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20730" windowHeight="11160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5" hidden="1">'Call Tracker (Equity &amp; F&amp;O)'!$R$1:$R$407</definedName>
    <definedName name="_xlnm._FilterDatabase" localSheetId="1" hidden="1">'Future Intra'!$B$14:$P$14</definedName>
  </definedNames>
  <calcPr calcId="125725"/>
</workbook>
</file>

<file path=xl/calcChain.xml><?xml version="1.0" encoding="utf-8"?>
<calcChain xmlns="http://schemas.openxmlformats.org/spreadsheetml/2006/main">
  <c r="M196" i="6"/>
  <c r="K196"/>
  <c r="M195"/>
  <c r="K195"/>
  <c r="L138"/>
  <c r="K138"/>
  <c r="L137"/>
  <c r="K137"/>
  <c r="L143"/>
  <c r="M143" s="1"/>
  <c r="K143"/>
  <c r="M194"/>
  <c r="K194"/>
  <c r="L66"/>
  <c r="M66" s="1"/>
  <c r="K66"/>
  <c r="L25"/>
  <c r="M25" s="1"/>
  <c r="K25"/>
  <c r="P28"/>
  <c r="P27"/>
  <c r="P24"/>
  <c r="P23"/>
  <c r="L141"/>
  <c r="K141"/>
  <c r="L140"/>
  <c r="K140"/>
  <c r="K186"/>
  <c r="M186" s="1"/>
  <c r="K193"/>
  <c r="M193" s="1"/>
  <c r="K192"/>
  <c r="M192" s="1"/>
  <c r="K191"/>
  <c r="M191" s="1"/>
  <c r="K190"/>
  <c r="M190" s="1"/>
  <c r="K188"/>
  <c r="M188" s="1"/>
  <c r="L135"/>
  <c r="K135"/>
  <c r="L134"/>
  <c r="K134"/>
  <c r="L136"/>
  <c r="K136"/>
  <c r="L67"/>
  <c r="L62"/>
  <c r="K67"/>
  <c r="K62"/>
  <c r="L26"/>
  <c r="K26"/>
  <c r="K187"/>
  <c r="M187" s="1"/>
  <c r="K179"/>
  <c r="M179" s="1"/>
  <c r="K185"/>
  <c r="M185" s="1"/>
  <c r="K184"/>
  <c r="M184" s="1"/>
  <c r="K183"/>
  <c r="M183" s="1"/>
  <c r="K181"/>
  <c r="M181" s="1"/>
  <c r="K180"/>
  <c r="M180" s="1"/>
  <c r="K182"/>
  <c r="M182" s="1"/>
  <c r="K178"/>
  <c r="M178" s="1"/>
  <c r="L131"/>
  <c r="M131" s="1"/>
  <c r="K131"/>
  <c r="L130"/>
  <c r="K130"/>
  <c r="L129"/>
  <c r="K129"/>
  <c r="L132"/>
  <c r="K132"/>
  <c r="L128"/>
  <c r="K128"/>
  <c r="L60"/>
  <c r="L64"/>
  <c r="K64"/>
  <c r="K174"/>
  <c r="M174" s="1"/>
  <c r="K173"/>
  <c r="M173" s="1"/>
  <c r="K172"/>
  <c r="M172" s="1"/>
  <c r="K177"/>
  <c r="M177" s="1"/>
  <c r="K176"/>
  <c r="M176" s="1"/>
  <c r="K175"/>
  <c r="M175" s="1"/>
  <c r="L127"/>
  <c r="K127"/>
  <c r="L63"/>
  <c r="K63"/>
  <c r="L126"/>
  <c r="K126"/>
  <c r="K165"/>
  <c r="M165" s="1"/>
  <c r="K60"/>
  <c r="L56"/>
  <c r="K56"/>
  <c r="L120"/>
  <c r="K120"/>
  <c r="K170"/>
  <c r="M170" s="1"/>
  <c r="K171"/>
  <c r="M171" s="1"/>
  <c r="K169"/>
  <c r="M169" s="1"/>
  <c r="K167"/>
  <c r="M167" s="1"/>
  <c r="K168"/>
  <c r="M168" s="1"/>
  <c r="L125"/>
  <c r="K125"/>
  <c r="L114"/>
  <c r="K114"/>
  <c r="L122"/>
  <c r="K122"/>
  <c r="L57"/>
  <c r="K57"/>
  <c r="L18"/>
  <c r="K18"/>
  <c r="K166"/>
  <c r="M166" s="1"/>
  <c r="L117"/>
  <c r="K117"/>
  <c r="L124"/>
  <c r="K124"/>
  <c r="L123"/>
  <c r="K123"/>
  <c r="L121"/>
  <c r="K121"/>
  <c r="L110"/>
  <c r="K110"/>
  <c r="L112"/>
  <c r="K112"/>
  <c r="M118"/>
  <c r="L118"/>
  <c r="K119"/>
  <c r="K118"/>
  <c r="L115"/>
  <c r="K115"/>
  <c r="L113"/>
  <c r="K113"/>
  <c r="L116"/>
  <c r="K116"/>
  <c r="L10"/>
  <c r="K10"/>
  <c r="K164"/>
  <c r="M164" s="1"/>
  <c r="L108"/>
  <c r="K108"/>
  <c r="L109"/>
  <c r="K109"/>
  <c r="L59"/>
  <c r="K59"/>
  <c r="K58"/>
  <c r="L58"/>
  <c r="P20"/>
  <c r="L111"/>
  <c r="K111"/>
  <c r="L22"/>
  <c r="K22"/>
  <c r="L21"/>
  <c r="K21"/>
  <c r="L20"/>
  <c r="K20"/>
  <c r="L51"/>
  <c r="K51"/>
  <c r="L50"/>
  <c r="K50"/>
  <c r="L49"/>
  <c r="K49"/>
  <c r="K163"/>
  <c r="M163" s="1"/>
  <c r="K162"/>
  <c r="M162" s="1"/>
  <c r="K161"/>
  <c r="M161" s="1"/>
  <c r="L107"/>
  <c r="K107"/>
  <c r="L106"/>
  <c r="K106"/>
  <c r="L17"/>
  <c r="K17"/>
  <c r="L19"/>
  <c r="K19"/>
  <c r="L55"/>
  <c r="K55"/>
  <c r="L54"/>
  <c r="K54"/>
  <c r="L53"/>
  <c r="K53"/>
  <c r="L52"/>
  <c r="K52"/>
  <c r="L105"/>
  <c r="K105"/>
  <c r="L104"/>
  <c r="K104"/>
  <c r="L103"/>
  <c r="K103"/>
  <c r="L99"/>
  <c r="K99"/>
  <c r="L101"/>
  <c r="K101"/>
  <c r="L102"/>
  <c r="K102"/>
  <c r="L98"/>
  <c r="K98"/>
  <c r="K100"/>
  <c r="L100"/>
  <c r="K160"/>
  <c r="M160" s="1"/>
  <c r="L97"/>
  <c r="K97"/>
  <c r="L39"/>
  <c r="K39"/>
  <c r="L15"/>
  <c r="H15"/>
  <c r="M138" l="1"/>
  <c r="M137"/>
  <c r="M135"/>
  <c r="M141"/>
  <c r="M129"/>
  <c r="M26"/>
  <c r="M136"/>
  <c r="M67"/>
  <c r="M140"/>
  <c r="M134"/>
  <c r="M62"/>
  <c r="M130"/>
  <c r="M132"/>
  <c r="M64"/>
  <c r="M128"/>
  <c r="M59"/>
  <c r="M121"/>
  <c r="M60"/>
  <c r="M51"/>
  <c r="M123"/>
  <c r="M127"/>
  <c r="M63"/>
  <c r="M126"/>
  <c r="M56"/>
  <c r="M57"/>
  <c r="M108"/>
  <c r="M115"/>
  <c r="M122"/>
  <c r="M120"/>
  <c r="M125"/>
  <c r="M114"/>
  <c r="M109"/>
  <c r="M55"/>
  <c r="M112"/>
  <c r="M18"/>
  <c r="M117"/>
  <c r="M124"/>
  <c r="M110"/>
  <c r="M10"/>
  <c r="M50"/>
  <c r="M20"/>
  <c r="M22"/>
  <c r="M102"/>
  <c r="M113"/>
  <c r="M116"/>
  <c r="M58"/>
  <c r="M99"/>
  <c r="M21"/>
  <c r="M17"/>
  <c r="M107"/>
  <c r="M52"/>
  <c r="M54"/>
  <c r="M49"/>
  <c r="M111"/>
  <c r="M53"/>
  <c r="M101"/>
  <c r="M19"/>
  <c r="M104"/>
  <c r="M106"/>
  <c r="M105"/>
  <c r="M103"/>
  <c r="M100"/>
  <c r="M98"/>
  <c r="M97"/>
  <c r="L47"/>
  <c r="K47"/>
  <c r="L46"/>
  <c r="K46"/>
  <c r="L42"/>
  <c r="K42"/>
  <c r="L48"/>
  <c r="K48"/>
  <c r="K159"/>
  <c r="M159" s="1"/>
  <c r="K157"/>
  <c r="M157" s="1"/>
  <c r="L95"/>
  <c r="K95"/>
  <c r="L96"/>
  <c r="K96"/>
  <c r="M48" l="1"/>
  <c r="M42"/>
  <c r="M47"/>
  <c r="M46"/>
  <c r="M95"/>
  <c r="M96"/>
  <c r="K156"/>
  <c r="M156" s="1"/>
  <c r="L94"/>
  <c r="K94"/>
  <c r="L93"/>
  <c r="K93"/>
  <c r="L92"/>
  <c r="K92"/>
  <c r="L89"/>
  <c r="K89"/>
  <c r="L90"/>
  <c r="K90"/>
  <c r="L43"/>
  <c r="K43"/>
  <c r="L41"/>
  <c r="K41"/>
  <c r="L44"/>
  <c r="K44"/>
  <c r="L45"/>
  <c r="K45"/>
  <c r="L16"/>
  <c r="K16"/>
  <c r="L14"/>
  <c r="K14"/>
  <c r="L91"/>
  <c r="K91"/>
  <c r="M16" l="1"/>
  <c r="M43"/>
  <c r="M44"/>
  <c r="M45"/>
  <c r="M94"/>
  <c r="M41"/>
  <c r="M14"/>
  <c r="M93"/>
  <c r="M89"/>
  <c r="M90"/>
  <c r="M92"/>
  <c r="M91"/>
  <c r="K155" l="1"/>
  <c r="M155" s="1"/>
  <c r="L40" l="1"/>
  <c r="L12"/>
  <c r="K12"/>
  <c r="L13"/>
  <c r="K40"/>
  <c r="L85"/>
  <c r="K85"/>
  <c r="L88"/>
  <c r="K88"/>
  <c r="L87"/>
  <c r="K87"/>
  <c r="L86"/>
  <c r="K86"/>
  <c r="K154"/>
  <c r="M154" s="1"/>
  <c r="K158"/>
  <c r="M158" s="1"/>
  <c r="L202"/>
  <c r="L84"/>
  <c r="K84"/>
  <c r="L83"/>
  <c r="K83"/>
  <c r="K202"/>
  <c r="L11"/>
  <c r="K11"/>
  <c r="K15"/>
  <c r="K13"/>
  <c r="K153"/>
  <c r="M153" s="1"/>
  <c r="M12" l="1"/>
  <c r="M40"/>
  <c r="M84"/>
  <c r="M85"/>
  <c r="M83"/>
  <c r="M86"/>
  <c r="M87"/>
  <c r="M88"/>
  <c r="M202"/>
  <c r="M11"/>
  <c r="M15"/>
  <c r="M13"/>
  <c r="K395" l="1"/>
  <c r="L395" s="1"/>
  <c r="K384"/>
  <c r="L384" s="1"/>
  <c r="K374"/>
  <c r="L374" s="1"/>
  <c r="K390" l="1"/>
  <c r="L390" s="1"/>
  <c r="K391" l="1"/>
  <c r="L391" s="1"/>
  <c r="K388" l="1"/>
  <c r="L388" s="1"/>
  <c r="K367"/>
  <c r="L367" s="1"/>
  <c r="K387"/>
  <c r="L387" s="1"/>
  <c r="K386"/>
  <c r="L386" s="1"/>
  <c r="K385"/>
  <c r="L385" s="1"/>
  <c r="K382"/>
  <c r="L382" s="1"/>
  <c r="K381"/>
  <c r="L381" s="1"/>
  <c r="K380"/>
  <c r="L380" s="1"/>
  <c r="K379"/>
  <c r="L379" s="1"/>
  <c r="K378"/>
  <c r="L378" s="1"/>
  <c r="K377"/>
  <c r="L377" s="1"/>
  <c r="K376"/>
  <c r="L376" s="1"/>
  <c r="K375"/>
  <c r="L375" s="1"/>
  <c r="K373"/>
  <c r="L373" s="1"/>
  <c r="K372"/>
  <c r="L372" s="1"/>
  <c r="K371"/>
  <c r="L371" s="1"/>
  <c r="K370"/>
  <c r="L370" s="1"/>
  <c r="K369"/>
  <c r="L369" s="1"/>
  <c r="K368"/>
  <c r="L368" s="1"/>
  <c r="K366"/>
  <c r="L366" s="1"/>
  <c r="K365"/>
  <c r="L365" s="1"/>
  <c r="K364"/>
  <c r="L364" s="1"/>
  <c r="F363"/>
  <c r="K363" s="1"/>
  <c r="L363" s="1"/>
  <c r="K362"/>
  <c r="L362" s="1"/>
  <c r="K361"/>
  <c r="L361" s="1"/>
  <c r="K360"/>
  <c r="L360" s="1"/>
  <c r="K359"/>
  <c r="L359" s="1"/>
  <c r="K358"/>
  <c r="L358" s="1"/>
  <c r="F357"/>
  <c r="K357" s="1"/>
  <c r="L357" s="1"/>
  <c r="F356"/>
  <c r="K356" s="1"/>
  <c r="L356" s="1"/>
  <c r="K355"/>
  <c r="L355" s="1"/>
  <c r="F354"/>
  <c r="K354" s="1"/>
  <c r="L354" s="1"/>
  <c r="K353"/>
  <c r="L353" s="1"/>
  <c r="K352"/>
  <c r="L352" s="1"/>
  <c r="K351"/>
  <c r="L351" s="1"/>
  <c r="K350"/>
  <c r="L350" s="1"/>
  <c r="K349"/>
  <c r="L349" s="1"/>
  <c r="K348"/>
  <c r="L348" s="1"/>
  <c r="K347"/>
  <c r="L347" s="1"/>
  <c r="K346"/>
  <c r="L346" s="1"/>
  <c r="K345"/>
  <c r="L345" s="1"/>
  <c r="K344"/>
  <c r="L344" s="1"/>
  <c r="K343"/>
  <c r="L343" s="1"/>
  <c r="K342"/>
  <c r="L342" s="1"/>
  <c r="K341"/>
  <c r="L341" s="1"/>
  <c r="K340"/>
  <c r="L340" s="1"/>
  <c r="K338"/>
  <c r="L338" s="1"/>
  <c r="K336"/>
  <c r="L336" s="1"/>
  <c r="K335"/>
  <c r="L335" s="1"/>
  <c r="F334"/>
  <c r="K334" s="1"/>
  <c r="L334" s="1"/>
  <c r="K333"/>
  <c r="L333" s="1"/>
  <c r="K330"/>
  <c r="L330" s="1"/>
  <c r="K329"/>
  <c r="L329" s="1"/>
  <c r="K328"/>
  <c r="L328" s="1"/>
  <c r="K325"/>
  <c r="L325" s="1"/>
  <c r="K324"/>
  <c r="L324" s="1"/>
  <c r="K323"/>
  <c r="L323" s="1"/>
  <c r="K322"/>
  <c r="L322" s="1"/>
  <c r="K321"/>
  <c r="L321" s="1"/>
  <c r="K320"/>
  <c r="L320" s="1"/>
  <c r="K318"/>
  <c r="L318" s="1"/>
  <c r="K317"/>
  <c r="L317" s="1"/>
  <c r="K316"/>
  <c r="L316" s="1"/>
  <c r="K315"/>
  <c r="L315" s="1"/>
  <c r="K314"/>
  <c r="L314" s="1"/>
  <c r="K313"/>
  <c r="L313" s="1"/>
  <c r="K312"/>
  <c r="L312" s="1"/>
  <c r="K311"/>
  <c r="L311" s="1"/>
  <c r="K310"/>
  <c r="L310" s="1"/>
  <c r="K308"/>
  <c r="L308" s="1"/>
  <c r="K306"/>
  <c r="L306" s="1"/>
  <c r="K304"/>
  <c r="L304" s="1"/>
  <c r="K302"/>
  <c r="L302" s="1"/>
  <c r="K301"/>
  <c r="L301" s="1"/>
  <c r="K300"/>
  <c r="L300" s="1"/>
  <c r="K298"/>
  <c r="L298" s="1"/>
  <c r="K297"/>
  <c r="L297" s="1"/>
  <c r="K296"/>
  <c r="L296" s="1"/>
  <c r="K295"/>
  <c r="K294"/>
  <c r="L294" s="1"/>
  <c r="K293"/>
  <c r="L293" s="1"/>
  <c r="K291"/>
  <c r="L291" s="1"/>
  <c r="K290"/>
  <c r="L290" s="1"/>
  <c r="K289"/>
  <c r="L289" s="1"/>
  <c r="K288"/>
  <c r="L288" s="1"/>
  <c r="K287"/>
  <c r="L287" s="1"/>
  <c r="F286"/>
  <c r="K286" s="1"/>
  <c r="L286" s="1"/>
  <c r="H285"/>
  <c r="K285" s="1"/>
  <c r="L285" s="1"/>
  <c r="K282"/>
  <c r="L282" s="1"/>
  <c r="K281"/>
  <c r="L281" s="1"/>
  <c r="K280"/>
  <c r="L280" s="1"/>
  <c r="K279"/>
  <c r="L279" s="1"/>
  <c r="K278"/>
  <c r="L278" s="1"/>
  <c r="K275"/>
  <c r="L275" s="1"/>
  <c r="K274"/>
  <c r="L274" s="1"/>
  <c r="K273"/>
  <c r="L273" s="1"/>
  <c r="K272"/>
  <c r="L272" s="1"/>
  <c r="K271"/>
  <c r="L271" s="1"/>
  <c r="K270"/>
  <c r="L270" s="1"/>
  <c r="K269"/>
  <c r="L269" s="1"/>
  <c r="K268"/>
  <c r="L268" s="1"/>
  <c r="K267"/>
  <c r="L267" s="1"/>
  <c r="K266"/>
  <c r="L266" s="1"/>
  <c r="K265"/>
  <c r="L265" s="1"/>
  <c r="K264"/>
  <c r="L264" s="1"/>
  <c r="K263"/>
  <c r="L263" s="1"/>
  <c r="K262"/>
  <c r="L262" s="1"/>
  <c r="K261"/>
  <c r="L261" s="1"/>
  <c r="K260"/>
  <c r="L260" s="1"/>
  <c r="K259"/>
  <c r="L259" s="1"/>
  <c r="K258"/>
  <c r="L258" s="1"/>
  <c r="K257"/>
  <c r="L257" s="1"/>
  <c r="K256"/>
  <c r="L256" s="1"/>
  <c r="K255"/>
  <c r="L255" s="1"/>
  <c r="K254"/>
  <c r="L254" s="1"/>
  <c r="K253"/>
  <c r="L253" s="1"/>
  <c r="K252"/>
  <c r="L252" s="1"/>
  <c r="H251"/>
  <c r="K251" s="1"/>
  <c r="L251" s="1"/>
  <c r="F250"/>
  <c r="K250" s="1"/>
  <c r="L250" s="1"/>
  <c r="K249"/>
  <c r="L249" s="1"/>
  <c r="K248"/>
  <c r="L248" s="1"/>
  <c r="K247"/>
  <c r="L247" s="1"/>
  <c r="K246"/>
  <c r="L246" s="1"/>
  <c r="K245"/>
  <c r="L245" s="1"/>
  <c r="K244"/>
  <c r="L244" s="1"/>
  <c r="K243"/>
  <c r="L243" s="1"/>
  <c r="K242"/>
  <c r="L242" s="1"/>
  <c r="K241"/>
  <c r="L241" s="1"/>
  <c r="K240"/>
  <c r="L240" s="1"/>
  <c r="K239"/>
  <c r="L239" s="1"/>
  <c r="K238"/>
  <c r="L238" s="1"/>
  <c r="K237"/>
  <c r="L237" s="1"/>
  <c r="K236"/>
  <c r="L236" s="1"/>
  <c r="K235"/>
  <c r="L235" s="1"/>
  <c r="K234"/>
  <c r="L234" s="1"/>
  <c r="K233"/>
  <c r="L233" s="1"/>
  <c r="K232"/>
  <c r="L232" s="1"/>
  <c r="K231"/>
  <c r="L231" s="1"/>
  <c r="K230"/>
  <c r="L230" s="1"/>
  <c r="K229"/>
  <c r="L229" s="1"/>
  <c r="K228"/>
  <c r="L228" s="1"/>
  <c r="K227"/>
  <c r="L227" s="1"/>
  <c r="K226"/>
  <c r="L226" s="1"/>
  <c r="K225"/>
  <c r="L225" s="1"/>
  <c r="K224"/>
  <c r="L224" s="1"/>
  <c r="K223"/>
  <c r="L223" s="1"/>
  <c r="M7"/>
  <c r="D7" i="5"/>
  <c r="K6" i="4"/>
  <c r="K6" i="3"/>
  <c r="L6" i="2"/>
</calcChain>
</file>

<file path=xl/sharedStrings.xml><?xml version="1.0" encoding="utf-8"?>
<sst xmlns="http://schemas.openxmlformats.org/spreadsheetml/2006/main" count="4034" uniqueCount="1444">
  <si>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</si>
  <si>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</si>
  <si>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</si>
  <si>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</si>
  <si>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</si>
  <si>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</si>
  <si>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</si>
  <si>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</si>
  <si>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</si>
  <si>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</si>
  <si>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</si>
  <si>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</si>
  <si>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</si>
  <si>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</si>
  <si>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</si>
  <si>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</si>
  <si>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</si>
  <si>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</si>
  <si>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</si>
  <si>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</si>
  <si>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</si>
  <si>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</si>
  <si>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</si>
  <si>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</si>
  <si>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</si>
  <si>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</si>
  <si>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</si>
  <si>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</si>
  <si>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</si>
  <si>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</si>
  <si>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</si>
  <si>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</si>
  <si>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</si>
  <si>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</si>
  <si>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</si>
  <si>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</si>
  <si>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</si>
  <si>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</si>
  <si>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Chemical</t>
  </si>
  <si>
    <t>AARTIIND</t>
  </si>
  <si>
    <t>Textile</t>
  </si>
  <si>
    <t>ABFRL</t>
  </si>
  <si>
    <t>Cement</t>
  </si>
  <si>
    <t>ACC</t>
  </si>
  <si>
    <t>Others</t>
  </si>
  <si>
    <t>ADANIENT</t>
  </si>
  <si>
    <t>ADANIPORTS</t>
  </si>
  <si>
    <t>Pharma</t>
  </si>
  <si>
    <t>ALKEM</t>
  </si>
  <si>
    <t>Automobile</t>
  </si>
  <si>
    <t>AMARAJABAT</t>
  </si>
  <si>
    <t>AMBUJACEM</t>
  </si>
  <si>
    <t>APLLTD</t>
  </si>
  <si>
    <t>APOLLOHOSP</t>
  </si>
  <si>
    <t>APOLLOTYRE</t>
  </si>
  <si>
    <t>ASHOKLEY</t>
  </si>
  <si>
    <t>FMCG</t>
  </si>
  <si>
    <t>ASIANPAINT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</si>
  <si>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</si>
  <si>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</si>
  <si>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</si>
  <si>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</si>
  <si>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</si>
  <si>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</si>
  <si>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</si>
  <si>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</si>
  <si>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</si>
  <si>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BANDHANBNK</t>
  </si>
  <si>
    <t>BANKBARODA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</si>
  <si>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</si>
  <si>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</si>
  <si>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</si>
  <si>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</si>
  <si>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</si>
  <si>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</si>
  <si>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</si>
  <si>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</si>
  <si>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</si>
  <si>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</si>
  <si>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</si>
  <si>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</si>
  <si>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</si>
  <si>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CANBK</t>
  </si>
  <si>
    <t>CHOLAFIN</t>
  </si>
  <si>
    <t>CIPLA</t>
  </si>
  <si>
    <t>COALINDIA</t>
  </si>
  <si>
    <t>Technology</t>
  </si>
  <si>
    <t>COFORGE</t>
  </si>
  <si>
    <t>COLPAL</t>
  </si>
  <si>
    <t>CONCOR</t>
  </si>
  <si>
    <t>COROMANDEL</t>
  </si>
  <si>
    <t>CUB</t>
  </si>
  <si>
    <t>CUMMINSIND</t>
  </si>
  <si>
    <t>DABUR</t>
  </si>
  <si>
    <t>DEEPAKNTR</t>
  </si>
  <si>
    <t>DIVISLAB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</si>
  <si>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</si>
  <si>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</si>
  <si>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</si>
  <si>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</si>
  <si>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</si>
  <si>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</si>
  <si>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</si>
  <si>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</si>
  <si>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</si>
  <si>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</si>
  <si>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</si>
  <si>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</si>
  <si>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GODREJPROP</t>
  </si>
  <si>
    <t>GRANULES</t>
  </si>
  <si>
    <t>GRASIM</t>
  </si>
  <si>
    <t>GUJGASLTD</t>
  </si>
  <si>
    <t>HAVELLS</t>
  </si>
  <si>
    <t>HCLTECH</t>
  </si>
  <si>
    <t>HDFC</t>
  </si>
  <si>
    <t>HDFCAMC</t>
  </si>
  <si>
    <t>HDFCBANK</t>
  </si>
  <si>
    <t>HDFCLIFE</t>
  </si>
  <si>
    <t>HEROMOTOCO</t>
  </si>
  <si>
    <t>Metals</t>
  </si>
  <si>
    <t>HINDALCO</t>
  </si>
  <si>
    <t>HINDPETRO</t>
  </si>
  <si>
    <t>HINDUNILVR</t>
  </si>
  <si>
    <t>IBULHSGFIN</t>
  </si>
  <si>
    <t>ICICIBANK</t>
  </si>
  <si>
    <t>ICICIGI</t>
  </si>
  <si>
    <t>ICICIPRULI</t>
  </si>
  <si>
    <t>IDEA</t>
  </si>
  <si>
    <t>IDFCFIRSTB</t>
  </si>
  <si>
    <t>IGL</t>
  </si>
  <si>
    <t>INDHOTEL</t>
  </si>
  <si>
    <t>INDIGO</t>
  </si>
  <si>
    <t>INDUSINDBK</t>
  </si>
  <si>
    <t>INDUSTOWER</t>
  </si>
  <si>
    <t>INFY</t>
  </si>
  <si>
    <t>IOC</t>
  </si>
  <si>
    <t>IRCTC</t>
  </si>
  <si>
    <t>ITC</t>
  </si>
  <si>
    <t>JINDALSTEL</t>
  </si>
  <si>
    <t>JSWSTEEL</t>
  </si>
  <si>
    <t>JUBLFOOD</t>
  </si>
  <si>
    <t>KOTAKBANK</t>
  </si>
  <si>
    <t>L&amp;TFH</t>
  </si>
  <si>
    <t>LALPATHLAB</t>
  </si>
  <si>
    <t>LICHSGFIN</t>
  </si>
  <si>
    <t>LT</t>
  </si>
  <si>
    <t>LTI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</si>
  <si>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</si>
  <si>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</si>
  <si>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</si>
  <si>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</si>
  <si>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</si>
  <si>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</si>
  <si>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</si>
  <si>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</si>
  <si>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METROPOLIS</t>
  </si>
  <si>
    <t>MFSL</t>
  </si>
  <si>
    <t>MGL</t>
  </si>
  <si>
    <t>MINDTREE</t>
  </si>
  <si>
    <t>MOTHERSUMI</t>
  </si>
  <si>
    <t>MPHASIS</t>
  </si>
  <si>
    <t>MRF</t>
  </si>
  <si>
    <t>MUTHOOTFIN</t>
  </si>
  <si>
    <t>NAM-INDIA</t>
  </si>
  <si>
    <t>NATIONALUM</t>
  </si>
  <si>
    <t>NAUKRI</t>
  </si>
  <si>
    <t>NAVINFLUOR</t>
  </si>
  <si>
    <t>NESTLEIND</t>
  </si>
  <si>
    <t>NMDC</t>
  </si>
  <si>
    <t>Power</t>
  </si>
  <si>
    <t>NTPC</t>
  </si>
  <si>
    <t>ONGC</t>
  </si>
  <si>
    <t>PAGEIND</t>
  </si>
  <si>
    <t>PEL</t>
  </si>
  <si>
    <t>PETRONET</t>
  </si>
  <si>
    <t>PFC</t>
  </si>
  <si>
    <t>PFIZER</t>
  </si>
  <si>
    <t>PIDILITIND</t>
  </si>
  <si>
    <t>PIIND</t>
  </si>
  <si>
    <t>PNB</t>
  </si>
  <si>
    <t>POWERGRID</t>
  </si>
  <si>
    <t>Media</t>
  </si>
  <si>
    <t>PVR</t>
  </si>
  <si>
    <t>RAMCOCEM</t>
  </si>
  <si>
    <t>RBLBANK</t>
  </si>
  <si>
    <t>RECLTD</t>
  </si>
  <si>
    <t>RELIANCE</t>
  </si>
  <si>
    <t>SAIL</t>
  </si>
  <si>
    <t>SBILIFE</t>
  </si>
  <si>
    <t>SBIN</t>
  </si>
  <si>
    <t>SHREECEM</t>
  </si>
  <si>
    <t>SIEMENS</t>
  </si>
  <si>
    <t>SRF</t>
  </si>
  <si>
    <t>SRTRANSFIN</t>
  </si>
  <si>
    <t>SUNPHARMA</t>
  </si>
  <si>
    <t>SUNTV</t>
  </si>
  <si>
    <t>TATACHEM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</si>
  <si>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</si>
  <si>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</si>
  <si>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</si>
  <si>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</si>
  <si>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</si>
  <si>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</si>
  <si>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</si>
  <si>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</si>
  <si>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TORNTPOWER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</si>
  <si>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</si>
  <si>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</si>
  <si>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</si>
  <si>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</si>
  <si>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</si>
  <si>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</si>
  <si>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</si>
  <si>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</si>
  <si>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</si>
  <si>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</si>
  <si>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</si>
  <si>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</si>
  <si>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</si>
  <si>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</si>
  <si>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</si>
  <si>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</si>
  <si>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</si>
  <si>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</si>
  <si>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</si>
  <si>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</si>
  <si>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</si>
  <si>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</si>
  <si>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</si>
  <si>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</si>
  <si>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</si>
  <si>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</si>
  <si>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</si>
  <si>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</si>
  <si>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</si>
  <si>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</si>
  <si>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</si>
  <si>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</si>
  <si>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ABBOTINDIA</t>
  </si>
  <si>
    <t>ADANIGREEN</t>
  </si>
  <si>
    <t>ATGL</t>
  </si>
  <si>
    <t>ADANITRANS</t>
  </si>
  <si>
    <t>ABCAPITAL</t>
  </si>
  <si>
    <t>AJANTPHARM</t>
  </si>
  <si>
    <t>DMART</t>
  </si>
  <si>
    <t>BAJAJHLDNG</t>
  </si>
  <si>
    <t>BANKINDIA</t>
  </si>
  <si>
    <t>BBTC</t>
  </si>
  <si>
    <t>CESC</t>
  </si>
  <si>
    <t>CASTROLIND</t>
  </si>
  <si>
    <t>CROMPTON</t>
  </si>
  <si>
    <t>DALBHARAT</t>
  </si>
  <si>
    <t>DHANI</t>
  </si>
  <si>
    <t>DIXON</t>
  </si>
  <si>
    <t>EMAMILTD</t>
  </si>
  <si>
    <t>ENDURANCE</t>
  </si>
  <si>
    <t>FORTIS</t>
  </si>
  <si>
    <t>GLAND</t>
  </si>
  <si>
    <t>GODREJAGRO</t>
  </si>
  <si>
    <t>GODREJIND</t>
  </si>
  <si>
    <t>GSPL</t>
  </si>
  <si>
    <t>HAL</t>
  </si>
  <si>
    <t>HINDZINC</t>
  </si>
  <si>
    <t>ISEC</t>
  </si>
  <si>
    <t>INDIAMART</t>
  </si>
  <si>
    <t>IPCALAB</t>
  </si>
  <si>
    <t>JSWENERGY</t>
  </si>
  <si>
    <t>LAURUSLABS</t>
  </si>
  <si>
    <t>NATCOPHARM</t>
  </si>
  <si>
    <t>OBEROIRLTY</t>
  </si>
  <si>
    <t>OIL</t>
  </si>
  <si>
    <t>POLYCAB</t>
  </si>
  <si>
    <t>PRESTIGE</t>
  </si>
  <si>
    <t>PGHH</t>
  </si>
  <si>
    <t>SBICARD</t>
  </si>
  <si>
    <t>SANOFI</t>
  </si>
  <si>
    <t>SYNGENE</t>
  </si>
  <si>
    <t>TATAELXSI</t>
  </si>
  <si>
    <t>UNIONBANK</t>
  </si>
  <si>
    <t>VGUARD</t>
  </si>
  <si>
    <t>VBL</t>
  </si>
  <si>
    <t>WHIRLPOOL</t>
  </si>
  <si>
    <t>YESBANK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</si>
  <si>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</si>
  <si>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</si>
  <si>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</si>
  <si>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</si>
  <si>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</si>
  <si>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</si>
  <si>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ABB</t>
  </si>
  <si>
    <t>POWERINDIA</t>
  </si>
  <si>
    <t>AIAENG</t>
  </si>
  <si>
    <t>APLAPOLLO</t>
  </si>
  <si>
    <t>AARTIDRUGS</t>
  </si>
  <si>
    <t>AAVAS</t>
  </si>
  <si>
    <t>ADVENZYMES</t>
  </si>
  <si>
    <t>AEGISCHEM</t>
  </si>
  <si>
    <t>AFFLE</t>
  </si>
  <si>
    <t>ALEMBICLTD</t>
  </si>
  <si>
    <t>ALKYLAMINE</t>
  </si>
  <si>
    <t>ALOKINDS</t>
  </si>
  <si>
    <t>AMBER</t>
  </si>
  <si>
    <t>ASAHIINDIA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</si>
  <si>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</si>
  <si>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</si>
  <si>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</si>
  <si>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</si>
  <si>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</si>
  <si>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</si>
  <si>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</si>
  <si>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</si>
  <si>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</si>
  <si>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</si>
  <si>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</si>
  <si>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BALAMINES</t>
  </si>
  <si>
    <t>BALRAMCHIN</t>
  </si>
  <si>
    <t>MAHABANK</t>
  </si>
  <si>
    <t>BAYERCROP</t>
  </si>
  <si>
    <t>BDL</t>
  </si>
  <si>
    <t>BHARATRAS</t>
  </si>
  <si>
    <t>BIRLACORPN</t>
  </si>
  <si>
    <t>BSOFT</t>
  </si>
  <si>
    <t>BLUEDART</t>
  </si>
  <si>
    <t>BLUESTARCO</t>
  </si>
  <si>
    <t>BRIGADE</t>
  </si>
  <si>
    <t>CCL</t>
  </si>
  <si>
    <t>CRISIL</t>
  </si>
  <si>
    <t>CSBBANK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</si>
  <si>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</si>
  <si>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</si>
  <si>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</si>
  <si>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</si>
  <si>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</si>
  <si>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</si>
  <si>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</si>
  <si>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</si>
  <si>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CENTURYTEX</t>
  </si>
  <si>
    <t>CERA</t>
  </si>
  <si>
    <t>CHALET</t>
  </si>
  <si>
    <t>CHAMBLFERT</t>
  </si>
  <si>
    <t>CHOLAHLDNG</t>
  </si>
  <si>
    <t>COCHINSHIP</t>
  </si>
  <si>
    <t>CAMS</t>
  </si>
  <si>
    <t>CREDITACC</t>
  </si>
  <si>
    <t>CYIENT</t>
  </si>
  <si>
    <t>DCBBANK</t>
  </si>
  <si>
    <t>DCMSHRIRAM</t>
  </si>
  <si>
    <t>DELTACORP</t>
  </si>
  <si>
    <t>DHANUKA</t>
  </si>
  <si>
    <t>DBL</t>
  </si>
  <si>
    <t>EIDPARRY</t>
  </si>
  <si>
    <t>EIHOTEL</t>
  </si>
  <si>
    <t>EPL</t>
  </si>
  <si>
    <t>EDELWEISS</t>
  </si>
  <si>
    <t>ELGIEQUIP</t>
  </si>
  <si>
    <t>ENGINERSIN</t>
  </si>
  <si>
    <t>EQUITAS</t>
  </si>
  <si>
    <t>ERIS</t>
  </si>
  <si>
    <t>FDC</t>
  </si>
  <si>
    <t>FINEORG</t>
  </si>
  <si>
    <t>FINCABLES</t>
  </si>
  <si>
    <t>FINPIPE</t>
  </si>
  <si>
    <t>FSL</t>
  </si>
  <si>
    <t>FCONSUMER</t>
  </si>
  <si>
    <t>FRETAIL</t>
  </si>
  <si>
    <t>GMMPFAUDLR</t>
  </si>
  <si>
    <t>GALAXYSURF</t>
  </si>
  <si>
    <t>GARFIBRES</t>
  </si>
  <si>
    <t>GICRE</t>
  </si>
  <si>
    <t>GILLETTE</t>
  </si>
  <si>
    <t>GLAXO</t>
  </si>
  <si>
    <t>GODFRYPHLP</t>
  </si>
  <si>
    <t>GRAPHITE</t>
  </si>
  <si>
    <t>GESHIP</t>
  </si>
  <si>
    <t>GREAVESCOT</t>
  </si>
  <si>
    <t>GRINDWELL</t>
  </si>
  <si>
    <t>GUJALKALI</t>
  </si>
  <si>
    <t>GAEL</t>
  </si>
  <si>
    <t>FLUOROCHEM</t>
  </si>
  <si>
    <t>GNFC</t>
  </si>
  <si>
    <t>GPPL</t>
  </si>
  <si>
    <t>GSFC</t>
  </si>
  <si>
    <t>GULFOILLUB</t>
  </si>
  <si>
    <t>HEG</t>
  </si>
  <si>
    <t>HFCL</t>
  </si>
  <si>
    <t>HAPPSTMNDS</t>
  </si>
  <si>
    <t>HATSUN</t>
  </si>
  <si>
    <t>HEIDELBERG</t>
  </si>
  <si>
    <t>HEMIPROP</t>
  </si>
  <si>
    <t>HINDCOPPER</t>
  </si>
  <si>
    <t>HONAUT</t>
  </si>
  <si>
    <t>HUDCO</t>
  </si>
  <si>
    <t>HUHTAMAKI</t>
  </si>
  <si>
    <t>IDBI</t>
  </si>
  <si>
    <t>IDFC</t>
  </si>
  <si>
    <t>IFBIND</t>
  </si>
  <si>
    <t>IIFL</t>
  </si>
  <si>
    <t>IIFLWAM</t>
  </si>
  <si>
    <t>IOLCP</t>
  </si>
  <si>
    <t>IRB</t>
  </si>
  <si>
    <t>IRCON</t>
  </si>
  <si>
    <t>ITI</t>
  </si>
  <si>
    <t>INDIACEM</t>
  </si>
  <si>
    <t>IBREALEST</t>
  </si>
  <si>
    <t>INDIANB</t>
  </si>
  <si>
    <t>IEX</t>
  </si>
  <si>
    <t>IOB</t>
  </si>
  <si>
    <t>ICIL</t>
  </si>
  <si>
    <t>INDOCO</t>
  </si>
  <si>
    <t>INFIBEAM</t>
  </si>
  <si>
    <t>INGERRAND</t>
  </si>
  <si>
    <t>INOXLEISUR</t>
  </si>
  <si>
    <t>INTELLECT</t>
  </si>
  <si>
    <t>JBCHEPHARM</t>
  </si>
  <si>
    <t>JKCEMENT</t>
  </si>
  <si>
    <t>JKLAKSHMI</t>
  </si>
  <si>
    <t>JKPAPER</t>
  </si>
  <si>
    <t>JKTYRE</t>
  </si>
  <si>
    <t>JMFINANCIL</t>
  </si>
  <si>
    <t>JAMNAAUTO</t>
  </si>
  <si>
    <t>JINDALSAW</t>
  </si>
  <si>
    <t>JSLHISAR</t>
  </si>
  <si>
    <t>JSL</t>
  </si>
  <si>
    <t>JCHAC</t>
  </si>
  <si>
    <t>JUSTDIAL</t>
  </si>
  <si>
    <t>JYOTHYLAB</t>
  </si>
  <si>
    <t>KPRMILL</t>
  </si>
  <si>
    <t>KEI</t>
  </si>
  <si>
    <t>KNRCON</t>
  </si>
  <si>
    <t>KPITTECH</t>
  </si>
  <si>
    <t>KRBL</t>
  </si>
  <si>
    <t>KSB</t>
  </si>
  <si>
    <t>KAJARIACER</t>
  </si>
  <si>
    <t>KALPATPOWR</t>
  </si>
  <si>
    <t>KANSAINER</t>
  </si>
  <si>
    <t>KARURVYSYA</t>
  </si>
  <si>
    <t>KSCL</t>
  </si>
  <si>
    <t>KEC</t>
  </si>
  <si>
    <t>LAOPALA</t>
  </si>
  <si>
    <t>LAXMIMACH</t>
  </si>
  <si>
    <t>LEMONTREE</t>
  </si>
  <si>
    <t>LINDEINDIA</t>
  </si>
  <si>
    <t>LUXIND</t>
  </si>
  <si>
    <t>MMTC</t>
  </si>
  <si>
    <t>MOIL</t>
  </si>
  <si>
    <t>MAHINDCIE</t>
  </si>
  <si>
    <t>MHRIL</t>
  </si>
  <si>
    <t>MAHLOG</t>
  </si>
  <si>
    <t>MRPL</t>
  </si>
  <si>
    <t>MAXHEALTH</t>
  </si>
  <si>
    <t>MAZDOCK</t>
  </si>
  <si>
    <t>MINDACORP</t>
  </si>
  <si>
    <t>MINDAIND</t>
  </si>
  <si>
    <t>MIDHANI</t>
  </si>
  <si>
    <t>MOTILALOFS</t>
  </si>
  <si>
    <t>MCX</t>
  </si>
  <si>
    <t>NBCC</t>
  </si>
  <si>
    <t>NCC</t>
  </si>
  <si>
    <t>NESCO</t>
  </si>
  <si>
    <t>NHPC</t>
  </si>
  <si>
    <t>NLCINDIA</t>
  </si>
  <si>
    <t>NOCIL</t>
  </si>
  <si>
    <t>NH</t>
  </si>
  <si>
    <t>NFL</t>
  </si>
  <si>
    <t>NETWORK18</t>
  </si>
  <si>
    <t>NILKAMAL</t>
  </si>
  <si>
    <t>OFSS</t>
  </si>
  <si>
    <t>ORIENTELEC</t>
  </si>
  <si>
    <t>ORIENTREF</t>
  </si>
  <si>
    <t>PNBHOUSING</t>
  </si>
  <si>
    <t>PNCINFRA</t>
  </si>
  <si>
    <t>PERSISTENT</t>
  </si>
  <si>
    <t>PHILIPCARB</t>
  </si>
  <si>
    <t>PHOENIXLTD</t>
  </si>
  <si>
    <t>POLYMED</t>
  </si>
  <si>
    <t>POLYPLEX</t>
  </si>
  <si>
    <t>PRINCEPIPE</t>
  </si>
  <si>
    <t>PRSMJOHNSN</t>
  </si>
  <si>
    <t>PGHL</t>
  </si>
  <si>
    <t>QUESS</t>
  </si>
  <si>
    <t>RITES</t>
  </si>
  <si>
    <t>RADICO</t>
  </si>
  <si>
    <t>RVNL</t>
  </si>
  <si>
    <t>RAIN</t>
  </si>
  <si>
    <t>RAJESHEXPO</t>
  </si>
  <si>
    <t>RALLIS</t>
  </si>
  <si>
    <t>RCF</t>
  </si>
  <si>
    <t>RATNAMANI</t>
  </si>
  <si>
    <t>REDINGTON</t>
  </si>
  <si>
    <t>RELAXO</t>
  </si>
  <si>
    <t>ROSSARI</t>
  </si>
  <si>
    <t>ROUTE</t>
  </si>
  <si>
    <t>SIS</t>
  </si>
  <si>
    <t>SJVN</t>
  </si>
  <si>
    <t>SKFINDIA</t>
  </si>
  <si>
    <t>SCHAEFFLER</t>
  </si>
  <si>
    <t>SCHNEIDER</t>
  </si>
  <si>
    <t>SEQUENT</t>
  </si>
  <si>
    <t>SHARDACROP</t>
  </si>
  <si>
    <t>SFL</t>
  </si>
  <si>
    <t>SHILPAMED</t>
  </si>
  <si>
    <t>SCI</t>
  </si>
  <si>
    <t>SHRIRAMCIT</t>
  </si>
  <si>
    <t>SOBHA</t>
  </si>
  <si>
    <t>SOLARINDS</t>
  </si>
  <si>
    <t>SOLARA</t>
  </si>
  <si>
    <t>SONATSOFTW</t>
  </si>
  <si>
    <t>SPANDANA</t>
  </si>
  <si>
    <t>SPICEJET</t>
  </si>
  <si>
    <t>STARCEMENT</t>
  </si>
  <si>
    <t>SWSOLAR</t>
  </si>
  <si>
    <t>STLTECH</t>
  </si>
  <si>
    <t>STAR</t>
  </si>
  <si>
    <t>SUDARSCHEM</t>
  </si>
  <si>
    <t>SUMICHEM</t>
  </si>
  <si>
    <t>SPARC</t>
  </si>
  <si>
    <t>SUNDARMFIN</t>
  </si>
  <si>
    <t>SUNDRMFAST</t>
  </si>
  <si>
    <t>SUNTECK</t>
  </si>
  <si>
    <t>SUPRAJIT</t>
  </si>
  <si>
    <t>SUPREMEIND</t>
  </si>
  <si>
    <t>SUPPETRO</t>
  </si>
  <si>
    <t>SUVENPHAR</t>
  </si>
  <si>
    <t>SUZLON</t>
  </si>
  <si>
    <t>SYMPHONY</t>
  </si>
  <si>
    <t>TCIEXP</t>
  </si>
  <si>
    <t>TCNSBRANDS</t>
  </si>
  <si>
    <t>TTKPRESTIG</t>
  </si>
  <si>
    <t>TV18BRDCST</t>
  </si>
  <si>
    <t>TANLA</t>
  </si>
  <si>
    <t>TASTYBITE</t>
  </si>
  <si>
    <t>TATACOFFEE</t>
  </si>
  <si>
    <t>TATACOMM</t>
  </si>
  <si>
    <t>TATAMTRDVR</t>
  </si>
  <si>
    <t>TEAMLEASE</t>
  </si>
  <si>
    <t>NIACL</t>
  </si>
  <si>
    <t>THERMAX</t>
  </si>
  <si>
    <t>THYROCARE</t>
  </si>
  <si>
    <t>TIMKEN</t>
  </si>
  <si>
    <t>TRIDENT</t>
  </si>
  <si>
    <t>TRITURBINE</t>
  </si>
  <si>
    <t>TIINDIA</t>
  </si>
  <si>
    <t>UCOBANK</t>
  </si>
  <si>
    <t>UFLEX</t>
  </si>
  <si>
    <t>UTIAMC</t>
  </si>
  <si>
    <t>UJJIVAN</t>
  </si>
  <si>
    <t>UJJIVANSFB</t>
  </si>
  <si>
    <t>VMART</t>
  </si>
  <si>
    <t>VIPIND</t>
  </si>
  <si>
    <t>VAIBHAVGBL</t>
  </si>
  <si>
    <t>VAKRANGEE</t>
  </si>
  <si>
    <t>VALIANTORG</t>
  </si>
  <si>
    <t>VTL</t>
  </si>
  <si>
    <t>VARROC</t>
  </si>
  <si>
    <t>VENKEYS</t>
  </si>
  <si>
    <t>VINATIORGA</t>
  </si>
  <si>
    <t>WABCOINDIA</t>
  </si>
  <si>
    <t>WELCORP</t>
  </si>
  <si>
    <t>WELSPUNIND</t>
  </si>
  <si>
    <t>WESTLIFE</t>
  </si>
  <si>
    <t>WOCKPHARMA</t>
  </si>
  <si>
    <t>ZENSARTECH</t>
  </si>
  <si>
    <t>ZYDUSWELL</t>
  </si>
  <si>
    <t>ECLERX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</si>
  <si>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</si>
  <si>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</si>
  <si>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</si>
  <si>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</si>
  <si>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</si>
  <si>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</si>
  <si>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</si>
  <si>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</si>
  <si>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</si>
  <si>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</si>
  <si>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</si>
  <si>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</si>
  <si>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</si>
  <si>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</si>
  <si>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</si>
  <si>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</si>
  <si>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</si>
  <si>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</si>
  <si>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</si>
  <si>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</si>
  <si>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</si>
  <si>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</si>
  <si>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</si>
  <si>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</si>
  <si>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</si>
  <si>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Successful</t>
  </si>
  <si>
    <t>H</t>
  </si>
  <si>
    <t>Buy</t>
  </si>
  <si>
    <t>Open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</si>
  <si>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</si>
  <si>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</si>
  <si>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</si>
  <si>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</si>
  <si>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</si>
  <si>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</si>
  <si>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</si>
  <si>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</si>
  <si>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Unsuccessful</t>
  </si>
  <si>
    <t>Profit of Rs.21/-</t>
  </si>
  <si>
    <t>GNA</t>
  </si>
  <si>
    <t>Profit of Rs.30/-</t>
  </si>
  <si>
    <t>*</t>
  </si>
  <si>
    <t>Master Trade High Risk</t>
  </si>
  <si>
    <t>Profit / Loss per share</t>
  </si>
  <si>
    <t>Gain / Loss  per Lot</t>
  </si>
  <si>
    <t>Lot</t>
  </si>
  <si>
    <t>Profit of Rs.25/-</t>
  </si>
  <si>
    <t xml:space="preserve">Master Trade Medium Risk </t>
  </si>
  <si>
    <t xml:space="preserve">Profit/ Loss per lot </t>
  </si>
  <si>
    <t>Techno -Funda  (positional)</t>
  </si>
  <si>
    <t>Intrday Call</t>
  </si>
  <si>
    <t xml:space="preserve">Investment Idea </t>
  </si>
  <si>
    <t>Point of Review</t>
  </si>
  <si>
    <t>Close Rate</t>
  </si>
  <si>
    <t>Gain / Loss  %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</si>
  <si>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</si>
  <si>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</si>
  <si>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</si>
  <si>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</si>
  <si>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</si>
  <si>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</si>
  <si>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</si>
  <si>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</si>
  <si>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</si>
  <si>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</si>
  <si>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</si>
  <si>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</si>
  <si>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</si>
  <si>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</si>
  <si>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</si>
  <si>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</si>
  <si>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</si>
  <si>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</si>
  <si>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</si>
  <si>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</si>
  <si>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</si>
  <si>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</si>
  <si>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</si>
  <si>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</si>
  <si>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</si>
  <si>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</si>
  <si>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</si>
  <si>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</si>
  <si>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</si>
  <si>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</si>
  <si>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</si>
  <si>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</si>
  <si>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</si>
  <si>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</si>
  <si>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</si>
  <si>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</si>
  <si>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</si>
  <si>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</si>
  <si>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</si>
  <si>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</si>
  <si>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</si>
  <si>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</si>
  <si>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</si>
  <si>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</si>
  <si>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</si>
  <si>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</si>
  <si>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</si>
  <si>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</si>
  <si>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</si>
  <si>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</si>
  <si>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</si>
  <si>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</si>
  <si>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</si>
  <si>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</si>
  <si>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</si>
  <si>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</si>
  <si>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</si>
  <si>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</si>
  <si>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</si>
  <si>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</si>
  <si>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</si>
  <si>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</si>
  <si>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</si>
  <si>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</si>
  <si>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</si>
  <si>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</si>
  <si>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</si>
  <si>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</si>
  <si>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</si>
  <si>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</si>
  <si>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</si>
  <si>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</si>
  <si>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</si>
  <si>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</si>
  <si>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</si>
  <si>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</si>
  <si>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</si>
  <si>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</si>
  <si>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</si>
  <si>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</si>
  <si>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</si>
  <si>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</si>
  <si>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</si>
  <si>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</si>
  <si>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</si>
  <si>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</si>
  <si>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</si>
  <si>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</si>
  <si>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</si>
  <si>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</si>
  <si>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</si>
  <si>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</si>
  <si>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Neutral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</si>
  <si>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</si>
  <si>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</si>
  <si>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</si>
  <si>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</si>
  <si>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</si>
  <si>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</si>
  <si>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</si>
  <si>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</si>
  <si>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</si>
  <si>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</si>
  <si>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</si>
  <si>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</si>
  <si>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</si>
  <si>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</si>
  <si>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</si>
  <si>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</si>
  <si>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</si>
  <si>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</si>
  <si>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</si>
  <si>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</si>
  <si>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</si>
  <si>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</si>
  <si>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</si>
  <si>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</si>
  <si>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</si>
  <si>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</si>
  <si>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</si>
  <si>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</si>
  <si>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</si>
  <si>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</si>
  <si>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</si>
  <si>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</si>
  <si>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Profit of Rs.47.5/-</t>
  </si>
  <si>
    <t>MAYURUNIQ</t>
  </si>
  <si>
    <t>SHK</t>
  </si>
  <si>
    <t>Loss of Rs.37.75/-</t>
  </si>
  <si>
    <t>SKIPPER</t>
  </si>
  <si>
    <t>CAMLINFINE$</t>
  </si>
  <si>
    <t>Profit of Rs.15.00/-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</si>
  <si>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</si>
  <si>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</si>
  <si>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</si>
  <si>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</si>
  <si>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</si>
  <si>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</si>
  <si>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</si>
  <si>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</si>
  <si>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</si>
  <si>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</si>
  <si>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</si>
  <si>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</si>
  <si>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</si>
  <si>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</si>
  <si>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</si>
  <si>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</si>
  <si>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</si>
  <si>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</si>
  <si>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</si>
  <si>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</si>
  <si>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</si>
  <si>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</si>
  <si>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</si>
  <si>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</si>
  <si>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</si>
  <si>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</si>
  <si>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</si>
  <si>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</si>
  <si>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</si>
  <si>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</si>
  <si>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</si>
  <si>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</si>
  <si>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</si>
  <si>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Profit of Rs.10.40</t>
  </si>
  <si>
    <t>MOLDTKPAC</t>
  </si>
  <si>
    <t>Profit of Rs.65.5</t>
  </si>
  <si>
    <t>Loss of Rs.145.60/-</t>
  </si>
  <si>
    <t>Loss of Rs.127.80/-</t>
  </si>
  <si>
    <t>Profit of Rs.75.10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</si>
  <si>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</si>
  <si>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</si>
  <si>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</si>
  <si>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</si>
  <si>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</si>
  <si>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</si>
  <si>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</si>
  <si>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</si>
  <si>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Rs.60/-</t>
  </si>
  <si>
    <t>KEC$</t>
  </si>
  <si>
    <t>Profit of Rs.55.50/-</t>
  </si>
  <si>
    <t>MGL$</t>
  </si>
  <si>
    <t>Profit of Rs.235/-</t>
  </si>
  <si>
    <t>JKPAPER$</t>
  </si>
  <si>
    <t>RADICO$</t>
  </si>
  <si>
    <t>MOLDTKPAC$</t>
  </si>
  <si>
    <t>PSPPROJECT</t>
  </si>
  <si>
    <t>Profit of Rs.18.50/-</t>
  </si>
  <si>
    <t>Profit of Rs.170/-</t>
  </si>
  <si>
    <t>Profit of Rs.60.50/-</t>
  </si>
  <si>
    <t>187-193</t>
  </si>
  <si>
    <t>Profit of Rs.67.5/-</t>
  </si>
  <si>
    <t>ANURAS</t>
  </si>
  <si>
    <t>Profit of Rs.108/-</t>
  </si>
  <si>
    <t>260-265</t>
  </si>
  <si>
    <t>Re-initiated $</t>
  </si>
  <si>
    <t>.................</t>
  </si>
  <si>
    <t>Profit of Rs.1/-</t>
  </si>
  <si>
    <t>Profit of Rs.0.53/-</t>
  </si>
  <si>
    <t>KIMS</t>
  </si>
  <si>
    <t>Market Closing Price</t>
  </si>
  <si>
    <t>FILATEX</t>
  </si>
  <si>
    <t>HIKAL</t>
  </si>
  <si>
    <t>310-320</t>
  </si>
  <si>
    <t>45-46</t>
  </si>
  <si>
    <t>320-340</t>
  </si>
  <si>
    <t>115-120</t>
  </si>
  <si>
    <t>FINNIFTY</t>
  </si>
  <si>
    <t>IRFC</t>
  </si>
  <si>
    <t>CGPOWER</t>
  </si>
  <si>
    <t>EQUITASBNK</t>
  </si>
  <si>
    <t>FACT</t>
  </si>
  <si>
    <t>HATHWAY</t>
  </si>
  <si>
    <t>HGS</t>
  </si>
  <si>
    <t>HOMEFIRST</t>
  </si>
  <si>
    <t>INDIGOPNTS</t>
  </si>
  <si>
    <t>JUBLINGREA</t>
  </si>
  <si>
    <t>JUBLPHARMA</t>
  </si>
  <si>
    <t>KALYANKJIL</t>
  </si>
  <si>
    <t>LODHA</t>
  </si>
  <si>
    <t>LXCHEM</t>
  </si>
  <si>
    <t>MASTEK</t>
  </si>
  <si>
    <t>NAZARA</t>
  </si>
  <si>
    <t>POONAWALLA</t>
  </si>
  <si>
    <t>PRAJIND</t>
  </si>
  <si>
    <t>RAILTEL</t>
  </si>
  <si>
    <t>RHIM</t>
  </si>
  <si>
    <t>TATASTLLP</t>
  </si>
  <si>
    <t>TTML</t>
  </si>
  <si>
    <t>Loss of Rs.42.50/-</t>
  </si>
  <si>
    <t>ANGELONE</t>
  </si>
  <si>
    <t>Profit of Rs.191.50/-</t>
  </si>
  <si>
    <t>s</t>
  </si>
  <si>
    <t>NSE</t>
  </si>
  <si>
    <t>1250-1300</t>
  </si>
  <si>
    <t>1150-1200</t>
  </si>
  <si>
    <t>Profit of Rs.100/-</t>
  </si>
  <si>
    <t>Profit of Rs.82.5/-</t>
  </si>
  <si>
    <t>MIDCPNIFTY</t>
  </si>
  <si>
    <t>140-160</t>
  </si>
  <si>
    <t>230-240</t>
  </si>
  <si>
    <t>Profit of Rs.25.5/-</t>
  </si>
  <si>
    <t>920-960</t>
  </si>
  <si>
    <t>630-640</t>
  </si>
  <si>
    <t>Profit of Rs.11.5/-</t>
  </si>
  <si>
    <t>Part profiit of Rs.460/-</t>
  </si>
  <si>
    <t>70-90</t>
  </si>
  <si>
    <t>1245-1265</t>
  </si>
  <si>
    <t>BHARATFORG MAR FUT</t>
  </si>
  <si>
    <t>HDFCBANK MAR FUT</t>
  </si>
  <si>
    <t>160-170</t>
  </si>
  <si>
    <t>2500-2600</t>
  </si>
  <si>
    <t>750-780</t>
  </si>
  <si>
    <t>1000-1050</t>
  </si>
  <si>
    <t>SIEMENS MAR FUT</t>
  </si>
  <si>
    <t>1470-1480</t>
  </si>
  <si>
    <t>2400-2450</t>
  </si>
  <si>
    <t>1880-1920</t>
  </si>
  <si>
    <t>Loss of Rs.22/-</t>
  </si>
  <si>
    <t>680-695</t>
  </si>
  <si>
    <t>INFY MAR FUT</t>
  </si>
  <si>
    <t>1750-1780</t>
  </si>
  <si>
    <t>RELIANCE 2420 CE MAR</t>
  </si>
  <si>
    <t>NIFTY 16750 CE 03-MAR</t>
  </si>
  <si>
    <t>150-200</t>
  </si>
  <si>
    <t>SRF  MAR FUT</t>
  </si>
  <si>
    <t>GSPL MAR FUT</t>
  </si>
  <si>
    <t>290-295</t>
  </si>
  <si>
    <t>2380-2420</t>
  </si>
  <si>
    <t>740-780</t>
  </si>
  <si>
    <t xml:space="preserve">JSWSTEEL </t>
  </si>
  <si>
    <t>680-690</t>
  </si>
  <si>
    <t>ASIANPAINT 3100 CE MAR</t>
  </si>
  <si>
    <t>PCBL</t>
  </si>
  <si>
    <t>RBA</t>
  </si>
  <si>
    <t>SONACOMS</t>
  </si>
  <si>
    <t>Retail Research Technical Calls &amp; Fundamental Performance Report for the month of Mar-2022</t>
  </si>
  <si>
    <t>2150-2250</t>
  </si>
  <si>
    <t>430-440</t>
  </si>
  <si>
    <t>3550-3600</t>
  </si>
  <si>
    <t>1850-1900</t>
  </si>
  <si>
    <t>INFY 1740 CE MAR</t>
  </si>
  <si>
    <t>60-75</t>
  </si>
  <si>
    <t>80-90</t>
  </si>
  <si>
    <t xml:space="preserve">SRF  MAR FUT </t>
  </si>
  <si>
    <t>NIFTY 16500 CE 03-MAR</t>
  </si>
  <si>
    <t>80-100</t>
  </si>
  <si>
    <t>Profit of Rs.19.5/-</t>
  </si>
  <si>
    <t>285-295</t>
  </si>
  <si>
    <t>Profit of Rs.6/-</t>
  </si>
  <si>
    <t>Profit of Rs.27.5/-</t>
  </si>
  <si>
    <t>Loss of Rs.17/-</t>
  </si>
  <si>
    <t>Profit of Rs.45/-</t>
  </si>
  <si>
    <t>Profit of Rs.5/-</t>
  </si>
  <si>
    <t>Profit of Rs.19/-</t>
  </si>
  <si>
    <t>Loss of Rs.49.5/-</t>
  </si>
  <si>
    <t>Profit of Rs.63.5/-</t>
  </si>
  <si>
    <t>Profit of Rs.8/-</t>
  </si>
  <si>
    <t>Loss of Rs.36/-</t>
  </si>
  <si>
    <t>SBIN MAR FUT</t>
  </si>
  <si>
    <t>470-480</t>
  </si>
  <si>
    <t>MPHASIS MAR FUT</t>
  </si>
  <si>
    <t>3200-3250</t>
  </si>
  <si>
    <t>TECHM MAR FUT</t>
  </si>
  <si>
    <t>1450-1470</t>
  </si>
  <si>
    <t>Loss of Rs.130/-</t>
  </si>
  <si>
    <t>Loss of Rs.65/-</t>
  </si>
  <si>
    <t>380-385</t>
  </si>
  <si>
    <t>300-310</t>
  </si>
  <si>
    <t>Profit of Rs.7/-</t>
  </si>
  <si>
    <t>Loss of Rs.10/-</t>
  </si>
  <si>
    <t>Loss of Rs.45/-</t>
  </si>
  <si>
    <t>Loss of Rs.13/-</t>
  </si>
  <si>
    <t>HDFC 2300 CE MAR</t>
  </si>
  <si>
    <t>2370-2430</t>
  </si>
  <si>
    <t>Loss of Rs.37.5/-</t>
  </si>
  <si>
    <t>Profit of Rs.33/-</t>
  </si>
  <si>
    <t>Profit of Rs.14.5/-</t>
  </si>
  <si>
    <t>Profit of Rs.7.5/-</t>
  </si>
  <si>
    <t>1800-1820</t>
  </si>
  <si>
    <t>6900-7000</t>
  </si>
  <si>
    <t xml:space="preserve">BAJFINANCE </t>
  </si>
  <si>
    <t>1140-1200</t>
  </si>
  <si>
    <t>2450-2550</t>
  </si>
  <si>
    <t xml:space="preserve"> HCLTECH MAR FUT </t>
  </si>
  <si>
    <t>1160-1175</t>
  </si>
  <si>
    <t>Profit of Rs.14/-</t>
  </si>
  <si>
    <t>180-185</t>
  </si>
  <si>
    <t>Loss of Rs.47/-</t>
  </si>
  <si>
    <t>Loss of Rs.20/-</t>
  </si>
  <si>
    <t>1570-1600</t>
  </si>
  <si>
    <t>Profit of Rs.17.5/-</t>
  </si>
  <si>
    <t>Loss of Rs.55/-</t>
  </si>
  <si>
    <t>Loss of Rs.160/-</t>
  </si>
  <si>
    <t>Loss of Rs.115/-</t>
  </si>
  <si>
    <t>ZYDUSLIFE</t>
  </si>
  <si>
    <t>Loss of Rs.8.25/-</t>
  </si>
  <si>
    <t>Profit of Rs.49.5/-</t>
  </si>
  <si>
    <t>COLPAL MAR FUT</t>
  </si>
  <si>
    <t>APOLLOTYRE MAR FUT</t>
  </si>
  <si>
    <t>1440-1470</t>
  </si>
  <si>
    <t>HDFC MAR FUT</t>
  </si>
  <si>
    <t>2160-2200</t>
  </si>
  <si>
    <t>Loss of Rs.5.5/-</t>
  </si>
  <si>
    <t>365-370</t>
  </si>
  <si>
    <t>INFY 1760 CE MAR</t>
  </si>
  <si>
    <t>65-75</t>
  </si>
  <si>
    <t>RELIANCE 2300 CE MAR</t>
  </si>
  <si>
    <t>AMBUJACEM MAR FUT</t>
  </si>
  <si>
    <t>285-290</t>
  </si>
  <si>
    <t>690-700</t>
  </si>
  <si>
    <t>275-285</t>
  </si>
  <si>
    <t>M&amp;M MAR FUT</t>
  </si>
  <si>
    <t>720-730</t>
  </si>
  <si>
    <t>3270-3350</t>
  </si>
  <si>
    <t>TRENT MAR FUT</t>
  </si>
  <si>
    <t>Profit of Rs.5.5/-</t>
  </si>
  <si>
    <t>1070-1090</t>
  </si>
  <si>
    <t>Profit of Rs.24/-</t>
  </si>
  <si>
    <t>1090-1110</t>
  </si>
  <si>
    <t>ALPHA LEON ENTERPRISES LLP</t>
  </si>
  <si>
    <t>1180-1200</t>
  </si>
  <si>
    <t>2280-2300</t>
  </si>
  <si>
    <t>Profit of Rs.21.5/-</t>
  </si>
  <si>
    <t>Profit of Rs.65/-</t>
  </si>
  <si>
    <t>295-300</t>
  </si>
  <si>
    <t>460-465</t>
  </si>
  <si>
    <t>Profit of Rs.62.5/-</t>
  </si>
  <si>
    <t>275-280</t>
  </si>
  <si>
    <t>COFORGE MAR FUT</t>
  </si>
  <si>
    <t>4850-4950</t>
  </si>
  <si>
    <t>Profit of Rs.10.5/-</t>
  </si>
  <si>
    <t>790-820</t>
  </si>
  <si>
    <t>Loss of Rs.85/-</t>
  </si>
  <si>
    <t>HCLTECH MAR FUT</t>
  </si>
  <si>
    <t>NIFTY 16700 PE 10-MAR</t>
  </si>
  <si>
    <t>90-110</t>
  </si>
  <si>
    <t>2080-2120</t>
  </si>
  <si>
    <t>158-160</t>
  </si>
  <si>
    <t xml:space="preserve">HINDCOPPER MAR FUT </t>
  </si>
  <si>
    <t>130-132</t>
  </si>
  <si>
    <t>VEDL MAR FUT</t>
  </si>
  <si>
    <t>382-387</t>
  </si>
  <si>
    <t>PIDILITIND MAR FUT</t>
  </si>
  <si>
    <t>NIFTY 16500 CE 10 MAR</t>
  </si>
  <si>
    <t>Profit of Rs.20/-</t>
  </si>
  <si>
    <t>Profit of Rs.23/-</t>
  </si>
  <si>
    <t>Part profit of Rs.7/-</t>
  </si>
  <si>
    <t>Profit of Rs.4/-</t>
  </si>
  <si>
    <t>N</t>
  </si>
  <si>
    <t>Profit of Rs.130/-</t>
  </si>
  <si>
    <t>Sell</t>
  </si>
  <si>
    <t>580-570</t>
  </si>
  <si>
    <t>Profit of Rs.12.5/-</t>
  </si>
  <si>
    <t>222-225</t>
  </si>
  <si>
    <t>Profit of Rs.0.5/-</t>
  </si>
  <si>
    <t>Profit of Rs.2.75/-</t>
  </si>
  <si>
    <t>HDFC 2200 PE MAR</t>
  </si>
  <si>
    <t>Profit of Rs.6.5/-</t>
  </si>
  <si>
    <t xml:space="preserve">SRF MAR FUT </t>
  </si>
  <si>
    <t>2300-2340</t>
  </si>
  <si>
    <t>Part profit of Rs.45/-</t>
  </si>
  <si>
    <t>COROMANDEL MAR FUT</t>
  </si>
  <si>
    <t>810-820</t>
  </si>
  <si>
    <t>218-222</t>
  </si>
  <si>
    <t>Profit of Rs.12/-</t>
  </si>
  <si>
    <t>HINDCOPPER MAR FUT</t>
  </si>
  <si>
    <t>126-129</t>
  </si>
  <si>
    <t>NIFTY MAR FUT</t>
  </si>
  <si>
    <t>16500-16400</t>
  </si>
  <si>
    <t>HDFCAMC MAR FUT</t>
  </si>
  <si>
    <t>2210-2260</t>
  </si>
  <si>
    <t>NIFTY 16500 PE 17-MAR</t>
  </si>
  <si>
    <t>Loss of Rs.15/-</t>
  </si>
  <si>
    <t>Loss of Rs.99/-</t>
  </si>
  <si>
    <t>Profit of Rs.35/-</t>
  </si>
  <si>
    <t>AARTIIND MAR FUT</t>
  </si>
  <si>
    <t>895-905</t>
  </si>
  <si>
    <t>LT MAR FUT</t>
  </si>
  <si>
    <t>1780-1800</t>
  </si>
  <si>
    <t>IEX MAR FUT</t>
  </si>
  <si>
    <t>226-228</t>
  </si>
  <si>
    <t>16800-16850</t>
  </si>
  <si>
    <t>Profit of Rs.50/-</t>
  </si>
  <si>
    <t>HDFCBANK 1460 CE MAR</t>
  </si>
  <si>
    <t>Loss of Rs.3.25/-</t>
  </si>
  <si>
    <t>Loss of Rs.2.75/-</t>
  </si>
  <si>
    <t>35-45</t>
  </si>
  <si>
    <t>150-180</t>
  </si>
  <si>
    <t>1650-1700</t>
  </si>
  <si>
    <t>Profit of Rs.38.5/-</t>
  </si>
  <si>
    <t>Profit of Rs.117.5/-</t>
  </si>
  <si>
    <t>Loss of Rs.6.5/-</t>
  </si>
  <si>
    <t>3300-3350</t>
  </si>
  <si>
    <t>NIFTY 16800 PE 17-MAR</t>
  </si>
  <si>
    <t xml:space="preserve">BANKNIFTY 35200 PE 17-MAR </t>
  </si>
  <si>
    <t>320-400</t>
  </si>
  <si>
    <t>Profit of Rs.75/-</t>
  </si>
  <si>
    <t>Loss of Rs.18/-</t>
  </si>
  <si>
    <t>SBIN 480 PE MAR</t>
  </si>
  <si>
    <t>14-15</t>
  </si>
  <si>
    <t>RELIANCE 2380 PE MAR</t>
  </si>
  <si>
    <t>60-70</t>
  </si>
  <si>
    <t>HINDUNILVR MAR FUT</t>
  </si>
  <si>
    <t>Buy&lt;&gt;</t>
  </si>
  <si>
    <t>Loss of Rs.75/-</t>
  </si>
  <si>
    <t>Profit of Rs.39/-</t>
  </si>
  <si>
    <t>Profit of Rs.57.5/-</t>
  </si>
  <si>
    <t>Loss of Rs.12/-</t>
  </si>
  <si>
    <t>1160-1170</t>
  </si>
  <si>
    <t>Profit of Rs.44/-</t>
  </si>
  <si>
    <t>NIFTY 17250 CE 17-MAR</t>
  </si>
  <si>
    <t>Profit of Rs.38/-</t>
  </si>
  <si>
    <t>MOTHERSUMI  135 PE</t>
  </si>
  <si>
    <t>7.0-10.0</t>
  </si>
  <si>
    <t>127-130</t>
  </si>
  <si>
    <t>Profit of Rs.3.5/-</t>
  </si>
  <si>
    <t>ABB MAR FUT</t>
  </si>
  <si>
    <t>2230-2250</t>
  </si>
  <si>
    <t>KOTAKBANK MAR FUT</t>
  </si>
  <si>
    <t>1860-1890</t>
  </si>
  <si>
    <t>315-325</t>
  </si>
  <si>
    <t>NIFTY 17300 CE 17-MAR</t>
  </si>
  <si>
    <t>Loss of Rs.105/-</t>
  </si>
  <si>
    <t>Loss of Rs.3.1/-</t>
  </si>
  <si>
    <t>Loss of Rs.16/-</t>
  </si>
  <si>
    <t>NNM SECURITIES PVT LTD</t>
  </si>
  <si>
    <t>Loss of Rs.42.5/-</t>
  </si>
  <si>
    <t>2450-2490</t>
  </si>
  <si>
    <t xml:space="preserve"> MFSL </t>
  </si>
  <si>
    <t>820-840</t>
  </si>
  <si>
    <t>2150-2160</t>
  </si>
  <si>
    <t>1815-1830</t>
  </si>
  <si>
    <t>Loss of Rs.32.5/-</t>
  </si>
  <si>
    <t>Loss of Rs.23.5/-</t>
  </si>
  <si>
    <t>NIFTY 17500 CE 24-MAR</t>
  </si>
  <si>
    <t>120-140</t>
  </si>
  <si>
    <t>1630-1650</t>
  </si>
  <si>
    <t>1800-1900</t>
  </si>
  <si>
    <t>710-715</t>
  </si>
  <si>
    <t>740-750</t>
  </si>
  <si>
    <t>Loss of Rs.24/-</t>
  </si>
  <si>
    <t>ACC 2100 CE MAR</t>
  </si>
  <si>
    <t>65-85</t>
  </si>
  <si>
    <t>Loss of Rs.9.5/-</t>
  </si>
  <si>
    <t>Loss of Rs.45.5/-</t>
  </si>
  <si>
    <t>Loss of Rs.32/-</t>
  </si>
  <si>
    <t>HDFCBANK 1490 CE MAR</t>
  </si>
  <si>
    <t>30-40</t>
  </si>
  <si>
    <t>LT 1760 CE MAR</t>
  </si>
  <si>
    <t>40-48</t>
  </si>
  <si>
    <t>2440-2450</t>
  </si>
  <si>
    <t>2520-2550</t>
  </si>
  <si>
    <t>1950-2000</t>
  </si>
  <si>
    <t>NIFTY 17500 CE 31-MAR</t>
  </si>
  <si>
    <t>250-300</t>
  </si>
  <si>
    <t>Profit of Rs.18.5/-</t>
  </si>
  <si>
    <t>Profit of Rs.20.5/-</t>
  </si>
  <si>
    <t>Profit of Rs.0.6/-</t>
  </si>
  <si>
    <t>1220-1230</t>
  </si>
  <si>
    <t>ASIANPAINT 3080 CE MAR</t>
  </si>
  <si>
    <t>HDFC 2400 CE MAR</t>
  </si>
  <si>
    <t>55-65</t>
  </si>
  <si>
    <t>RELIANCE 2540 CE MAR</t>
  </si>
  <si>
    <t>BERGEPAINT 720 CE MAR</t>
  </si>
  <si>
    <t>12.0-14.0</t>
  </si>
  <si>
    <t>MANISH NITIN THAKUR</t>
  </si>
  <si>
    <t>SECURCRED</t>
  </si>
  <si>
    <t>SecUR Credentials Limited</t>
  </si>
  <si>
    <t>SPRL</t>
  </si>
  <si>
    <t>SP Refractories Limited</t>
  </si>
  <si>
    <t>Profit of Rs.15.5/-</t>
  </si>
  <si>
    <t>Loss of Rs.15.5/-</t>
  </si>
  <si>
    <t>Profit of Rs.24.5/-</t>
  </si>
  <si>
    <t>LUPIN  MAR FUT</t>
  </si>
  <si>
    <t>780-790</t>
  </si>
  <si>
    <t>CUB 120 PE MAR</t>
  </si>
  <si>
    <t>1-1.20</t>
  </si>
  <si>
    <t>2.0-3.0</t>
  </si>
  <si>
    <t xml:space="preserve">JSWSTEEL  MAR FUT </t>
  </si>
  <si>
    <t>725-730</t>
  </si>
  <si>
    <t>ASHISHPO</t>
  </si>
  <si>
    <t>GGENG</t>
  </si>
  <si>
    <t>ANUSTUP TRADING PRIVATE LIMITED</t>
  </si>
  <si>
    <t>KAUSHIK MAHESH WAGHELA</t>
  </si>
  <si>
    <t>MAHESHWARI</t>
  </si>
  <si>
    <t>Maheshwari Logistics Limi</t>
  </si>
  <si>
    <t>ANANT WEALTH CONSULTANTS PRIVATE LIMITED</t>
  </si>
  <si>
    <t>Loss of Rs.20.5/-</t>
  </si>
  <si>
    <t>Profit of Rs.10/-</t>
  </si>
  <si>
    <t xml:space="preserve">HDFCAMC MAR FUT </t>
  </si>
  <si>
    <t>2250-2300</t>
  </si>
  <si>
    <t>NIFTY 17200 PE 24-MAR</t>
  </si>
  <si>
    <t>70-100</t>
  </si>
  <si>
    <t>NIFTY 17200 CE 24-MAR</t>
  </si>
  <si>
    <t>RELIANCE 2560 CE MAR</t>
  </si>
  <si>
    <t>50-60</t>
  </si>
  <si>
    <t>Profit of Rs.27/-</t>
  </si>
  <si>
    <t>Profit of Rs.16/-</t>
  </si>
  <si>
    <t>Profit of Rs.105/-</t>
  </si>
  <si>
    <t>ASIANPAINT 3020 CE MAR</t>
  </si>
  <si>
    <t>Loss of Rs.3.70/-</t>
  </si>
  <si>
    <t>2360-2400</t>
  </si>
  <si>
    <t>291-292</t>
  </si>
  <si>
    <t>300-308</t>
  </si>
  <si>
    <t xml:space="preserve">SBIN </t>
  </si>
  <si>
    <t>490-493</t>
  </si>
  <si>
    <t>510-520</t>
  </si>
  <si>
    <t>1250-1260</t>
  </si>
  <si>
    <t>1300-1330</t>
  </si>
  <si>
    <t>134-135</t>
  </si>
  <si>
    <t>150-160</t>
  </si>
  <si>
    <t>1540-1570</t>
  </si>
  <si>
    <t>17350-17450</t>
  </si>
  <si>
    <t>1178-1180</t>
  </si>
  <si>
    <t>2040-2060</t>
  </si>
  <si>
    <t>2300-2400</t>
  </si>
  <si>
    <t>RELIANCE 2580 CE MAR</t>
  </si>
  <si>
    <t>NIFTY 16800 CE 17-MAR</t>
  </si>
  <si>
    <t>AGOL</t>
  </si>
  <si>
    <t>ACHINTYA SECURITIES PVT. LTD.</t>
  </si>
  <si>
    <t>TANISHA GOEL</t>
  </si>
  <si>
    <t>ATAM</t>
  </si>
  <si>
    <t>AAMLA JAIN</t>
  </si>
  <si>
    <t>INANI</t>
  </si>
  <si>
    <t>INANI SECURITIES AND INVESTMENTS LIMITED</t>
  </si>
  <si>
    <t>JANUSCORP</t>
  </si>
  <si>
    <t>MTARTECH</t>
  </si>
  <si>
    <t>FABMOHUR ADVISORS LLP</t>
  </si>
  <si>
    <t>RLFL</t>
  </si>
  <si>
    <t>XCESS SECURITIES PRIVATE LIMITED</t>
  </si>
  <si>
    <t>VIKRAM JAYANTILAL LODHA</t>
  </si>
  <si>
    <t>THINKINK</t>
  </si>
  <si>
    <t>WORL</t>
  </si>
  <si>
    <t>ATALREAL</t>
  </si>
  <si>
    <t>Atal Realtech Limited</t>
  </si>
  <si>
    <t>MV TRADING CO</t>
  </si>
  <si>
    <t>BUTTERFLY</t>
  </si>
  <si>
    <t>Btrfly Gandhi Appl Ltd</t>
  </si>
  <si>
    <t>COOLCAPS</t>
  </si>
  <si>
    <t>Cool Caps Industries Ltd</t>
  </si>
  <si>
    <t>STATSOL RESEARCH LLP</t>
  </si>
  <si>
    <t>GOACARBON</t>
  </si>
  <si>
    <t>Goa Carbon Ltd</t>
  </si>
  <si>
    <t>NK SECURITIES RESEARCH PRIVATE LIMITED</t>
  </si>
  <si>
    <t>GRAVITON RESEARCH CAPITAL LLP</t>
  </si>
  <si>
    <t>QE SECURITIES</t>
  </si>
  <si>
    <t>GOLDTECH</t>
  </si>
  <si>
    <t>Goldstone Tech Ltd.</t>
  </si>
  <si>
    <t>LAKSHMI GUTTIKONDA VARA</t>
  </si>
  <si>
    <t>NDL</t>
  </si>
  <si>
    <t>ANUSTUP TRADING  PRIVATE LIMITED</t>
  </si>
  <si>
    <t>SILGO</t>
  </si>
  <si>
    <t>Silgo Retail Limited</t>
  </si>
  <si>
    <t>NIRBHAY FANCY VASSA</t>
  </si>
  <si>
    <t>LLM APPLIANCES PRIVATE LIMITED</t>
  </si>
  <si>
    <t>GUTTIKONDA RAJASEKHAR</t>
  </si>
  <si>
    <t>NITIN JAIN</t>
  </si>
  <si>
    <t>Loss of Rs.100/-</t>
  </si>
  <si>
    <t>Profit of Rs.80/-</t>
  </si>
  <si>
    <t>259.5-260.5</t>
  </si>
  <si>
    <t>270-275</t>
  </si>
  <si>
    <t>LT APR FUT</t>
  </si>
  <si>
    <t>1745-1747</t>
  </si>
  <si>
    <t>1770-1790</t>
  </si>
  <si>
    <t>AARTIIND APR FUT</t>
  </si>
  <si>
    <t>915-917</t>
  </si>
  <si>
    <t>932-935</t>
  </si>
  <si>
    <t>1980-1990</t>
  </si>
  <si>
    <t>2050-2100</t>
  </si>
  <si>
    <t>1950-1960</t>
  </si>
  <si>
    <t>2030-2070</t>
  </si>
  <si>
    <t>NIFTY 17200 CE MAR</t>
  </si>
  <si>
    <t>130-160</t>
  </si>
  <si>
    <t>BANKNIFTY 35500 CE MAR</t>
  </si>
  <si>
    <t>500-550</t>
  </si>
  <si>
    <t>Profit of Rs.22/-</t>
  </si>
  <si>
    <t>ACEMEN</t>
  </si>
  <si>
    <t>DEVANG MUKUNDBHAI PATEL</t>
  </si>
  <si>
    <t>L7 HITECH PRIVATE LIMITED</t>
  </si>
  <si>
    <t>MANJU GUPTA</t>
  </si>
  <si>
    <t>ARCFIN</t>
  </si>
  <si>
    <t>K.K. AGRO TRADE VENTURES PRIVATE LIMITED .</t>
  </si>
  <si>
    <t>JAJODIA FINANCE LIMITED</t>
  </si>
  <si>
    <t>GOLDEN GOENKA COMMERCE PVT. LTD.</t>
  </si>
  <si>
    <t>EMRALD COMMERCIAL LIMITED</t>
  </si>
  <si>
    <t>FRANKLIN LEASING AND FINANCE LIMITED</t>
  </si>
  <si>
    <t>ARL</t>
  </si>
  <si>
    <t>KAPASHI COMMERCIAL LTD</t>
  </si>
  <si>
    <t>SWETSAM STOCK HOLDING PRIVATE LIMITED</t>
  </si>
  <si>
    <t>RAMKAMAL BHAGAVATULA</t>
  </si>
  <si>
    <t>SWATI SATISH SWAMY</t>
  </si>
  <si>
    <t>BAZELINTER</t>
  </si>
  <si>
    <t>MINAL VIMAL SHAH</t>
  </si>
  <si>
    <t>SANDHIL CONSULTANCY SERVICES PRIVATE LIMITED .</t>
  </si>
  <si>
    <t>BCLENTERPR</t>
  </si>
  <si>
    <t>VIKI JAYESHKUMAR SHAH</t>
  </si>
  <si>
    <t>DHRUV PRADIPKUMAR SHAH</t>
  </si>
  <si>
    <t>GHANSHYAMBHAI MANSUKHBHAI KHAMBHAYATA</t>
  </si>
  <si>
    <t>PURVESH DEVDATT MAJMUDAR</t>
  </si>
  <si>
    <t>SIDHARTH GUPTA</t>
  </si>
  <si>
    <t>BITL</t>
  </si>
  <si>
    <t>PRAKASH GILLA</t>
  </si>
  <si>
    <t>BLFL</t>
  </si>
  <si>
    <t>LINABEN JITENDRA BODAR</t>
  </si>
  <si>
    <t>AMIT HARIVADAN PARIKH</t>
  </si>
  <si>
    <t>KALPANA AMIT PARIKH</t>
  </si>
  <si>
    <t>CHOTHANI</t>
  </si>
  <si>
    <t>PANKAJ DHANJI CHHEDA HUF</t>
  </si>
  <si>
    <t>AVIRAT ENTERPRISE</t>
  </si>
  <si>
    <t>COMSYN</t>
  </si>
  <si>
    <t>NIRAJ RAJNIKANT SHAH</t>
  </si>
  <si>
    <t>HARSH SHAILESH JHAVERI</t>
  </si>
  <si>
    <t>MINAKSHI RAJENDRA SARAF</t>
  </si>
  <si>
    <t>CONTAINER</t>
  </si>
  <si>
    <t>N L RUNGTA HUF</t>
  </si>
  <si>
    <t>DANUBE</t>
  </si>
  <si>
    <t>FARHAN MOIZ MITHIBORWALA</t>
  </si>
  <si>
    <t>DML</t>
  </si>
  <si>
    <t>RIKHAV SECURITIES LIMITED</t>
  </si>
  <si>
    <t>SANGEETA HARIPRASAD NAIDU</t>
  </si>
  <si>
    <t>SIMPLURIS TECHNOLOGIES PVT LTD .</t>
  </si>
  <si>
    <t>STUTIMANISHSHARMA</t>
  </si>
  <si>
    <t>SRIKANT SOWMYANARAYANAN</t>
  </si>
  <si>
    <t>ESARIND</t>
  </si>
  <si>
    <t>BHARATI ARVIND SHAH</t>
  </si>
  <si>
    <t>VISHWAMANI MATAMANI TIWARI</t>
  </si>
  <si>
    <t>GEMSI</t>
  </si>
  <si>
    <t>GENESYS</t>
  </si>
  <si>
    <t>GANAPATHY VISWHANATHAN VEEMBIL</t>
  </si>
  <si>
    <t>GFIL</t>
  </si>
  <si>
    <t>SANJAY POPATLAL JAIN</t>
  </si>
  <si>
    <t>INVESTINO VENTURE LLP .</t>
  </si>
  <si>
    <t>GIANLIFE</t>
  </si>
  <si>
    <t>SHAKUNTALASURESHKAKARIA</t>
  </si>
  <si>
    <t>GOYALASS</t>
  </si>
  <si>
    <t>VINAY AGRAWAL</t>
  </si>
  <si>
    <t>IFINSER</t>
  </si>
  <si>
    <t>UDAYAN KANUBHAI MANDAVIA</t>
  </si>
  <si>
    <t>DIVYA KANDA</t>
  </si>
  <si>
    <t>MIKER FINANCIAL CONSULTANTS PRIVATE LIMITED</t>
  </si>
  <si>
    <t>IFL</t>
  </si>
  <si>
    <t>HIRWANI JAYANTIBHAI VAGHELA</t>
  </si>
  <si>
    <t>AMARBHAI PANCHAL</t>
  </si>
  <si>
    <t>VIMLA DEVI INANI</t>
  </si>
  <si>
    <t>JAIMATAG</t>
  </si>
  <si>
    <t>IDBI BANK LTD - LONG TERM PORTFOLIO (CUSTODIAL TRADE )</t>
  </si>
  <si>
    <t>MADHU RATHI</t>
  </si>
  <si>
    <t>RAMJIBHAI HALABHAI DESAI</t>
  </si>
  <si>
    <t>NIKHIL BADRINARAYAN ZAWAR .</t>
  </si>
  <si>
    <t>MANISH RAMESHBHAI PATEL</t>
  </si>
  <si>
    <t>DISHANT BHARATBHAI SHAH</t>
  </si>
  <si>
    <t>KDLL</t>
  </si>
  <si>
    <t>HARLEEN KAUR</t>
  </si>
  <si>
    <t>MANDEEP SINGH THUKRAL</t>
  </si>
  <si>
    <t>KOCL</t>
  </si>
  <si>
    <t>SHAILESHRAJARAMPUNEKAR</t>
  </si>
  <si>
    <t>NITIN VADODARIA</t>
  </si>
  <si>
    <t>PUNJIBEN BABUBHAI RATHOD</t>
  </si>
  <si>
    <t>NAYAN MAHENDRABHAI THAKKAR</t>
  </si>
  <si>
    <t>MANOJ RAMESHBHAI SOLANKI</t>
  </si>
  <si>
    <t>MANJULABEN PARMAR</t>
  </si>
  <si>
    <t>BHAUMIK PARMAR</t>
  </si>
  <si>
    <t>HARDIK HIMMATBHAI MUNJPARA</t>
  </si>
  <si>
    <t>RATHOD MAHENDRKUMAR</t>
  </si>
  <si>
    <t>LAXMIPATI</t>
  </si>
  <si>
    <t>NIKUNJ</t>
  </si>
  <si>
    <t>BRAINNATION BUSINESS ADVISORY SERVICES PRIVATE LIMITED</t>
  </si>
  <si>
    <t>PRITEE AGARWALA</t>
  </si>
  <si>
    <t>MFLINDIA</t>
  </si>
  <si>
    <t>MOHOTAIND</t>
  </si>
  <si>
    <t>MANOJ KUMAR CHHALANI</t>
  </si>
  <si>
    <t>SUMAN CHHALANI</t>
  </si>
  <si>
    <t>NAVKAR</t>
  </si>
  <si>
    <t>PARIMAL JASWANTRAI MEHTA</t>
  </si>
  <si>
    <t>SATHISH SRINIVAS NAYAK</t>
  </si>
  <si>
    <t>ORTEL</t>
  </si>
  <si>
    <t>VANIJ TRADING LLP</t>
  </si>
  <si>
    <t>SONA BISCUITS LIMITED</t>
  </si>
  <si>
    <t>POLYCHEM</t>
  </si>
  <si>
    <t>GINNERS &amp; PRESSERS LTD</t>
  </si>
  <si>
    <t>QFSL</t>
  </si>
  <si>
    <t>PEARS MARCANTILES PRIVATE LIMITED</t>
  </si>
  <si>
    <t>RAJATH</t>
  </si>
  <si>
    <t>SAMRUDDHI FINSTOCK LIMITED</t>
  </si>
  <si>
    <t>SHARADBHAI POPATBHAI KAKADIA</t>
  </si>
  <si>
    <t>ROJL</t>
  </si>
  <si>
    <t>MITALI MUKESHKUMAR SURANI</t>
  </si>
  <si>
    <t>SAGARSOFT</t>
  </si>
  <si>
    <t>GUTTIKONDA VARA LAKSHMI</t>
  </si>
  <si>
    <t>RAJASEKHAR GUTTIKONDA</t>
  </si>
  <si>
    <t>SICLTD</t>
  </si>
  <si>
    <t>IMTIAZ ALI MOHAMMED</t>
  </si>
  <si>
    <t>SUJALA</t>
  </si>
  <si>
    <t>GLASSEYE TRADERS PRIVATE LIMITED</t>
  </si>
  <si>
    <t>SUPRBPA</t>
  </si>
  <si>
    <t>GHANSHYAM JASHBHAI PATEL</t>
  </si>
  <si>
    <t>SHAILI VIJAYBHAI PATEL</t>
  </si>
  <si>
    <t>NAVLIKA VIJAYBHAI PATEL</t>
  </si>
  <si>
    <t>JAYANTILAL HANSRAJ HUF</t>
  </si>
  <si>
    <t>TIRSARJ</t>
  </si>
  <si>
    <t>MAYANK PAHUJA</t>
  </si>
  <si>
    <t>SANJEEV GORWARA</t>
  </si>
  <si>
    <t>TOYAMIND</t>
  </si>
  <si>
    <t>KESAR TRACOM INDIA LLP</t>
  </si>
  <si>
    <t>NOVARATHANMAL PRAVEENKUMAR</t>
  </si>
  <si>
    <t>VKJINFRA</t>
  </si>
  <si>
    <t>ADITYA SONI</t>
  </si>
  <si>
    <t>BMETRICS</t>
  </si>
  <si>
    <t>Bombay Metrics S C Ltd</t>
  </si>
  <si>
    <t>KRISHNA AWTAR KABRA</t>
  </si>
  <si>
    <t>RAJASTHAN GLOBAL SECURITIES PVT LTD</t>
  </si>
  <si>
    <t>HOLANI CONSULTANTS PRIVATE LIMITED</t>
  </si>
  <si>
    <t>CYBERMEDIA</t>
  </si>
  <si>
    <t>Cyber Media (India) Ltd.</t>
  </si>
  <si>
    <t>AGARWAL RAVINDER KUMAR</t>
  </si>
  <si>
    <t>GLOBE</t>
  </si>
  <si>
    <t>Globe Textiles (I) Ltd.</t>
  </si>
  <si>
    <t>BHAYLALBHAI SHAMJIBHAI VAGHELA</t>
  </si>
  <si>
    <t>Gujarat Alkalies &amp; Chem</t>
  </si>
  <si>
    <t>INOX Leisure Limited</t>
  </si>
  <si>
    <t>VAIBHAV STOCK AND DERIVATIVES BROKING PRIVATE LIMITED</t>
  </si>
  <si>
    <t>Lemon Tree Hotels Ltd</t>
  </si>
  <si>
    <t>LIBAS</t>
  </si>
  <si>
    <t>Libas Consu Products Ltd</t>
  </si>
  <si>
    <t>RAMESH CHEPURI</t>
  </si>
  <si>
    <t>PERFECT</t>
  </si>
  <si>
    <t>Perfect Infraengineer Ltd</t>
  </si>
  <si>
    <t>PVR Limited</t>
  </si>
  <si>
    <t>XTX MARKETS LLP</t>
  </si>
  <si>
    <t>RUCHIRA</t>
  </si>
  <si>
    <t>Ruchira Papers Limited</t>
  </si>
  <si>
    <t>SHANTI</t>
  </si>
  <si>
    <t>Shanti Overseas (Ind) Ltd</t>
  </si>
  <si>
    <t>NOVA PLASMOLD PRIVATE LTD</t>
  </si>
  <si>
    <t>VIKAS KUMAR MITTAL</t>
  </si>
  <si>
    <t>SANDEEP GOLE</t>
  </si>
  <si>
    <t>DHRUV NEEMA</t>
  </si>
  <si>
    <t>SAURABH JUGALKISHOR AGRAWAL</t>
  </si>
  <si>
    <t>VINITSUREKA</t>
  </si>
  <si>
    <t>SHYAMCENT</t>
  </si>
  <si>
    <t>Shyam Century Ferrous Ltd</t>
  </si>
  <si>
    <t>RAMLAL KANWARLAL JAIN</t>
  </si>
  <si>
    <t>AMISHA  CHORDIA</t>
  </si>
  <si>
    <t>SUPREMEENG</t>
  </si>
  <si>
    <t>Supreme Engineering Ltd</t>
  </si>
  <si>
    <t>TOTAL HOLDING ANDFINVESTPVTLTD</t>
  </si>
  <si>
    <t>PJS SECURITIES LLP</t>
  </si>
  <si>
    <t>SWARAJ</t>
  </si>
  <si>
    <t>Swaraj Suiting Limited</t>
  </si>
  <si>
    <t>SANTA GHOSH</t>
  </si>
  <si>
    <t>VSCL</t>
  </si>
  <si>
    <t>Vadivarhe Spclty Chem Ltd</t>
  </si>
  <si>
    <t>RAMESH SHRICHAND DAMANI</t>
  </si>
  <si>
    <t>AKG</t>
  </si>
  <si>
    <t>AKG Exim Limited</t>
  </si>
  <si>
    <t>MAHIMA GOEL</t>
  </si>
  <si>
    <t>NOPEA CAPITAL SERVICES PRIVATE LIMITED</t>
  </si>
  <si>
    <t>SANJAY N BANSAL HUF</t>
  </si>
  <si>
    <t>KABRA KAILASH</t>
  </si>
  <si>
    <t>ARIHANT SHARE CONSULTANCY</t>
  </si>
  <si>
    <t>KNAGRI</t>
  </si>
  <si>
    <t>KN Agri Resources Limited</t>
  </si>
  <si>
    <t>MONEYWISE FINANCIAL SERVICES PRIVATE LTD</t>
  </si>
  <si>
    <t>SUMANCHEPURI</t>
  </si>
  <si>
    <t>MTAR Technologies Limited</t>
  </si>
  <si>
    <t>PALLADIUM FINSERVE PRIVATE LIMITED</t>
  </si>
  <si>
    <t>SBC</t>
  </si>
  <si>
    <t>SBC Exports Limited</t>
  </si>
  <si>
    <t>SBC FINMART LIMITED</t>
  </si>
  <si>
    <t>VAISHALI PANKAJ VYAS</t>
  </si>
  <si>
    <t>NAMRATA KACHOLIA</t>
  </si>
  <si>
    <t>KACHOLIA ROHAN</t>
  </si>
  <si>
    <t>PRITAM KUMAR</t>
  </si>
  <si>
    <t>PAPITA  NANDI</t>
  </si>
  <si>
    <t>SANJAY R CHOWDHARI</t>
  </si>
  <si>
    <t>NIKUNJ STOCK BROKERS LTD</t>
  </si>
  <si>
    <t>UNIVASTU</t>
  </si>
  <si>
    <t>Univastu India Limited</t>
  </si>
  <si>
    <t>VIKASECO</t>
  </si>
  <si>
    <t>Vikas EcoTech Limited</t>
  </si>
  <si>
    <t>RAMESH S DAMANI HUF</t>
  </si>
  <si>
    <t>Loss of Rs.70/-</t>
  </si>
  <si>
    <t>Loss of Rs.38/-</t>
  </si>
</sst>
</file>

<file path=xl/styles.xml><?xml version="1.0" encoding="utf-8"?>
<styleSheet xmlns="http://schemas.openxmlformats.org/spreadsheetml/2006/main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46">
    <font>
      <sz val="10"/>
      <color rgb="FF000000"/>
      <name val="Arial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b/>
      <sz val="8"/>
      <name val="Open Sans"/>
      <family val="2"/>
    </font>
    <font>
      <sz val="10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sz val="10"/>
      <color rgb="FFFFFFFF"/>
      <name val="Arial"/>
      <family val="2"/>
    </font>
    <font>
      <b/>
      <sz val="10"/>
      <color rgb="FF800000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b/>
      <sz val="10"/>
      <color rgb="FF000000"/>
      <name val="Arial"/>
      <family val="2"/>
    </font>
    <font>
      <sz val="11"/>
      <color rgb="FF2B2C33"/>
      <name val="Arial"/>
      <family val="2"/>
    </font>
    <font>
      <b/>
      <sz val="9"/>
      <color rgb="FFFF0000"/>
      <name val="MS Sans Serif"/>
      <family val="2"/>
    </font>
    <font>
      <b/>
      <sz val="9"/>
      <name val="MS Sans Serif"/>
      <family val="2"/>
    </font>
    <font>
      <sz val="10"/>
      <color rgb="FF000000"/>
      <name val="Arial"/>
      <family val="2"/>
    </font>
    <font>
      <i/>
      <sz val="10"/>
      <name val="Arial"/>
      <family val="2"/>
    </font>
    <font>
      <i/>
      <sz val="10"/>
      <color rgb="FF000000"/>
      <name val="Arial"/>
      <family val="2"/>
    </font>
    <font>
      <u/>
      <sz val="10"/>
      <color theme="10"/>
      <name val="Arial"/>
      <family val="2"/>
    </font>
    <font>
      <sz val="11"/>
      <color rgb="FF222222"/>
      <name val="Arial"/>
      <family val="2"/>
    </font>
    <font>
      <sz val="12"/>
      <name val="Arial"/>
      <family val="2"/>
    </font>
    <font>
      <sz val="12"/>
      <color rgb="FF000000"/>
      <name val="Arial"/>
      <family val="2"/>
    </font>
    <font>
      <sz val="11"/>
      <color theme="1"/>
      <name val="Arial"/>
      <family val="2"/>
    </font>
  </fonts>
  <fills count="29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2D050"/>
        <bgColor rgb="FF92D050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FBD4B4"/>
        <bgColor rgb="FFFBD4B4"/>
      </patternFill>
    </fill>
    <fill>
      <patternFill patternType="solid">
        <fgColor rgb="FFF2F2F2"/>
        <bgColor rgb="FFF2F2F2"/>
      </patternFill>
    </fill>
    <fill>
      <patternFill patternType="solid">
        <fgColor rgb="FF92D050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92D050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5" tint="0.59999389629810485"/>
        <bgColor rgb="FFFFFFFF"/>
      </patternFill>
    </fill>
    <fill>
      <patternFill patternType="solid">
        <fgColor theme="5" tint="0.39997558519241921"/>
        <bgColor rgb="FFFFFFFF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39997558519241921"/>
        <bgColor rgb="FFFFFFFF"/>
      </patternFill>
    </fill>
    <fill>
      <patternFill patternType="solid">
        <fgColor theme="6" tint="0.39997558519241921"/>
        <bgColor rgb="FF99CC00"/>
      </patternFill>
    </fill>
    <fill>
      <patternFill patternType="solid">
        <fgColor theme="9" tint="0.59999389629810485"/>
        <bgColor rgb="FFFFFFFF"/>
      </patternFill>
    </fill>
    <fill>
      <patternFill patternType="solid">
        <fgColor theme="9" tint="0.59999389629810485"/>
        <bgColor rgb="FF92D050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rgb="FFFFFFFF"/>
      </patternFill>
    </fill>
    <fill>
      <patternFill patternType="solid">
        <fgColor theme="6" tint="0.59999389629810485"/>
        <bgColor rgb="FF92D050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1" fillId="0" borderId="0" applyNumberFormat="0" applyFill="0" applyBorder="0" applyAlignment="0" applyProtection="0"/>
  </cellStyleXfs>
  <cellXfs count="504">
    <xf numFmtId="0" fontId="0" fillId="0" borderId="0" xfId="0" applyFont="1" applyAlignment="1"/>
    <xf numFmtId="0" fontId="1" fillId="2" borderId="0" xfId="0" applyFont="1" applyFill="1" applyBorder="1"/>
    <xf numFmtId="0" fontId="2" fillId="3" borderId="0" xfId="0" applyFont="1" applyFill="1" applyBorder="1" applyAlignment="1">
      <alignment horizontal="center"/>
    </xf>
    <xf numFmtId="0" fontId="2" fillId="3" borderId="0" xfId="0" applyFont="1" applyFill="1" applyBorder="1"/>
    <xf numFmtId="0" fontId="2" fillId="2" borderId="0" xfId="0" applyFont="1" applyFill="1" applyBorder="1"/>
    <xf numFmtId="0" fontId="3" fillId="2" borderId="0" xfId="0" applyFont="1" applyFill="1" applyBorder="1"/>
    <xf numFmtId="0" fontId="1" fillId="2" borderId="0" xfId="0" applyFont="1" applyFill="1" applyBorder="1" applyAlignment="1">
      <alignment horizontal="center"/>
    </xf>
    <xf numFmtId="15" fontId="4" fillId="2" borderId="0" xfId="0" applyNumberFormat="1" applyFont="1" applyFill="1" applyBorder="1"/>
    <xf numFmtId="0" fontId="5" fillId="2" borderId="0" xfId="0" applyFont="1" applyFill="1" applyBorder="1" applyAlignment="1">
      <alignment horizontal="center" vertical="center" wrapText="1"/>
    </xf>
    <xf numFmtId="0" fontId="6" fillId="2" borderId="0" xfId="0" applyFont="1" applyFill="1" applyBorder="1"/>
    <xf numFmtId="0" fontId="1" fillId="2" borderId="0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/>
    <xf numFmtId="0" fontId="1" fillId="2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6" xfId="0" applyFont="1" applyFill="1" applyBorder="1"/>
    <xf numFmtId="0" fontId="1" fillId="2" borderId="1" xfId="0" applyFont="1" applyFill="1" applyBorder="1"/>
    <xf numFmtId="10" fontId="1" fillId="2" borderId="0" xfId="0" applyNumberFormat="1" applyFont="1" applyFill="1" applyBorder="1"/>
    <xf numFmtId="0" fontId="1" fillId="3" borderId="0" xfId="0" applyFont="1" applyFill="1" applyBorder="1"/>
    <xf numFmtId="0" fontId="4" fillId="2" borderId="0" xfId="0" applyFont="1" applyFill="1" applyBorder="1"/>
    <xf numFmtId="0" fontId="7" fillId="2" borderId="0" xfId="0" applyFont="1" applyFill="1" applyBorder="1"/>
    <xf numFmtId="0" fontId="4" fillId="4" borderId="9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/>
    </xf>
    <xf numFmtId="0" fontId="4" fillId="4" borderId="16" xfId="0" applyFont="1" applyFill="1" applyBorder="1" applyAlignment="1">
      <alignment horizontal="center" wrapText="1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3" xfId="0" applyFont="1" applyBorder="1"/>
    <xf numFmtId="15" fontId="1" fillId="0" borderId="1" xfId="0" applyNumberFormat="1" applyFont="1" applyBorder="1"/>
    <xf numFmtId="2" fontId="4" fillId="0" borderId="1" xfId="0" applyNumberFormat="1" applyFont="1" applyBorder="1"/>
    <xf numFmtId="2" fontId="4" fillId="0" borderId="1" xfId="0" applyNumberFormat="1" applyFont="1" applyBorder="1" applyAlignment="1">
      <alignment horizontal="right"/>
    </xf>
    <xf numFmtId="0" fontId="4" fillId="0" borderId="1" xfId="0" applyFont="1" applyBorder="1"/>
    <xf numFmtId="0" fontId="9" fillId="0" borderId="1" xfId="0" applyFont="1" applyBorder="1"/>
    <xf numFmtId="10" fontId="9" fillId="2" borderId="1" xfId="0" applyNumberFormat="1" applyFont="1" applyFill="1" applyBorder="1" applyAlignment="1">
      <alignment horizontal="center"/>
    </xf>
    <xf numFmtId="2" fontId="1" fillId="0" borderId="1" xfId="0" applyNumberFormat="1" applyFont="1" applyBorder="1"/>
    <xf numFmtId="2" fontId="1" fillId="0" borderId="1" xfId="0" applyNumberFormat="1" applyFont="1" applyBorder="1" applyAlignment="1">
      <alignment horizontal="right"/>
    </xf>
    <xf numFmtId="0" fontId="10" fillId="0" borderId="1" xfId="0" applyFont="1" applyBorder="1"/>
    <xf numFmtId="10" fontId="10" fillId="2" borderId="1" xfId="0" applyNumberFormat="1" applyFont="1" applyFill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15" fontId="1" fillId="0" borderId="0" xfId="0" applyNumberFormat="1" applyFont="1"/>
    <xf numFmtId="2" fontId="1" fillId="0" borderId="0" xfId="0" applyNumberFormat="1" applyFont="1"/>
    <xf numFmtId="2" fontId="1" fillId="0" borderId="0" xfId="0" applyNumberFormat="1" applyFont="1" applyAlignment="1">
      <alignment horizontal="right"/>
    </xf>
    <xf numFmtId="0" fontId="11" fillId="2" borderId="0" xfId="0" applyFont="1" applyFill="1" applyBorder="1" applyAlignment="1">
      <alignment horizontal="left"/>
    </xf>
    <xf numFmtId="0" fontId="12" fillId="2" borderId="0" xfId="0" applyFont="1" applyFill="1" applyBorder="1"/>
    <xf numFmtId="2" fontId="1" fillId="2" borderId="0" xfId="0" applyNumberFormat="1" applyFont="1" applyFill="1" applyBorder="1"/>
    <xf numFmtId="2" fontId="1" fillId="3" borderId="0" xfId="0" applyNumberFormat="1" applyFont="1" applyFill="1" applyBorder="1"/>
    <xf numFmtId="2" fontId="4" fillId="4" borderId="13" xfId="0" applyNumberFormat="1" applyFont="1" applyFill="1" applyBorder="1" applyAlignment="1">
      <alignment horizontal="center" vertical="center" wrapText="1"/>
    </xf>
    <xf numFmtId="2" fontId="4" fillId="4" borderId="16" xfId="0" applyNumberFormat="1" applyFont="1" applyFill="1" applyBorder="1" applyAlignment="1">
      <alignment horizontal="center"/>
    </xf>
    <xf numFmtId="2" fontId="4" fillId="4" borderId="16" xfId="0" applyNumberFormat="1" applyFont="1" applyFill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4" xfId="0" applyFont="1" applyBorder="1"/>
    <xf numFmtId="0" fontId="1" fillId="0" borderId="0" xfId="0" applyFont="1" applyAlignment="1">
      <alignment horizontal="center"/>
    </xf>
    <xf numFmtId="0" fontId="13" fillId="2" borderId="0" xfId="0" applyFont="1" applyFill="1" applyBorder="1" applyAlignment="1">
      <alignment horizontal="left"/>
    </xf>
    <xf numFmtId="0" fontId="13" fillId="2" borderId="0" xfId="0" applyFont="1" applyFill="1" applyBorder="1" applyAlignment="1">
      <alignment horizontal="right"/>
    </xf>
    <xf numFmtId="2" fontId="13" fillId="2" borderId="0" xfId="0" applyNumberFormat="1" applyFont="1" applyFill="1" applyBorder="1" applyAlignment="1">
      <alignment horizontal="right"/>
    </xf>
    <xf numFmtId="0" fontId="14" fillId="2" borderId="0" xfId="0" applyFont="1" applyFill="1" applyBorder="1"/>
    <xf numFmtId="0" fontId="15" fillId="2" borderId="0" xfId="0" applyFont="1" applyFill="1" applyBorder="1" applyAlignment="1">
      <alignment horizontal="left"/>
    </xf>
    <xf numFmtId="0" fontId="16" fillId="2" borderId="0" xfId="0" applyFont="1" applyFill="1" applyBorder="1" applyAlignment="1">
      <alignment horizontal="left"/>
    </xf>
    <xf numFmtId="0" fontId="17" fillId="2" borderId="0" xfId="0" applyFont="1" applyFill="1" applyBorder="1" applyAlignment="1">
      <alignment horizontal="left"/>
    </xf>
    <xf numFmtId="4" fontId="13" fillId="2" borderId="0" xfId="0" applyNumberFormat="1" applyFont="1" applyFill="1" applyBorder="1" applyAlignment="1">
      <alignment horizontal="right"/>
    </xf>
    <xf numFmtId="0" fontId="18" fillId="2" borderId="0" xfId="0" applyFont="1" applyFill="1" applyBorder="1"/>
    <xf numFmtId="0" fontId="19" fillId="2" borderId="0" xfId="0" applyFont="1" applyFill="1" applyBorder="1"/>
    <xf numFmtId="0" fontId="20" fillId="2" borderId="0" xfId="0" applyFont="1" applyFill="1" applyBorder="1"/>
    <xf numFmtId="0" fontId="22" fillId="2" borderId="0" xfId="0" applyFont="1" applyFill="1" applyBorder="1"/>
    <xf numFmtId="0" fontId="4" fillId="0" borderId="0" xfId="0" applyFont="1"/>
    <xf numFmtId="15" fontId="19" fillId="2" borderId="0" xfId="0" applyNumberFormat="1" applyFont="1" applyFill="1" applyBorder="1"/>
    <xf numFmtId="164" fontId="23" fillId="2" borderId="0" xfId="0" applyNumberFormat="1" applyFont="1" applyFill="1" applyBorder="1" applyAlignment="1">
      <alignment horizontal="left" wrapText="1"/>
    </xf>
    <xf numFmtId="0" fontId="24" fillId="2" borderId="0" xfId="0" applyFont="1" applyFill="1" applyBorder="1" applyAlignment="1">
      <alignment horizontal="center" wrapText="1"/>
    </xf>
    <xf numFmtId="2" fontId="24" fillId="2" borderId="0" xfId="0" applyNumberFormat="1" applyFont="1" applyFill="1" applyBorder="1" applyAlignment="1">
      <alignment wrapText="1"/>
    </xf>
    <xf numFmtId="0" fontId="24" fillId="2" borderId="0" xfId="0" applyFont="1" applyFill="1" applyBorder="1" applyAlignment="1">
      <alignment horizontal="left" wrapText="1"/>
    </xf>
    <xf numFmtId="0" fontId="24" fillId="2" borderId="0" xfId="0" applyFont="1" applyFill="1" applyBorder="1"/>
    <xf numFmtId="164" fontId="23" fillId="3" borderId="0" xfId="0" applyNumberFormat="1" applyFont="1" applyFill="1" applyBorder="1" applyAlignment="1">
      <alignment horizontal="left" wrapText="1"/>
    </xf>
    <xf numFmtId="0" fontId="24" fillId="3" borderId="0" xfId="0" applyFont="1" applyFill="1" applyBorder="1" applyAlignment="1">
      <alignment horizontal="center" wrapText="1"/>
    </xf>
    <xf numFmtId="2" fontId="24" fillId="3" borderId="0" xfId="0" applyNumberFormat="1" applyFont="1" applyFill="1" applyBorder="1" applyAlignment="1">
      <alignment wrapText="1"/>
    </xf>
    <xf numFmtId="0" fontId="24" fillId="3" borderId="0" xfId="0" applyFont="1" applyFill="1" applyBorder="1" applyAlignment="1">
      <alignment horizontal="left" wrapText="1"/>
    </xf>
    <xf numFmtId="0" fontId="25" fillId="2" borderId="0" xfId="0" applyFont="1" applyFill="1" applyBorder="1" applyAlignment="1">
      <alignment horizontal="center"/>
    </xf>
    <xf numFmtId="164" fontId="26" fillId="2" borderId="0" xfId="0" applyNumberFormat="1" applyFont="1" applyFill="1" applyBorder="1" applyAlignment="1">
      <alignment horizontal="left" wrapText="1"/>
    </xf>
    <xf numFmtId="0" fontId="24" fillId="2" borderId="0" xfId="0" applyFont="1" applyFill="1" applyBorder="1" applyAlignment="1">
      <alignment horizontal="center"/>
    </xf>
    <xf numFmtId="0" fontId="27" fillId="2" borderId="0" xfId="0" applyFont="1" applyFill="1" applyBorder="1" applyAlignment="1">
      <alignment horizontal="center" wrapText="1"/>
    </xf>
    <xf numFmtId="164" fontId="4" fillId="4" borderId="1" xfId="0" applyNumberFormat="1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left"/>
    </xf>
    <xf numFmtId="3" fontId="1" fillId="0" borderId="1" xfId="0" applyNumberFormat="1" applyFont="1" applyBorder="1" applyAlignment="1">
      <alignment horizontal="left"/>
    </xf>
    <xf numFmtId="0" fontId="28" fillId="2" borderId="1" xfId="0" applyFont="1" applyFill="1" applyBorder="1"/>
    <xf numFmtId="0" fontId="1" fillId="3" borderId="0" xfId="0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/>
    </xf>
    <xf numFmtId="0" fontId="29" fillId="3" borderId="0" xfId="0" applyFont="1" applyFill="1" applyBorder="1" applyAlignment="1">
      <alignment horizontal="center"/>
    </xf>
    <xf numFmtId="0" fontId="30" fillId="2" borderId="0" xfId="0" applyFont="1" applyFill="1" applyBorder="1" applyAlignment="1">
      <alignment horizontal="left"/>
    </xf>
    <xf numFmtId="15" fontId="4" fillId="2" borderId="0" xfId="0" applyNumberFormat="1" applyFont="1" applyFill="1" applyBorder="1" applyAlignment="1">
      <alignment horizontal="center"/>
    </xf>
    <xf numFmtId="0" fontId="26" fillId="2" borderId="19" xfId="0" applyFont="1" applyFill="1" applyBorder="1"/>
    <xf numFmtId="0" fontId="4" fillId="4" borderId="5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31" fillId="2" borderId="1" xfId="0" applyFont="1" applyFill="1" applyBorder="1" applyAlignment="1">
      <alignment horizontal="center" vertical="center"/>
    </xf>
    <xf numFmtId="0" fontId="32" fillId="2" borderId="1" xfId="0" applyFont="1" applyFill="1" applyBorder="1"/>
    <xf numFmtId="0" fontId="1" fillId="2" borderId="1" xfId="0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43" fontId="31" fillId="2" borderId="1" xfId="0" applyNumberFormat="1" applyFont="1" applyFill="1" applyBorder="1" applyAlignment="1">
      <alignment horizontal="left" vertical="center"/>
    </xf>
    <xf numFmtId="43" fontId="1" fillId="2" borderId="1" xfId="0" applyNumberFormat="1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top"/>
    </xf>
    <xf numFmtId="43" fontId="0" fillId="2" borderId="1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165" fontId="1" fillId="2" borderId="0" xfId="0" applyNumberFormat="1" applyFont="1" applyFill="1" applyBorder="1" applyAlignment="1">
      <alignment horizontal="center" vertical="center"/>
    </xf>
    <xf numFmtId="15" fontId="1" fillId="2" borderId="0" xfId="0" applyNumberFormat="1" applyFont="1" applyFill="1" applyBorder="1" applyAlignment="1">
      <alignment horizontal="center" vertical="center"/>
    </xf>
    <xf numFmtId="43" fontId="31" fillId="2" borderId="0" xfId="0" applyNumberFormat="1" applyFont="1" applyFill="1" applyBorder="1" applyAlignment="1">
      <alignment horizontal="left" vertical="center"/>
    </xf>
    <xf numFmtId="43" fontId="1" fillId="2" borderId="0" xfId="0" applyNumberFormat="1" applyFont="1" applyFill="1" applyBorder="1" applyAlignment="1">
      <alignment horizontal="center" vertical="top"/>
    </xf>
    <xf numFmtId="0" fontId="1" fillId="2" borderId="0" xfId="0" applyFont="1" applyFill="1" applyBorder="1" applyAlignment="1">
      <alignment horizontal="center" vertical="top"/>
    </xf>
    <xf numFmtId="43" fontId="0" fillId="2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center"/>
    </xf>
    <xf numFmtId="16" fontId="0" fillId="2" borderId="0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right" vertical="center"/>
    </xf>
    <xf numFmtId="43" fontId="1" fillId="0" borderId="0" xfId="0" applyNumberFormat="1" applyFont="1"/>
    <xf numFmtId="0" fontId="4" fillId="2" borderId="0" xfId="0" applyFont="1" applyFill="1" applyBorder="1" applyAlignment="1">
      <alignment horizontal="left" vertical="center"/>
    </xf>
    <xf numFmtId="165" fontId="1" fillId="0" borderId="0" xfId="0" applyNumberFormat="1" applyFont="1" applyAlignment="1">
      <alignment horizontal="center" vertical="center"/>
    </xf>
    <xf numFmtId="15" fontId="1" fillId="0" borderId="0" xfId="0" applyNumberFormat="1" applyFont="1" applyAlignment="1">
      <alignment horizontal="center" vertical="center"/>
    </xf>
    <xf numFmtId="0" fontId="0" fillId="0" borderId="0" xfId="0" applyFont="1"/>
    <xf numFmtId="0" fontId="1" fillId="0" borderId="0" xfId="0" applyFont="1" applyAlignment="1">
      <alignment horizontal="center" vertical="top"/>
    </xf>
    <xf numFmtId="0" fontId="0" fillId="0" borderId="0" xfId="0" applyFont="1" applyAlignment="1">
      <alignment horizontal="center"/>
    </xf>
    <xf numFmtId="2" fontId="1" fillId="0" borderId="0" xfId="0" applyNumberFormat="1" applyFont="1" applyAlignment="1">
      <alignment horizontal="center" vertical="top"/>
    </xf>
    <xf numFmtId="0" fontId="1" fillId="2" borderId="0" xfId="0" applyFont="1" applyFill="1" applyBorder="1" applyAlignment="1">
      <alignment horizontal="left"/>
    </xf>
    <xf numFmtId="2" fontId="24" fillId="0" borderId="0" xfId="0" applyNumberFormat="1" applyFont="1" applyAlignment="1">
      <alignment horizontal="center"/>
    </xf>
    <xf numFmtId="2" fontId="1" fillId="2" borderId="0" xfId="0" applyNumberFormat="1" applyFont="1" applyFill="1" applyBorder="1" applyAlignment="1">
      <alignment horizontal="right" vertical="center" wrapText="1"/>
    </xf>
    <xf numFmtId="2" fontId="24" fillId="2" borderId="0" xfId="0" applyNumberFormat="1" applyFont="1" applyFill="1" applyBorder="1" applyAlignment="1">
      <alignment horizontal="center" vertical="center" wrapText="1"/>
    </xf>
    <xf numFmtId="10" fontId="24" fillId="2" borderId="0" xfId="0" applyNumberFormat="1" applyFont="1" applyFill="1" applyBorder="1" applyAlignment="1">
      <alignment horizontal="center" vertical="center" wrapText="1"/>
    </xf>
    <xf numFmtId="164" fontId="1" fillId="2" borderId="0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right" vertical="top"/>
    </xf>
    <xf numFmtId="164" fontId="24" fillId="2" borderId="0" xfId="0" applyNumberFormat="1" applyFont="1" applyFill="1" applyBorder="1" applyAlignment="1">
      <alignment horizontal="center" vertical="center" wrapText="1"/>
    </xf>
    <xf numFmtId="0" fontId="26" fillId="0" borderId="0" xfId="0" applyFont="1" applyAlignment="1">
      <alignment horizontal="left"/>
    </xf>
    <xf numFmtId="1" fontId="24" fillId="2" borderId="0" xfId="0" applyNumberFormat="1" applyFont="1" applyFill="1" applyBorder="1" applyAlignment="1">
      <alignment horizontal="center"/>
    </xf>
    <xf numFmtId="9" fontId="24" fillId="2" borderId="0" xfId="0" applyNumberFormat="1" applyFont="1" applyFill="1" applyBorder="1" applyAlignment="1">
      <alignment horizontal="center"/>
    </xf>
    <xf numFmtId="2" fontId="1" fillId="2" borderId="0" xfId="0" applyNumberFormat="1" applyFont="1" applyFill="1" applyBorder="1" applyAlignment="1">
      <alignment horizontal="center"/>
    </xf>
    <xf numFmtId="15" fontId="24" fillId="2" borderId="0" xfId="0" applyNumberFormat="1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 vertical="center" wrapText="1"/>
    </xf>
    <xf numFmtId="2" fontId="4" fillId="4" borderId="6" xfId="0" applyNumberFormat="1" applyFont="1" applyFill="1" applyBorder="1" applyAlignment="1">
      <alignment horizontal="center" vertical="center" wrapText="1"/>
    </xf>
    <xf numFmtId="16" fontId="31" fillId="2" borderId="1" xfId="0" applyNumberFormat="1" applyFont="1" applyFill="1" applyBorder="1" applyAlignment="1">
      <alignment horizontal="center" vertical="center"/>
    </xf>
    <xf numFmtId="16" fontId="1" fillId="2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center" vertical="center"/>
    </xf>
    <xf numFmtId="10" fontId="0" fillId="2" borderId="0" xfId="0" applyNumberFormat="1" applyFont="1" applyFill="1" applyBorder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 wrapText="1"/>
    </xf>
    <xf numFmtId="10" fontId="1" fillId="0" borderId="0" xfId="0" applyNumberFormat="1" applyFont="1" applyAlignment="1">
      <alignment horizontal="center" vertical="center" wrapText="1"/>
    </xf>
    <xf numFmtId="0" fontId="1" fillId="2" borderId="0" xfId="0" applyFont="1" applyFill="1" applyBorder="1" applyAlignment="1">
      <alignment horizontal="right"/>
    </xf>
    <xf numFmtId="0" fontId="26" fillId="0" borderId="19" xfId="0" applyFont="1" applyBorder="1"/>
    <xf numFmtId="0" fontId="4" fillId="4" borderId="2" xfId="0" applyFont="1" applyFill="1" applyBorder="1" applyAlignment="1">
      <alignment horizontal="center" wrapText="1"/>
    </xf>
    <xf numFmtId="0" fontId="32" fillId="2" borderId="0" xfId="0" applyFont="1" applyFill="1" applyBorder="1"/>
    <xf numFmtId="0" fontId="31" fillId="2" borderId="0" xfId="0" applyFont="1" applyFill="1" applyBorder="1" applyAlignment="1">
      <alignment horizontal="center" vertical="center"/>
    </xf>
    <xf numFmtId="0" fontId="24" fillId="2" borderId="0" xfId="0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vertical="center"/>
    </xf>
    <xf numFmtId="15" fontId="26" fillId="2" borderId="0" xfId="0" applyNumberFormat="1" applyFont="1" applyFill="1" applyBorder="1" applyAlignment="1">
      <alignment vertical="center"/>
    </xf>
    <xf numFmtId="0" fontId="1" fillId="2" borderId="0" xfId="0" applyFont="1" applyFill="1" applyBorder="1" applyAlignment="1">
      <alignment horizontal="left" vertical="top"/>
    </xf>
    <xf numFmtId="16" fontId="31" fillId="2" borderId="0" xfId="0" applyNumberFormat="1" applyFont="1" applyFill="1" applyBorder="1" applyAlignment="1">
      <alignment horizontal="center" vertical="center"/>
    </xf>
    <xf numFmtId="0" fontId="35" fillId="2" borderId="0" xfId="0" applyFont="1" applyFill="1" applyBorder="1"/>
    <xf numFmtId="49" fontId="31" fillId="2" borderId="0" xfId="0" applyNumberFormat="1" applyFont="1" applyFill="1" applyBorder="1" applyAlignment="1">
      <alignment horizontal="center"/>
    </xf>
    <xf numFmtId="49" fontId="0" fillId="2" borderId="0" xfId="0" applyNumberFormat="1" applyFont="1" applyFill="1" applyBorder="1" applyAlignment="1">
      <alignment horizontal="center"/>
    </xf>
    <xf numFmtId="16" fontId="31" fillId="2" borderId="0" xfId="0" applyNumberFormat="1" applyFont="1" applyFill="1" applyBorder="1" applyAlignment="1">
      <alignment horizontal="center" vertical="center"/>
    </xf>
    <xf numFmtId="15" fontId="24" fillId="2" borderId="0" xfId="0" applyNumberFormat="1" applyFont="1" applyFill="1" applyBorder="1" applyAlignment="1">
      <alignment horizontal="center" vertical="center" wrapText="1"/>
    </xf>
    <xf numFmtId="15" fontId="24" fillId="2" borderId="0" xfId="0" applyNumberFormat="1" applyFont="1" applyFill="1" applyBorder="1" applyAlignment="1">
      <alignment horizontal="left"/>
    </xf>
    <xf numFmtId="2" fontId="24" fillId="2" borderId="0" xfId="0" applyNumberFormat="1" applyFont="1" applyFill="1" applyBorder="1" applyAlignment="1">
      <alignment horizontal="center"/>
    </xf>
    <xf numFmtId="0" fontId="31" fillId="2" borderId="20" xfId="0" applyFont="1" applyFill="1" applyBorder="1" applyAlignment="1">
      <alignment horizontal="center"/>
    </xf>
    <xf numFmtId="16" fontId="31" fillId="2" borderId="4" xfId="0" applyNumberFormat="1" applyFont="1" applyFill="1" applyBorder="1" applyAlignment="1">
      <alignment horizontal="center" vertical="center"/>
    </xf>
    <xf numFmtId="0" fontId="31" fillId="2" borderId="1" xfId="0" applyFont="1" applyFill="1" applyBorder="1" applyAlignment="1">
      <alignment horizontal="center"/>
    </xf>
    <xf numFmtId="2" fontId="31" fillId="2" borderId="1" xfId="0" applyNumberFormat="1" applyFont="1" applyFill="1" applyBorder="1" applyAlignment="1">
      <alignment horizontal="center" vertical="center" wrapText="1"/>
    </xf>
    <xf numFmtId="10" fontId="31" fillId="2" borderId="1" xfId="0" applyNumberFormat="1" applyFont="1" applyFill="1" applyBorder="1" applyAlignment="1">
      <alignment horizontal="center" vertical="center" wrapText="1"/>
    </xf>
    <xf numFmtId="14" fontId="31" fillId="2" borderId="1" xfId="0" applyNumberFormat="1" applyFont="1" applyFill="1" applyBorder="1" applyAlignment="1">
      <alignment horizontal="center" vertical="center"/>
    </xf>
    <xf numFmtId="0" fontId="31" fillId="2" borderId="1" xfId="0" applyFont="1" applyFill="1" applyBorder="1" applyAlignment="1">
      <alignment horizontal="right"/>
    </xf>
    <xf numFmtId="0" fontId="1" fillId="0" borderId="0" xfId="0" applyFont="1" applyAlignment="1">
      <alignment horizontal="right"/>
    </xf>
    <xf numFmtId="0" fontId="1" fillId="4" borderId="5" xfId="0" applyFont="1" applyFill="1" applyBorder="1" applyAlignment="1">
      <alignment horizontal="center" vertical="center" wrapText="1"/>
    </xf>
    <xf numFmtId="43" fontId="35" fillId="2" borderId="1" xfId="0" applyNumberFormat="1" applyFont="1" applyFill="1" applyBorder="1"/>
    <xf numFmtId="0" fontId="0" fillId="2" borderId="1" xfId="0" applyFont="1" applyFill="1" applyBorder="1" applyAlignment="1">
      <alignment horizontal="center" vertical="top"/>
    </xf>
    <xf numFmtId="0" fontId="0" fillId="2" borderId="2" xfId="0" applyFont="1" applyFill="1" applyBorder="1" applyAlignment="1">
      <alignment horizontal="center" vertical="center"/>
    </xf>
    <xf numFmtId="2" fontId="0" fillId="2" borderId="2" xfId="0" applyNumberFormat="1" applyFont="1" applyFill="1" applyBorder="1" applyAlignment="1">
      <alignment horizontal="center" vertical="center"/>
    </xf>
    <xf numFmtId="10" fontId="0" fillId="2" borderId="1" xfId="0" applyNumberFormat="1" applyFont="1" applyFill="1" applyBorder="1" applyAlignment="1">
      <alignment horizontal="center" vertical="center" wrapText="1"/>
    </xf>
    <xf numFmtId="43" fontId="0" fillId="2" borderId="2" xfId="0" applyNumberFormat="1" applyFont="1" applyFill="1" applyBorder="1" applyAlignment="1">
      <alignment horizontal="center" vertical="center"/>
    </xf>
    <xf numFmtId="16" fontId="34" fillId="2" borderId="1" xfId="0" applyNumberFormat="1" applyFont="1" applyFill="1" applyBorder="1" applyAlignment="1">
      <alignment horizontal="center" vertical="center"/>
    </xf>
    <xf numFmtId="10" fontId="0" fillId="2" borderId="2" xfId="0" applyNumberFormat="1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/>
    </xf>
    <xf numFmtId="2" fontId="0" fillId="2" borderId="1" xfId="0" applyNumberFormat="1" applyFont="1" applyFill="1" applyBorder="1" applyAlignment="1">
      <alignment horizontal="center" vertical="center"/>
    </xf>
    <xf numFmtId="0" fontId="26" fillId="2" borderId="19" xfId="0" applyFont="1" applyFill="1" applyBorder="1" applyAlignment="1">
      <alignment horizontal="left"/>
    </xf>
    <xf numFmtId="0" fontId="4" fillId="4" borderId="3" xfId="0" applyFont="1" applyFill="1" applyBorder="1" applyAlignment="1">
      <alignment horizontal="center" vertical="center" wrapText="1"/>
    </xf>
    <xf numFmtId="1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left"/>
    </xf>
    <xf numFmtId="0" fontId="1" fillId="7" borderId="1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/>
    </xf>
    <xf numFmtId="2" fontId="1" fillId="7" borderId="1" xfId="0" applyNumberFormat="1" applyFont="1" applyFill="1" applyBorder="1" applyAlignment="1">
      <alignment horizontal="center"/>
    </xf>
    <xf numFmtId="0" fontId="1" fillId="7" borderId="3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 wrapText="1"/>
    </xf>
    <xf numFmtId="10" fontId="1" fillId="7" borderId="1" xfId="0" applyNumberFormat="1" applyFont="1" applyFill="1" applyBorder="1" applyAlignment="1">
      <alignment horizontal="center" vertical="center" wrapText="1"/>
    </xf>
    <xf numFmtId="167" fontId="1" fillId="7" borderId="1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left"/>
    </xf>
    <xf numFmtId="1" fontId="1" fillId="8" borderId="1" xfId="0" applyNumberFormat="1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/>
    </xf>
    <xf numFmtId="0" fontId="1" fillId="8" borderId="3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 vertical="center" wrapText="1"/>
    </xf>
    <xf numFmtId="10" fontId="1" fillId="8" borderId="1" xfId="0" applyNumberFormat="1" applyFont="1" applyFill="1" applyBorder="1" applyAlignment="1">
      <alignment horizontal="center" vertical="center" wrapText="1"/>
    </xf>
    <xf numFmtId="0" fontId="1" fillId="8" borderId="1" xfId="0" applyFont="1" applyFill="1" applyBorder="1"/>
    <xf numFmtId="9" fontId="1" fillId="8" borderId="1" xfId="0" applyNumberFormat="1" applyFont="1" applyFill="1" applyBorder="1" applyAlignment="1">
      <alignment horizontal="center"/>
    </xf>
    <xf numFmtId="168" fontId="1" fillId="8" borderId="1" xfId="0" applyNumberFormat="1" applyFont="1" applyFill="1" applyBorder="1" applyAlignment="1">
      <alignment horizontal="center" vertical="center" wrapText="1"/>
    </xf>
    <xf numFmtId="15" fontId="1" fillId="8" borderId="1" xfId="0" applyNumberFormat="1" applyFont="1" applyFill="1" applyBorder="1"/>
    <xf numFmtId="1" fontId="1" fillId="9" borderId="1" xfId="0" applyNumberFormat="1" applyFont="1" applyFill="1" applyBorder="1" applyAlignment="1">
      <alignment horizontal="center" vertical="center" wrapText="1"/>
    </xf>
    <xf numFmtId="167" fontId="1" fillId="9" borderId="1" xfId="0" applyNumberFormat="1" applyFont="1" applyFill="1" applyBorder="1" applyAlignment="1">
      <alignment horizontal="center" vertical="center" wrapText="1"/>
    </xf>
    <xf numFmtId="0" fontId="1" fillId="9" borderId="1" xfId="0" applyFont="1" applyFill="1" applyBorder="1"/>
    <xf numFmtId="0" fontId="1" fillId="9" borderId="1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/>
    </xf>
    <xf numFmtId="0" fontId="1" fillId="9" borderId="3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 vertical="center" wrapText="1"/>
    </xf>
    <xf numFmtId="9" fontId="1" fillId="9" borderId="1" xfId="0" applyNumberFormat="1" applyFont="1" applyFill="1" applyBorder="1" applyAlignment="1">
      <alignment horizontal="center"/>
    </xf>
    <xf numFmtId="1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left"/>
    </xf>
    <xf numFmtId="0" fontId="1" fillId="7" borderId="2" xfId="0" applyFont="1" applyFill="1" applyBorder="1" applyAlignment="1">
      <alignment horizontal="center"/>
    </xf>
    <xf numFmtId="2" fontId="1" fillId="7" borderId="2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/>
    </xf>
    <xf numFmtId="0" fontId="1" fillId="7" borderId="5" xfId="0" applyFont="1" applyFill="1" applyBorder="1" applyAlignment="1">
      <alignment horizontal="center"/>
    </xf>
    <xf numFmtId="10" fontId="1" fillId="7" borderId="2" xfId="0" applyNumberFormat="1" applyFont="1" applyFill="1" applyBorder="1" applyAlignment="1">
      <alignment horizontal="center" vertical="center" wrapText="1"/>
    </xf>
    <xf numFmtId="167" fontId="1" fillId="7" borderId="2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/>
    </xf>
    <xf numFmtId="167" fontId="1" fillId="8" borderId="1" xfId="0" applyNumberFormat="1" applyFont="1" applyFill="1" applyBorder="1" applyAlignment="1">
      <alignment horizontal="center" vertical="center"/>
    </xf>
    <xf numFmtId="2" fontId="1" fillId="8" borderId="1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 vertical="center" wrapText="1"/>
    </xf>
    <xf numFmtId="1" fontId="1" fillId="8" borderId="2" xfId="0" applyNumberFormat="1" applyFont="1" applyFill="1" applyBorder="1" applyAlignment="1">
      <alignment horizontal="center" vertical="center"/>
    </xf>
    <xf numFmtId="167" fontId="1" fillId="8" borderId="2" xfId="0" applyNumberFormat="1" applyFont="1" applyFill="1" applyBorder="1" applyAlignment="1">
      <alignment horizontal="center" vertical="center"/>
    </xf>
    <xf numFmtId="0" fontId="1" fillId="8" borderId="2" xfId="0" applyFont="1" applyFill="1" applyBorder="1"/>
    <xf numFmtId="0" fontId="1" fillId="8" borderId="2" xfId="0" applyFont="1" applyFill="1" applyBorder="1" applyAlignment="1">
      <alignment horizontal="center"/>
    </xf>
    <xf numFmtId="2" fontId="1" fillId="8" borderId="2" xfId="0" applyNumberFormat="1" applyFont="1" applyFill="1" applyBorder="1" applyAlignment="1">
      <alignment horizontal="center"/>
    </xf>
    <xf numFmtId="2" fontId="1" fillId="0" borderId="1" xfId="0" applyNumberFormat="1" applyFont="1" applyBorder="1" applyAlignment="1">
      <alignment horizontal="center" vertical="center" wrapText="1"/>
    </xf>
    <xf numFmtId="167" fontId="1" fillId="2" borderId="1" xfId="0" applyNumberFormat="1" applyFont="1" applyFill="1" applyBorder="1" applyAlignment="1">
      <alignment horizontal="center" vertical="center"/>
    </xf>
    <xf numFmtId="167" fontId="1" fillId="2" borderId="1" xfId="0" applyNumberFormat="1" applyFont="1" applyFill="1" applyBorder="1" applyAlignment="1">
      <alignment horizontal="left"/>
    </xf>
    <xf numFmtId="2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/>
    </xf>
    <xf numFmtId="10" fontId="1" fillId="0" borderId="1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/>
    </xf>
    <xf numFmtId="167" fontId="1" fillId="0" borderId="1" xfId="0" applyNumberFormat="1" applyFont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0" fontId="1" fillId="10" borderId="0" xfId="0" applyFont="1" applyFill="1" applyBorder="1" applyAlignment="1">
      <alignment horizontal="center"/>
    </xf>
    <xf numFmtId="2" fontId="1" fillId="2" borderId="2" xfId="0" applyNumberFormat="1" applyFont="1" applyFill="1" applyBorder="1" applyAlignment="1">
      <alignment horizontal="center" vertical="center"/>
    </xf>
    <xf numFmtId="167" fontId="1" fillId="0" borderId="1" xfId="0" applyNumberFormat="1" applyFont="1" applyBorder="1" applyAlignment="1">
      <alignment horizontal="center" vertical="center"/>
    </xf>
    <xf numFmtId="0" fontId="1" fillId="12" borderId="0" xfId="0" applyFont="1" applyFill="1" applyBorder="1"/>
    <xf numFmtId="0" fontId="0" fillId="13" borderId="0" xfId="0" applyFont="1" applyFill="1" applyAlignment="1"/>
    <xf numFmtId="165" fontId="31" fillId="12" borderId="21" xfId="0" applyNumberFormat="1" applyFont="1" applyFill="1" applyBorder="1" applyAlignment="1">
      <alignment horizontal="center" vertical="center"/>
    </xf>
    <xf numFmtId="0" fontId="31" fillId="12" borderId="0" xfId="0" applyFont="1" applyFill="1" applyBorder="1"/>
    <xf numFmtId="0" fontId="31" fillId="12" borderId="0" xfId="0" applyFont="1" applyFill="1" applyBorder="1" applyAlignment="1">
      <alignment horizontal="center"/>
    </xf>
    <xf numFmtId="0" fontId="31" fillId="12" borderId="21" xfId="0" applyFont="1" applyFill="1" applyBorder="1" applyAlignment="1">
      <alignment horizontal="center" vertical="center"/>
    </xf>
    <xf numFmtId="0" fontId="32" fillId="12" borderId="21" xfId="0" applyFont="1" applyFill="1" applyBorder="1" applyAlignment="1">
      <alignment horizontal="center" vertical="center"/>
    </xf>
    <xf numFmtId="0" fontId="1" fillId="12" borderId="0" xfId="0" applyFont="1" applyFill="1" applyBorder="1" applyAlignment="1">
      <alignment horizontal="center"/>
    </xf>
    <xf numFmtId="0" fontId="1" fillId="0" borderId="18" xfId="0" applyFont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0" fontId="0" fillId="0" borderId="3" xfId="0" applyFont="1" applyBorder="1" applyAlignment="1"/>
    <xf numFmtId="0" fontId="0" fillId="13" borderId="21" xfId="0" applyFont="1" applyFill="1" applyBorder="1" applyAlignment="1"/>
    <xf numFmtId="1" fontId="1" fillId="2" borderId="2" xfId="0" applyNumberFormat="1" applyFont="1" applyFill="1" applyBorder="1" applyAlignment="1">
      <alignment horizontal="center" vertical="center" wrapText="1"/>
    </xf>
    <xf numFmtId="167" fontId="1" fillId="2" borderId="2" xfId="0" applyNumberFormat="1" applyFont="1" applyFill="1" applyBorder="1" applyAlignment="1">
      <alignment horizontal="center" vertical="center"/>
    </xf>
    <xf numFmtId="167" fontId="1" fillId="2" borderId="2" xfId="0" applyNumberFormat="1" applyFont="1" applyFill="1" applyBorder="1" applyAlignment="1">
      <alignment horizontal="left"/>
    </xf>
    <xf numFmtId="0" fontId="1" fillId="0" borderId="2" xfId="0" applyFont="1" applyBorder="1" applyAlignment="1">
      <alignment horizontal="center"/>
    </xf>
    <xf numFmtId="2" fontId="1" fillId="0" borderId="2" xfId="0" applyNumberFormat="1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 wrapText="1"/>
    </xf>
    <xf numFmtId="1" fontId="1" fillId="2" borderId="21" xfId="0" applyNumberFormat="1" applyFont="1" applyFill="1" applyBorder="1" applyAlignment="1">
      <alignment horizontal="center" vertical="center" wrapText="1"/>
    </xf>
    <xf numFmtId="167" fontId="1" fillId="2" borderId="21" xfId="0" applyNumberFormat="1" applyFont="1" applyFill="1" applyBorder="1" applyAlignment="1">
      <alignment horizontal="center" vertical="center"/>
    </xf>
    <xf numFmtId="167" fontId="1" fillId="2" borderId="21" xfId="0" applyNumberFormat="1" applyFont="1" applyFill="1" applyBorder="1" applyAlignment="1">
      <alignment horizontal="left"/>
    </xf>
    <xf numFmtId="0" fontId="1" fillId="0" borderId="21" xfId="0" applyFont="1" applyBorder="1" applyAlignment="1">
      <alignment horizontal="center"/>
    </xf>
    <xf numFmtId="2" fontId="1" fillId="0" borderId="21" xfId="0" applyNumberFormat="1" applyFont="1" applyBorder="1" applyAlignment="1">
      <alignment horizontal="center" vertical="center"/>
    </xf>
    <xf numFmtId="2" fontId="1" fillId="0" borderId="21" xfId="0" applyNumberFormat="1" applyFont="1" applyBorder="1" applyAlignment="1">
      <alignment horizontal="center" vertical="center" wrapText="1"/>
    </xf>
    <xf numFmtId="0" fontId="0" fillId="0" borderId="21" xfId="0" applyFont="1" applyBorder="1" applyAlignment="1"/>
    <xf numFmtId="0" fontId="31" fillId="12" borderId="20" xfId="0" applyFont="1" applyFill="1" applyBorder="1" applyAlignment="1">
      <alignment horizontal="center" vertical="center"/>
    </xf>
    <xf numFmtId="165" fontId="31" fillId="12" borderId="1" xfId="0" applyNumberFormat="1" applyFont="1" applyFill="1" applyBorder="1" applyAlignment="1">
      <alignment horizontal="center" vertical="center"/>
    </xf>
    <xf numFmtId="15" fontId="31" fillId="12" borderId="0" xfId="0" applyNumberFormat="1" applyFont="1" applyFill="1" applyBorder="1" applyAlignment="1">
      <alignment horizontal="center" vertical="center"/>
    </xf>
    <xf numFmtId="0" fontId="32" fillId="12" borderId="1" xfId="0" applyFont="1" applyFill="1" applyBorder="1"/>
    <xf numFmtId="43" fontId="31" fillId="12" borderId="1" xfId="0" applyNumberFormat="1" applyFont="1" applyFill="1" applyBorder="1" applyAlignment="1">
      <alignment horizontal="center" vertical="top"/>
    </xf>
    <xf numFmtId="0" fontId="31" fillId="12" borderId="1" xfId="0" applyFont="1" applyFill="1" applyBorder="1" applyAlignment="1">
      <alignment horizontal="center" vertical="center"/>
    </xf>
    <xf numFmtId="0" fontId="31" fillId="12" borderId="1" xfId="0" applyFont="1" applyFill="1" applyBorder="1" applyAlignment="1">
      <alignment horizontal="center" vertical="top"/>
    </xf>
    <xf numFmtId="0" fontId="32" fillId="14" borderId="1" xfId="0" applyFont="1" applyFill="1" applyBorder="1" applyAlignment="1">
      <alignment horizontal="center" vertical="center"/>
    </xf>
    <xf numFmtId="2" fontId="32" fillId="14" borderId="1" xfId="0" applyNumberFormat="1" applyFont="1" applyFill="1" applyBorder="1" applyAlignment="1">
      <alignment horizontal="center" vertical="center"/>
    </xf>
    <xf numFmtId="10" fontId="32" fillId="14" borderId="1" xfId="0" applyNumberFormat="1" applyFont="1" applyFill="1" applyBorder="1" applyAlignment="1">
      <alignment horizontal="center" vertical="center" wrapText="1"/>
    </xf>
    <xf numFmtId="16" fontId="32" fillId="14" borderId="1" xfId="0" applyNumberFormat="1" applyFont="1" applyFill="1" applyBorder="1" applyAlignment="1">
      <alignment horizontal="center" vertical="center"/>
    </xf>
    <xf numFmtId="0" fontId="1" fillId="0" borderId="0" xfId="0" applyFont="1" applyFill="1" applyBorder="1"/>
    <xf numFmtId="2" fontId="32" fillId="12" borderId="21" xfId="0" applyNumberFormat="1" applyFont="1" applyFill="1" applyBorder="1" applyAlignment="1">
      <alignment horizontal="center" vertical="center"/>
    </xf>
    <xf numFmtId="166" fontId="32" fillId="12" borderId="21" xfId="0" applyNumberFormat="1" applyFont="1" applyFill="1" applyBorder="1" applyAlignment="1">
      <alignment horizontal="center" vertical="center"/>
    </xf>
    <xf numFmtId="0" fontId="31" fillId="11" borderId="21" xfId="0" applyFont="1" applyFill="1" applyBorder="1" applyAlignment="1">
      <alignment horizontal="center" vertical="center"/>
    </xf>
    <xf numFmtId="1" fontId="1" fillId="17" borderId="1" xfId="0" applyNumberFormat="1" applyFont="1" applyFill="1" applyBorder="1" applyAlignment="1">
      <alignment horizontal="center" vertical="center" wrapText="1"/>
    </xf>
    <xf numFmtId="167" fontId="1" fillId="17" borderId="1" xfId="0" applyNumberFormat="1" applyFont="1" applyFill="1" applyBorder="1" applyAlignment="1">
      <alignment horizontal="center" vertical="center"/>
    </xf>
    <xf numFmtId="167" fontId="1" fillId="17" borderId="1" xfId="0" applyNumberFormat="1" applyFont="1" applyFill="1" applyBorder="1" applyAlignment="1">
      <alignment horizontal="left"/>
    </xf>
    <xf numFmtId="0" fontId="1" fillId="18" borderId="1" xfId="0" applyFont="1" applyFill="1" applyBorder="1" applyAlignment="1">
      <alignment horizontal="center"/>
    </xf>
    <xf numFmtId="2" fontId="1" fillId="18" borderId="1" xfId="0" applyNumberFormat="1" applyFont="1" applyFill="1" applyBorder="1" applyAlignment="1">
      <alignment horizontal="center" vertical="center"/>
    </xf>
    <xf numFmtId="2" fontId="1" fillId="18" borderId="1" xfId="0" applyNumberFormat="1" applyFont="1" applyFill="1" applyBorder="1" applyAlignment="1">
      <alignment horizontal="center"/>
    </xf>
    <xf numFmtId="43" fontId="32" fillId="12" borderId="21" xfId="0" applyNumberFormat="1" applyFont="1" applyFill="1" applyBorder="1" applyAlignment="1">
      <alignment horizontal="center" vertical="center"/>
    </xf>
    <xf numFmtId="16" fontId="33" fillId="12" borderId="21" xfId="0" applyNumberFormat="1" applyFont="1" applyFill="1" applyBorder="1" applyAlignment="1">
      <alignment horizontal="center" vertical="center"/>
    </xf>
    <xf numFmtId="0" fontId="1" fillId="12" borderId="21" xfId="0" applyFont="1" applyFill="1" applyBorder="1"/>
    <xf numFmtId="0" fontId="1" fillId="0" borderId="0" xfId="0" applyFont="1" applyBorder="1"/>
    <xf numFmtId="2" fontId="1" fillId="0" borderId="0" xfId="0" applyNumberFormat="1" applyFont="1" applyBorder="1"/>
    <xf numFmtId="0" fontId="0" fillId="0" borderId="0" xfId="0" applyFont="1" applyBorder="1" applyAlignment="1"/>
    <xf numFmtId="0" fontId="39" fillId="2" borderId="0" xfId="0" applyFont="1" applyFill="1" applyBorder="1"/>
    <xf numFmtId="0" fontId="39" fillId="2" borderId="0" xfId="0" applyFont="1" applyFill="1" applyBorder="1" applyAlignment="1">
      <alignment horizontal="center"/>
    </xf>
    <xf numFmtId="0" fontId="39" fillId="12" borderId="0" xfId="0" applyFont="1" applyFill="1" applyBorder="1"/>
    <xf numFmtId="0" fontId="40" fillId="13" borderId="0" xfId="0" applyFont="1" applyFill="1" applyAlignment="1"/>
    <xf numFmtId="0" fontId="32" fillId="14" borderId="21" xfId="0" applyFont="1" applyFill="1" applyBorder="1" applyAlignment="1">
      <alignment horizontal="center" vertical="center"/>
    </xf>
    <xf numFmtId="2" fontId="32" fillId="14" borderId="21" xfId="0" applyNumberFormat="1" applyFont="1" applyFill="1" applyBorder="1" applyAlignment="1">
      <alignment horizontal="center" vertical="center"/>
    </xf>
    <xf numFmtId="10" fontId="32" fillId="14" borderId="21" xfId="0" applyNumberFormat="1" applyFont="1" applyFill="1" applyBorder="1" applyAlignment="1">
      <alignment horizontal="center" vertical="center" wrapText="1"/>
    </xf>
    <xf numFmtId="0" fontId="1" fillId="12" borderId="22" xfId="0" applyFont="1" applyFill="1" applyBorder="1"/>
    <xf numFmtId="0" fontId="1" fillId="0" borderId="0" xfId="0" applyFont="1" applyBorder="1" applyAlignment="1">
      <alignment horizontal="center"/>
    </xf>
    <xf numFmtId="0" fontId="0" fillId="13" borderId="0" xfId="0" applyFont="1" applyFill="1" applyBorder="1" applyAlignment="1"/>
    <xf numFmtId="0" fontId="38" fillId="13" borderId="0" xfId="0" applyFont="1" applyFill="1" applyBorder="1" applyAlignment="1"/>
    <xf numFmtId="0" fontId="4" fillId="4" borderId="21" xfId="0" applyFont="1" applyFill="1" applyBorder="1" applyAlignment="1">
      <alignment horizontal="left" vertical="center" wrapText="1"/>
    </xf>
    <xf numFmtId="0" fontId="31" fillId="16" borderId="21" xfId="0" applyFont="1" applyFill="1" applyBorder="1" applyAlignment="1">
      <alignment horizontal="center" vertical="center"/>
    </xf>
    <xf numFmtId="0" fontId="32" fillId="16" borderId="21" xfId="0" applyFont="1" applyFill="1" applyBorder="1" applyAlignment="1">
      <alignment horizontal="center" vertical="center"/>
    </xf>
    <xf numFmtId="1" fontId="31" fillId="12" borderId="0" xfId="0" applyNumberFormat="1" applyFont="1" applyFill="1" applyBorder="1" applyAlignment="1">
      <alignment horizontal="center" vertical="center"/>
    </xf>
    <xf numFmtId="165" fontId="31" fillId="12" borderId="0" xfId="0" applyNumberFormat="1" applyFont="1" applyFill="1" applyBorder="1" applyAlignment="1">
      <alignment horizontal="center" vertical="center"/>
    </xf>
    <xf numFmtId="16" fontId="31" fillId="12" borderId="0" xfId="0" applyNumberFormat="1" applyFont="1" applyFill="1" applyBorder="1" applyAlignment="1">
      <alignment horizontal="center" vertical="center"/>
    </xf>
    <xf numFmtId="0" fontId="31" fillId="12" borderId="0" xfId="0" applyFont="1" applyFill="1" applyBorder="1" applyAlignment="1">
      <alignment horizontal="left"/>
    </xf>
    <xf numFmtId="0" fontId="31" fillId="12" borderId="0" xfId="0" applyFont="1" applyFill="1" applyBorder="1" applyAlignment="1">
      <alignment horizontal="center" vertical="center"/>
    </xf>
    <xf numFmtId="0" fontId="32" fillId="12" borderId="0" xfId="0" applyFont="1" applyFill="1" applyBorder="1" applyAlignment="1">
      <alignment horizontal="center" vertical="center"/>
    </xf>
    <xf numFmtId="2" fontId="32" fillId="12" borderId="0" xfId="0" applyNumberFormat="1" applyFont="1" applyFill="1" applyBorder="1" applyAlignment="1">
      <alignment horizontal="center" vertical="center"/>
    </xf>
    <xf numFmtId="10" fontId="32" fillId="12" borderId="0" xfId="0" applyNumberFormat="1" applyFont="1" applyFill="1" applyBorder="1" applyAlignment="1">
      <alignment horizontal="center" vertical="center" wrapText="1"/>
    </xf>
    <xf numFmtId="16" fontId="33" fillId="12" borderId="0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/>
    <xf numFmtId="0" fontId="32" fillId="15" borderId="21" xfId="0" applyFont="1" applyFill="1" applyBorder="1" applyAlignment="1">
      <alignment horizontal="center" vertical="center"/>
    </xf>
    <xf numFmtId="0" fontId="1" fillId="0" borderId="21" xfId="1" applyBorder="1"/>
    <xf numFmtId="2" fontId="1" fillId="0" borderId="21" xfId="1" applyNumberFormat="1" applyBorder="1"/>
    <xf numFmtId="10" fontId="32" fillId="12" borderId="21" xfId="0" applyNumberFormat="1" applyFont="1" applyFill="1" applyBorder="1" applyAlignment="1">
      <alignment horizontal="center" vertical="center" wrapText="1"/>
    </xf>
    <xf numFmtId="0" fontId="1" fillId="2" borderId="21" xfId="0" applyFont="1" applyFill="1" applyBorder="1"/>
    <xf numFmtId="0" fontId="1" fillId="2" borderId="22" xfId="0" applyFont="1" applyFill="1" applyBorder="1"/>
    <xf numFmtId="0" fontId="1" fillId="0" borderId="0" xfId="0" applyFont="1" applyBorder="1" applyAlignment="1">
      <alignment horizontal="left"/>
    </xf>
    <xf numFmtId="15" fontId="1" fillId="0" borderId="0" xfId="0" applyNumberFormat="1" applyFont="1" applyBorder="1"/>
    <xf numFmtId="2" fontId="1" fillId="0" borderId="0" xfId="0" applyNumberFormat="1" applyFont="1" applyBorder="1" applyAlignment="1">
      <alignment horizontal="right"/>
    </xf>
    <xf numFmtId="0" fontId="10" fillId="0" borderId="0" xfId="0" applyFont="1" applyBorder="1"/>
    <xf numFmtId="10" fontId="10" fillId="2" borderId="0" xfId="0" applyNumberFormat="1" applyFont="1" applyFill="1" applyBorder="1" applyAlignment="1">
      <alignment horizontal="center"/>
    </xf>
    <xf numFmtId="2" fontId="32" fillId="16" borderId="21" xfId="0" applyNumberFormat="1" applyFont="1" applyFill="1" applyBorder="1" applyAlignment="1">
      <alignment horizontal="center" vertical="center"/>
    </xf>
    <xf numFmtId="166" fontId="32" fillId="16" borderId="21" xfId="0" applyNumberFormat="1" applyFont="1" applyFill="1" applyBorder="1" applyAlignment="1">
      <alignment horizontal="center" vertical="center"/>
    </xf>
    <xf numFmtId="43" fontId="32" fillId="15" borderId="21" xfId="0" applyNumberFormat="1" applyFont="1" applyFill="1" applyBorder="1" applyAlignment="1">
      <alignment horizontal="center" vertical="center"/>
    </xf>
    <xf numFmtId="16" fontId="32" fillId="16" borderId="21" xfId="0" applyNumberFormat="1" applyFont="1" applyFill="1" applyBorder="1" applyAlignment="1">
      <alignment horizontal="center" vertical="center"/>
    </xf>
    <xf numFmtId="0" fontId="31" fillId="16" borderId="21" xfId="0" applyFont="1" applyFill="1" applyBorder="1"/>
    <xf numFmtId="0" fontId="32" fillId="11" borderId="21" xfId="0" applyFont="1" applyFill="1" applyBorder="1" applyAlignment="1">
      <alignment horizontal="center" vertical="center"/>
    </xf>
    <xf numFmtId="16" fontId="32" fillId="14" borderId="21" xfId="0" applyNumberFormat="1" applyFont="1" applyFill="1" applyBorder="1" applyAlignment="1">
      <alignment horizontal="center" vertical="center"/>
    </xf>
    <xf numFmtId="0" fontId="31" fillId="12" borderId="21" xfId="0" applyFont="1" applyFill="1" applyBorder="1"/>
    <xf numFmtId="0" fontId="38" fillId="0" borderId="21" xfId="0" applyFont="1" applyBorder="1"/>
    <xf numFmtId="0" fontId="0" fillId="0" borderId="21" xfId="0" applyBorder="1"/>
    <xf numFmtId="0" fontId="41" fillId="0" borderId="1" xfId="2" applyBorder="1"/>
    <xf numFmtId="0" fontId="41" fillId="0" borderId="2" xfId="2" applyBorder="1"/>
    <xf numFmtId="0" fontId="41" fillId="5" borderId="0" xfId="2" applyFill="1" applyBorder="1" applyAlignment="1">
      <alignment horizontal="center" wrapText="1"/>
    </xf>
    <xf numFmtId="0" fontId="41" fillId="5" borderId="0" xfId="2" applyFill="1" applyBorder="1" applyAlignment="1">
      <alignment wrapText="1"/>
    </xf>
    <xf numFmtId="0" fontId="32" fillId="12" borderId="21" xfId="0" applyFont="1" applyFill="1" applyBorder="1"/>
    <xf numFmtId="43" fontId="31" fillId="12" borderId="21" xfId="0" applyNumberFormat="1" applyFont="1" applyFill="1" applyBorder="1" applyAlignment="1">
      <alignment horizontal="center" vertical="top"/>
    </xf>
    <xf numFmtId="0" fontId="31" fillId="12" borderId="21" xfId="0" applyFont="1" applyFill="1" applyBorder="1" applyAlignment="1">
      <alignment horizontal="center" vertical="top"/>
    </xf>
    <xf numFmtId="0" fontId="32" fillId="6" borderId="21" xfId="0" applyFont="1" applyFill="1" applyBorder="1" applyAlignment="1">
      <alignment horizontal="center" vertical="center"/>
    </xf>
    <xf numFmtId="2" fontId="32" fillId="11" borderId="21" xfId="0" applyNumberFormat="1" applyFont="1" applyFill="1" applyBorder="1" applyAlignment="1">
      <alignment horizontal="center" vertical="center"/>
    </xf>
    <xf numFmtId="166" fontId="32" fillId="11" borderId="21" xfId="0" applyNumberFormat="1" applyFont="1" applyFill="1" applyBorder="1" applyAlignment="1">
      <alignment horizontal="center" vertical="center"/>
    </xf>
    <xf numFmtId="43" fontId="32" fillId="6" borderId="21" xfId="0" applyNumberFormat="1" applyFont="1" applyFill="1" applyBorder="1" applyAlignment="1">
      <alignment horizontal="center" vertical="center"/>
    </xf>
    <xf numFmtId="16" fontId="32" fillId="11" borderId="21" xfId="0" applyNumberFormat="1" applyFont="1" applyFill="1" applyBorder="1" applyAlignment="1">
      <alignment horizontal="center" vertical="center"/>
    </xf>
    <xf numFmtId="0" fontId="31" fillId="11" borderId="21" xfId="0" applyFont="1" applyFill="1" applyBorder="1"/>
    <xf numFmtId="0" fontId="42" fillId="19" borderId="21" xfId="0" applyFont="1" applyFill="1" applyBorder="1" applyAlignment="1"/>
    <xf numFmtId="16" fontId="32" fillId="6" borderId="21" xfId="0" applyNumberFormat="1" applyFont="1" applyFill="1" applyBorder="1" applyAlignment="1">
      <alignment horizontal="center" vertical="center"/>
    </xf>
    <xf numFmtId="16" fontId="32" fillId="15" borderId="21" xfId="0" applyNumberFormat="1" applyFont="1" applyFill="1" applyBorder="1" applyAlignment="1">
      <alignment horizontal="center" vertical="center"/>
    </xf>
    <xf numFmtId="0" fontId="0" fillId="20" borderId="21" xfId="0" applyFont="1" applyFill="1" applyBorder="1" applyAlignment="1"/>
    <xf numFmtId="167" fontId="1" fillId="21" borderId="21" xfId="0" applyNumberFormat="1" applyFont="1" applyFill="1" applyBorder="1" applyAlignment="1">
      <alignment horizontal="center" vertical="center"/>
    </xf>
    <xf numFmtId="0" fontId="1" fillId="20" borderId="21" xfId="0" applyFont="1" applyFill="1" applyBorder="1" applyAlignment="1">
      <alignment horizontal="center"/>
    </xf>
    <xf numFmtId="0" fontId="1" fillId="22" borderId="3" xfId="0" applyFont="1" applyFill="1" applyBorder="1" applyAlignment="1">
      <alignment horizontal="center"/>
    </xf>
    <xf numFmtId="2" fontId="1" fillId="22" borderId="1" xfId="0" applyNumberFormat="1" applyFont="1" applyFill="1" applyBorder="1" applyAlignment="1">
      <alignment horizontal="center" vertical="center" wrapText="1"/>
    </xf>
    <xf numFmtId="10" fontId="1" fillId="22" borderId="1" xfId="0" applyNumberFormat="1" applyFont="1" applyFill="1" applyBorder="1" applyAlignment="1">
      <alignment horizontal="center" vertical="center" wrapText="1"/>
    </xf>
    <xf numFmtId="0" fontId="1" fillId="22" borderId="1" xfId="0" applyFont="1" applyFill="1" applyBorder="1" applyAlignment="1">
      <alignment horizontal="center"/>
    </xf>
    <xf numFmtId="167" fontId="1" fillId="22" borderId="1" xfId="0" applyNumberFormat="1" applyFont="1" applyFill="1" applyBorder="1" applyAlignment="1">
      <alignment horizontal="center" vertical="center" wrapText="1"/>
    </xf>
    <xf numFmtId="43" fontId="32" fillId="14" borderId="21" xfId="0" applyNumberFormat="1" applyFont="1" applyFill="1" applyBorder="1" applyAlignment="1">
      <alignment horizontal="center" vertical="center"/>
    </xf>
    <xf numFmtId="0" fontId="31" fillId="11" borderId="21" xfId="0" applyFont="1" applyFill="1" applyBorder="1" applyAlignment="1">
      <alignment horizontal="left" vertical="center"/>
    </xf>
    <xf numFmtId="0" fontId="43" fillId="12" borderId="21" xfId="0" applyFont="1" applyFill="1" applyBorder="1" applyAlignment="1">
      <alignment horizontal="center" vertical="center"/>
    </xf>
    <xf numFmtId="15" fontId="31" fillId="12" borderId="21" xfId="0" applyNumberFormat="1" applyFont="1" applyFill="1" applyBorder="1" applyAlignment="1">
      <alignment horizontal="center" vertical="center"/>
    </xf>
    <xf numFmtId="0" fontId="43" fillId="2" borderId="21" xfId="0" applyFont="1" applyFill="1" applyBorder="1" applyAlignment="1">
      <alignment horizontal="center" vertical="center"/>
    </xf>
    <xf numFmtId="165" fontId="43" fillId="2" borderId="21" xfId="0" applyNumberFormat="1" applyFont="1" applyFill="1" applyBorder="1" applyAlignment="1">
      <alignment horizontal="center" vertical="center"/>
    </xf>
    <xf numFmtId="15" fontId="43" fillId="2" borderId="21" xfId="0" applyNumberFormat="1" applyFont="1" applyFill="1" applyBorder="1" applyAlignment="1">
      <alignment horizontal="center" vertical="center"/>
    </xf>
    <xf numFmtId="0" fontId="44" fillId="2" borderId="21" xfId="0" applyFont="1" applyFill="1" applyBorder="1"/>
    <xf numFmtId="43" fontId="43" fillId="2" borderId="21" xfId="0" applyNumberFormat="1" applyFont="1" applyFill="1" applyBorder="1" applyAlignment="1">
      <alignment horizontal="center" vertical="top"/>
    </xf>
    <xf numFmtId="0" fontId="43" fillId="2" borderId="21" xfId="0" applyFont="1" applyFill="1" applyBorder="1" applyAlignment="1">
      <alignment horizontal="center" vertical="top"/>
    </xf>
    <xf numFmtId="0" fontId="44" fillId="2" borderId="21" xfId="0" applyFont="1" applyFill="1" applyBorder="1" applyAlignment="1">
      <alignment horizontal="center" vertical="center"/>
    </xf>
    <xf numFmtId="1" fontId="31" fillId="12" borderId="21" xfId="0" applyNumberFormat="1" applyFont="1" applyFill="1" applyBorder="1" applyAlignment="1">
      <alignment horizontal="center" vertical="center"/>
    </xf>
    <xf numFmtId="16" fontId="31" fillId="12" borderId="21" xfId="0" applyNumberFormat="1" applyFont="1" applyFill="1" applyBorder="1" applyAlignment="1">
      <alignment horizontal="center" vertical="center"/>
    </xf>
    <xf numFmtId="0" fontId="31" fillId="12" borderId="21" xfId="0" applyFont="1" applyFill="1" applyBorder="1" applyAlignment="1">
      <alignment horizontal="left"/>
    </xf>
    <xf numFmtId="0" fontId="1" fillId="0" borderId="21" xfId="0" applyFont="1" applyBorder="1"/>
    <xf numFmtId="2" fontId="1" fillId="0" borderId="21" xfId="0" applyNumberFormat="1" applyFont="1" applyBorder="1"/>
    <xf numFmtId="0" fontId="42" fillId="13" borderId="21" xfId="0" applyFont="1" applyFill="1" applyBorder="1" applyAlignment="1"/>
    <xf numFmtId="0" fontId="31" fillId="12" borderId="21" xfId="0" applyFont="1" applyFill="1" applyBorder="1" applyAlignment="1">
      <alignment horizontal="left" vertical="center"/>
    </xf>
    <xf numFmtId="0" fontId="40" fillId="13" borderId="21" xfId="0" applyFont="1" applyFill="1" applyBorder="1" applyAlignment="1"/>
    <xf numFmtId="165" fontId="31" fillId="11" borderId="21" xfId="0" applyNumberFormat="1" applyFont="1" applyFill="1" applyBorder="1" applyAlignment="1">
      <alignment horizontal="center" vertical="center"/>
    </xf>
    <xf numFmtId="0" fontId="31" fillId="23" borderId="21" xfId="0" applyFont="1" applyFill="1" applyBorder="1" applyAlignment="1">
      <alignment horizontal="center" vertical="center"/>
    </xf>
    <xf numFmtId="0" fontId="42" fillId="25" borderId="21" xfId="0" applyFont="1" applyFill="1" applyBorder="1" applyAlignment="1"/>
    <xf numFmtId="0" fontId="31" fillId="23" borderId="21" xfId="0" applyFont="1" applyFill="1" applyBorder="1" applyAlignment="1">
      <alignment horizontal="left" vertical="center"/>
    </xf>
    <xf numFmtId="0" fontId="32" fillId="23" borderId="21" xfId="0" applyFont="1" applyFill="1" applyBorder="1" applyAlignment="1">
      <alignment horizontal="center" vertical="center"/>
    </xf>
    <xf numFmtId="0" fontId="32" fillId="24" borderId="21" xfId="0" applyFont="1" applyFill="1" applyBorder="1" applyAlignment="1">
      <alignment horizontal="center" vertical="center"/>
    </xf>
    <xf numFmtId="2" fontId="32" fillId="23" borderId="21" xfId="0" applyNumberFormat="1" applyFont="1" applyFill="1" applyBorder="1" applyAlignment="1">
      <alignment horizontal="center" vertical="center"/>
    </xf>
    <xf numFmtId="166" fontId="32" fillId="23" borderId="21" xfId="0" applyNumberFormat="1" applyFont="1" applyFill="1" applyBorder="1" applyAlignment="1">
      <alignment horizontal="center" vertical="center"/>
    </xf>
    <xf numFmtId="43" fontId="32" fillId="24" borderId="21" xfId="0" applyNumberFormat="1" applyFont="1" applyFill="1" applyBorder="1" applyAlignment="1">
      <alignment horizontal="center" vertical="center"/>
    </xf>
    <xf numFmtId="16" fontId="32" fillId="23" borderId="21" xfId="0" applyNumberFormat="1" applyFont="1" applyFill="1" applyBorder="1" applyAlignment="1">
      <alignment horizontal="center" vertical="center"/>
    </xf>
    <xf numFmtId="165" fontId="31" fillId="23" borderId="21" xfId="0" applyNumberFormat="1" applyFont="1" applyFill="1" applyBorder="1" applyAlignment="1">
      <alignment horizontal="center" vertical="center"/>
    </xf>
    <xf numFmtId="0" fontId="43" fillId="11" borderId="21" xfId="0" applyFont="1" applyFill="1" applyBorder="1" applyAlignment="1">
      <alignment horizontal="center" vertical="center"/>
    </xf>
    <xf numFmtId="165" fontId="31" fillId="16" borderId="21" xfId="0" applyNumberFormat="1" applyFont="1" applyFill="1" applyBorder="1" applyAlignment="1">
      <alignment horizontal="center" vertical="center"/>
    </xf>
    <xf numFmtId="0" fontId="31" fillId="19" borderId="1" xfId="0" applyFont="1" applyFill="1" applyBorder="1" applyAlignment="1">
      <alignment horizontal="center" vertical="center"/>
    </xf>
    <xf numFmtId="15" fontId="31" fillId="19" borderId="1" xfId="0" applyNumberFormat="1" applyFont="1" applyFill="1" applyBorder="1" applyAlignment="1">
      <alignment horizontal="center" vertical="center"/>
    </xf>
    <xf numFmtId="0" fontId="32" fillId="19" borderId="1" xfId="0" applyFont="1" applyFill="1" applyBorder="1"/>
    <xf numFmtId="43" fontId="31" fillId="19" borderId="1" xfId="0" applyNumberFormat="1" applyFont="1" applyFill="1" applyBorder="1" applyAlignment="1">
      <alignment horizontal="center" vertical="top"/>
    </xf>
    <xf numFmtId="0" fontId="31" fillId="19" borderId="1" xfId="0" applyFont="1" applyFill="1" applyBorder="1" applyAlignment="1">
      <alignment horizontal="center" vertical="top"/>
    </xf>
    <xf numFmtId="0" fontId="32" fillId="6" borderId="1" xfId="0" applyFont="1" applyFill="1" applyBorder="1" applyAlignment="1">
      <alignment horizontal="center" vertical="center"/>
    </xf>
    <xf numFmtId="2" fontId="32" fillId="6" borderId="1" xfId="0" applyNumberFormat="1" applyFont="1" applyFill="1" applyBorder="1" applyAlignment="1">
      <alignment horizontal="center" vertical="center"/>
    </xf>
    <xf numFmtId="10" fontId="32" fillId="6" borderId="1" xfId="0" applyNumberFormat="1" applyFont="1" applyFill="1" applyBorder="1" applyAlignment="1">
      <alignment horizontal="center" vertical="center" wrapText="1"/>
    </xf>
    <xf numFmtId="16" fontId="32" fillId="6" borderId="1" xfId="0" applyNumberFormat="1" applyFont="1" applyFill="1" applyBorder="1" applyAlignment="1">
      <alignment horizontal="center" vertical="center"/>
    </xf>
    <xf numFmtId="0" fontId="32" fillId="15" borderId="1" xfId="0" applyFont="1" applyFill="1" applyBorder="1" applyAlignment="1">
      <alignment horizontal="center" vertical="center"/>
    </xf>
    <xf numFmtId="2" fontId="32" fillId="15" borderId="1" xfId="0" applyNumberFormat="1" applyFont="1" applyFill="1" applyBorder="1" applyAlignment="1">
      <alignment horizontal="center" vertical="center"/>
    </xf>
    <xf numFmtId="10" fontId="32" fillId="15" borderId="1" xfId="0" applyNumberFormat="1" applyFont="1" applyFill="1" applyBorder="1" applyAlignment="1">
      <alignment horizontal="center" vertical="center" wrapText="1"/>
    </xf>
    <xf numFmtId="16" fontId="32" fillId="15" borderId="1" xfId="0" applyNumberFormat="1" applyFont="1" applyFill="1" applyBorder="1" applyAlignment="1">
      <alignment horizontal="center" vertical="center"/>
    </xf>
    <xf numFmtId="1" fontId="31" fillId="11" borderId="21" xfId="0" applyNumberFormat="1" applyFont="1" applyFill="1" applyBorder="1" applyAlignment="1">
      <alignment horizontal="center" vertical="center"/>
    </xf>
    <xf numFmtId="16" fontId="31" fillId="11" borderId="21" xfId="0" applyNumberFormat="1" applyFont="1" applyFill="1" applyBorder="1" applyAlignment="1">
      <alignment horizontal="center" vertical="center"/>
    </xf>
    <xf numFmtId="0" fontId="31" fillId="11" borderId="21" xfId="0" applyFont="1" applyFill="1" applyBorder="1" applyAlignment="1">
      <alignment horizontal="left"/>
    </xf>
    <xf numFmtId="15" fontId="31" fillId="16" borderId="21" xfId="0" applyNumberFormat="1" applyFont="1" applyFill="1" applyBorder="1" applyAlignment="1">
      <alignment horizontal="center" vertical="center"/>
    </xf>
    <xf numFmtId="0" fontId="32" fillId="16" borderId="21" xfId="0" applyFont="1" applyFill="1" applyBorder="1"/>
    <xf numFmtId="43" fontId="31" fillId="16" borderId="21" xfId="0" applyNumberFormat="1" applyFont="1" applyFill="1" applyBorder="1" applyAlignment="1">
      <alignment horizontal="center" vertical="top"/>
    </xf>
    <xf numFmtId="0" fontId="31" fillId="16" borderId="21" xfId="0" applyFont="1" applyFill="1" applyBorder="1" applyAlignment="1">
      <alignment horizontal="center" vertical="top"/>
    </xf>
    <xf numFmtId="16" fontId="31" fillId="16" borderId="21" xfId="0" applyNumberFormat="1" applyFont="1" applyFill="1" applyBorder="1" applyAlignment="1">
      <alignment horizontal="center" vertical="center"/>
    </xf>
    <xf numFmtId="0" fontId="42" fillId="26" borderId="21" xfId="0" applyFont="1" applyFill="1" applyBorder="1" applyAlignment="1"/>
    <xf numFmtId="2" fontId="32" fillId="6" borderId="2" xfId="0" applyNumberFormat="1" applyFont="1" applyFill="1" applyBorder="1" applyAlignment="1">
      <alignment horizontal="center" vertical="center"/>
    </xf>
    <xf numFmtId="1" fontId="31" fillId="16" borderId="21" xfId="0" applyNumberFormat="1" applyFont="1" applyFill="1" applyBorder="1" applyAlignment="1">
      <alignment horizontal="center" vertical="center"/>
    </xf>
    <xf numFmtId="0" fontId="31" fillId="16" borderId="21" xfId="0" applyFont="1" applyFill="1" applyBorder="1" applyAlignment="1">
      <alignment horizontal="left"/>
    </xf>
    <xf numFmtId="0" fontId="32" fillId="6" borderId="2" xfId="0" applyFont="1" applyFill="1" applyBorder="1" applyAlignment="1">
      <alignment horizontal="center" vertical="center"/>
    </xf>
    <xf numFmtId="10" fontId="32" fillId="6" borderId="2" xfId="0" applyNumberFormat="1" applyFont="1" applyFill="1" applyBorder="1" applyAlignment="1">
      <alignment horizontal="center" vertical="center" wrapText="1"/>
    </xf>
    <xf numFmtId="16" fontId="32" fillId="6" borderId="2" xfId="0" applyNumberFormat="1" applyFont="1" applyFill="1" applyBorder="1" applyAlignment="1">
      <alignment horizontal="center" vertical="center"/>
    </xf>
    <xf numFmtId="0" fontId="31" fillId="26" borderId="1" xfId="0" applyFont="1" applyFill="1" applyBorder="1" applyAlignment="1">
      <alignment horizontal="center" vertical="center"/>
    </xf>
    <xf numFmtId="15" fontId="31" fillId="26" borderId="1" xfId="0" applyNumberFormat="1" applyFont="1" applyFill="1" applyBorder="1" applyAlignment="1">
      <alignment horizontal="center" vertical="center"/>
    </xf>
    <xf numFmtId="0" fontId="32" fillId="26" borderId="1" xfId="0" applyFont="1" applyFill="1" applyBorder="1"/>
    <xf numFmtId="43" fontId="31" fillId="26" borderId="1" xfId="0" applyNumberFormat="1" applyFont="1" applyFill="1" applyBorder="1" applyAlignment="1">
      <alignment horizontal="center" vertical="top"/>
    </xf>
    <xf numFmtId="0" fontId="31" fillId="26" borderId="1" xfId="0" applyFont="1" applyFill="1" applyBorder="1" applyAlignment="1">
      <alignment horizontal="center" vertical="top"/>
    </xf>
    <xf numFmtId="2" fontId="32" fillId="15" borderId="2" xfId="0" applyNumberFormat="1" applyFont="1" applyFill="1" applyBorder="1" applyAlignment="1">
      <alignment horizontal="center" vertical="center"/>
    </xf>
    <xf numFmtId="1" fontId="31" fillId="11" borderId="23" xfId="0" applyNumberFormat="1" applyFont="1" applyFill="1" applyBorder="1" applyAlignment="1">
      <alignment horizontal="center" vertical="center"/>
    </xf>
    <xf numFmtId="16" fontId="31" fillId="11" borderId="23" xfId="0" applyNumberFormat="1" applyFont="1" applyFill="1" applyBorder="1" applyAlignment="1">
      <alignment horizontal="center" vertical="center"/>
    </xf>
    <xf numFmtId="0" fontId="31" fillId="11" borderId="23" xfId="0" applyFont="1" applyFill="1" applyBorder="1" applyAlignment="1">
      <alignment horizontal="left"/>
    </xf>
    <xf numFmtId="0" fontId="31" fillId="11" borderId="23" xfId="0" applyFont="1" applyFill="1" applyBorder="1" applyAlignment="1">
      <alignment horizontal="center" vertical="center"/>
    </xf>
    <xf numFmtId="0" fontId="45" fillId="11" borderId="21" xfId="0" applyFont="1" applyFill="1" applyBorder="1" applyAlignment="1">
      <alignment horizontal="center" vertical="center"/>
    </xf>
    <xf numFmtId="0" fontId="45" fillId="19" borderId="21" xfId="0" applyFont="1" applyFill="1" applyBorder="1" applyAlignment="1"/>
    <xf numFmtId="0" fontId="45" fillId="11" borderId="21" xfId="0" applyFont="1" applyFill="1" applyBorder="1" applyAlignment="1">
      <alignment horizontal="left" vertical="center"/>
    </xf>
    <xf numFmtId="0" fontId="45" fillId="6" borderId="21" xfId="0" applyFont="1" applyFill="1" applyBorder="1" applyAlignment="1">
      <alignment horizontal="center" vertical="center"/>
    </xf>
    <xf numFmtId="0" fontId="31" fillId="27" borderId="21" xfId="0" applyFont="1" applyFill="1" applyBorder="1" applyAlignment="1">
      <alignment horizontal="center" vertical="center"/>
    </xf>
    <xf numFmtId="165" fontId="31" fillId="27" borderId="21" xfId="0" applyNumberFormat="1" applyFont="1" applyFill="1" applyBorder="1" applyAlignment="1">
      <alignment horizontal="center" vertical="center"/>
    </xf>
    <xf numFmtId="15" fontId="31" fillId="27" borderId="21" xfId="0" applyNumberFormat="1" applyFont="1" applyFill="1" applyBorder="1" applyAlignment="1">
      <alignment horizontal="center" vertical="center"/>
    </xf>
    <xf numFmtId="0" fontId="32" fillId="27" borderId="21" xfId="0" applyFont="1" applyFill="1" applyBorder="1"/>
    <xf numFmtId="43" fontId="31" fillId="27" borderId="21" xfId="0" applyNumberFormat="1" applyFont="1" applyFill="1" applyBorder="1" applyAlignment="1">
      <alignment horizontal="center" vertical="top"/>
    </xf>
    <xf numFmtId="0" fontId="31" fillId="27" borderId="21" xfId="0" applyFont="1" applyFill="1" applyBorder="1" applyAlignment="1">
      <alignment horizontal="center" vertical="top"/>
    </xf>
    <xf numFmtId="0" fontId="32" fillId="28" borderId="1" xfId="0" applyFont="1" applyFill="1" applyBorder="1" applyAlignment="1">
      <alignment horizontal="center" vertical="center"/>
    </xf>
    <xf numFmtId="2" fontId="32" fillId="28" borderId="1" xfId="0" applyNumberFormat="1" applyFont="1" applyFill="1" applyBorder="1" applyAlignment="1">
      <alignment horizontal="center" vertical="center"/>
    </xf>
    <xf numFmtId="10" fontId="32" fillId="28" borderId="1" xfId="0" applyNumberFormat="1" applyFont="1" applyFill="1" applyBorder="1" applyAlignment="1">
      <alignment horizontal="center" vertical="center" wrapText="1"/>
    </xf>
    <xf numFmtId="16" fontId="32" fillId="28" borderId="1" xfId="0" applyNumberFormat="1" applyFont="1" applyFill="1" applyBorder="1" applyAlignment="1">
      <alignment horizontal="center" vertical="center"/>
    </xf>
    <xf numFmtId="165" fontId="31" fillId="11" borderId="23" xfId="0" applyNumberFormat="1" applyFont="1" applyFill="1" applyBorder="1" applyAlignment="1">
      <alignment horizontal="center" vertical="center"/>
    </xf>
    <xf numFmtId="15" fontId="31" fillId="11" borderId="23" xfId="0" applyNumberFormat="1" applyFont="1" applyFill="1" applyBorder="1" applyAlignment="1">
      <alignment horizontal="center" vertical="center"/>
    </xf>
    <xf numFmtId="0" fontId="32" fillId="11" borderId="23" xfId="0" applyFont="1" applyFill="1" applyBorder="1"/>
    <xf numFmtId="43" fontId="31" fillId="11" borderId="23" xfId="0" applyNumberFormat="1" applyFont="1" applyFill="1" applyBorder="1" applyAlignment="1">
      <alignment horizontal="center" vertical="top"/>
    </xf>
    <xf numFmtId="0" fontId="31" fillId="11" borderId="23" xfId="0" applyFont="1" applyFill="1" applyBorder="1" applyAlignment="1">
      <alignment horizontal="center" vertical="top"/>
    </xf>
    <xf numFmtId="15" fontId="31" fillId="11" borderId="21" xfId="0" applyNumberFormat="1" applyFont="1" applyFill="1" applyBorder="1" applyAlignment="1">
      <alignment horizontal="center" vertical="center"/>
    </xf>
    <xf numFmtId="0" fontId="32" fillId="11" borderId="21" xfId="0" applyFont="1" applyFill="1" applyBorder="1"/>
    <xf numFmtId="43" fontId="31" fillId="11" borderId="21" xfId="0" applyNumberFormat="1" applyFont="1" applyFill="1" applyBorder="1" applyAlignment="1">
      <alignment horizontal="center" vertical="top"/>
    </xf>
    <xf numFmtId="0" fontId="31" fillId="11" borderId="21" xfId="0" applyFont="1" applyFill="1" applyBorder="1" applyAlignment="1">
      <alignment horizontal="center" vertical="top"/>
    </xf>
    <xf numFmtId="1" fontId="31" fillId="23" borderId="21" xfId="0" applyNumberFormat="1" applyFont="1" applyFill="1" applyBorder="1" applyAlignment="1">
      <alignment horizontal="center" vertical="center"/>
    </xf>
    <xf numFmtId="16" fontId="31" fillId="23" borderId="21" xfId="0" applyNumberFormat="1" applyFont="1" applyFill="1" applyBorder="1" applyAlignment="1">
      <alignment horizontal="center" vertical="center"/>
    </xf>
    <xf numFmtId="0" fontId="31" fillId="23" borderId="21" xfId="0" applyFont="1" applyFill="1" applyBorder="1" applyAlignment="1">
      <alignment horizontal="left"/>
    </xf>
    <xf numFmtId="0" fontId="32" fillId="24" borderId="2" xfId="0" applyFont="1" applyFill="1" applyBorder="1" applyAlignment="1">
      <alignment horizontal="center" vertical="center"/>
    </xf>
    <xf numFmtId="2" fontId="32" fillId="24" borderId="2" xfId="0" applyNumberFormat="1" applyFont="1" applyFill="1" applyBorder="1" applyAlignment="1">
      <alignment horizontal="center" vertical="center"/>
    </xf>
    <xf numFmtId="10" fontId="32" fillId="24" borderId="2" xfId="0" applyNumberFormat="1" applyFont="1" applyFill="1" applyBorder="1" applyAlignment="1">
      <alignment horizontal="center" vertical="center" wrapText="1"/>
    </xf>
    <xf numFmtId="16" fontId="32" fillId="24" borderId="2" xfId="0" applyNumberFormat="1" applyFont="1" applyFill="1" applyBorder="1" applyAlignment="1">
      <alignment horizontal="center" vertical="center"/>
    </xf>
    <xf numFmtId="0" fontId="43" fillId="16" borderId="21" xfId="0" applyFont="1" applyFill="1" applyBorder="1" applyAlignment="1">
      <alignment horizontal="center" vertical="center"/>
    </xf>
    <xf numFmtId="0" fontId="31" fillId="16" borderId="21" xfId="0" applyFont="1" applyFill="1" applyBorder="1" applyAlignment="1">
      <alignment horizontal="center"/>
    </xf>
    <xf numFmtId="0" fontId="31" fillId="16" borderId="21" xfId="0" applyFont="1" applyFill="1" applyBorder="1" applyAlignment="1">
      <alignment horizontal="left" vertical="center"/>
    </xf>
    <xf numFmtId="17" fontId="32" fillId="14" borderId="21" xfId="0" applyNumberFormat="1" applyFont="1" applyFill="1" applyBorder="1" applyAlignment="1">
      <alignment horizontal="center" vertical="center"/>
    </xf>
    <xf numFmtId="17" fontId="32" fillId="6" borderId="21" xfId="0" applyNumberFormat="1" applyFont="1" applyFill="1" applyBorder="1" applyAlignment="1">
      <alignment horizontal="center" vertical="center"/>
    </xf>
    <xf numFmtId="17" fontId="32" fillId="15" borderId="21" xfId="0" applyNumberFormat="1" applyFont="1" applyFill="1" applyBorder="1" applyAlignment="1">
      <alignment horizontal="center" vertical="center"/>
    </xf>
    <xf numFmtId="165" fontId="31" fillId="16" borderId="23" xfId="0" applyNumberFormat="1" applyFont="1" applyFill="1" applyBorder="1" applyAlignment="1">
      <alignment horizontal="center" vertical="center"/>
    </xf>
    <xf numFmtId="0" fontId="31" fillId="16" borderId="23" xfId="0" applyFont="1" applyFill="1" applyBorder="1" applyAlignment="1">
      <alignment horizontal="center" vertical="center"/>
    </xf>
    <xf numFmtId="1" fontId="31" fillId="16" borderId="23" xfId="0" applyNumberFormat="1" applyFont="1" applyFill="1" applyBorder="1" applyAlignment="1">
      <alignment horizontal="center" vertical="center"/>
    </xf>
    <xf numFmtId="16" fontId="31" fillId="16" borderId="23" xfId="0" applyNumberFormat="1" applyFont="1" applyFill="1" applyBorder="1" applyAlignment="1">
      <alignment horizontal="center" vertical="center"/>
    </xf>
    <xf numFmtId="0" fontId="31" fillId="16" borderId="23" xfId="0" applyFont="1" applyFill="1" applyBorder="1" applyAlignment="1">
      <alignment horizontal="left"/>
    </xf>
    <xf numFmtId="0" fontId="32" fillId="15" borderId="2" xfId="0" applyFont="1" applyFill="1" applyBorder="1" applyAlignment="1">
      <alignment horizontal="center" vertical="center"/>
    </xf>
    <xf numFmtId="10" fontId="32" fillId="15" borderId="2" xfId="0" applyNumberFormat="1" applyFont="1" applyFill="1" applyBorder="1" applyAlignment="1">
      <alignment horizontal="center" vertical="center" wrapText="1"/>
    </xf>
    <xf numFmtId="16" fontId="32" fillId="15" borderId="2" xfId="0" applyNumberFormat="1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 wrapText="1"/>
    </xf>
    <xf numFmtId="0" fontId="8" fillId="0" borderId="11" xfId="0" applyFont="1" applyBorder="1"/>
    <xf numFmtId="0" fontId="8" fillId="0" borderId="12" xfId="0" applyFont="1" applyBorder="1"/>
    <xf numFmtId="0" fontId="4" fillId="4" borderId="7" xfId="0" applyFont="1" applyFill="1" applyBorder="1" applyAlignment="1">
      <alignment horizontal="center" vertical="center" wrapText="1"/>
    </xf>
    <xf numFmtId="0" fontId="8" fillId="0" borderId="14" xfId="0" applyFont="1" applyBorder="1"/>
    <xf numFmtId="0" fontId="4" fillId="4" borderId="8" xfId="0" applyFont="1" applyFill="1" applyBorder="1" applyAlignment="1">
      <alignment horizontal="left" vertical="center" wrapText="1"/>
    </xf>
    <xf numFmtId="0" fontId="8" fillId="0" borderId="15" xfId="0" applyFont="1" applyBorder="1"/>
    <xf numFmtId="0" fontId="8" fillId="0" borderId="17" xfId="0" applyFont="1" applyBorder="1"/>
    <xf numFmtId="0" fontId="8" fillId="0" borderId="18" xfId="0" applyFont="1" applyBorder="1"/>
    <xf numFmtId="0" fontId="4" fillId="4" borderId="8" xfId="0" applyFont="1" applyFill="1" applyBorder="1" applyAlignment="1">
      <alignment horizontal="center" vertical="center" wrapText="1"/>
    </xf>
    <xf numFmtId="0" fontId="21" fillId="2" borderId="0" xfId="0" applyFont="1" applyFill="1" applyBorder="1"/>
    <xf numFmtId="0" fontId="8" fillId="0" borderId="0" xfId="0" applyFont="1" applyBorder="1"/>
    <xf numFmtId="2" fontId="26" fillId="2" borderId="0" xfId="0" applyNumberFormat="1" applyFont="1" applyFill="1" applyBorder="1" applyAlignment="1">
      <alignment horizontal="left" wrapText="1"/>
    </xf>
    <xf numFmtId="16" fontId="32" fillId="16" borderId="23" xfId="0" applyNumberFormat="1" applyFont="1" applyFill="1" applyBorder="1" applyAlignment="1">
      <alignment horizontal="center" vertical="center"/>
    </xf>
    <xf numFmtId="0" fontId="32" fillId="16" borderId="24" xfId="0" applyFont="1" applyFill="1" applyBorder="1" applyAlignment="1">
      <alignment horizontal="center" vertical="center"/>
    </xf>
    <xf numFmtId="0" fontId="32" fillId="15" borderId="23" xfId="0" applyFont="1" applyFill="1" applyBorder="1" applyAlignment="1">
      <alignment horizontal="center" vertical="center"/>
    </xf>
    <xf numFmtId="0" fontId="32" fillId="15" borderId="24" xfId="0" applyFont="1" applyFill="1" applyBorder="1" applyAlignment="1">
      <alignment horizontal="center" vertical="center"/>
    </xf>
    <xf numFmtId="0" fontId="43" fillId="16" borderId="23" xfId="0" applyFont="1" applyFill="1" applyBorder="1" applyAlignment="1">
      <alignment horizontal="center" vertical="center"/>
    </xf>
    <xf numFmtId="0" fontId="43" fillId="16" borderId="24" xfId="0" applyFont="1" applyFill="1" applyBorder="1" applyAlignment="1">
      <alignment horizontal="center" vertical="center"/>
    </xf>
    <xf numFmtId="165" fontId="31" fillId="16" borderId="23" xfId="0" applyNumberFormat="1" applyFont="1" applyFill="1" applyBorder="1" applyAlignment="1">
      <alignment horizontal="center" vertical="center"/>
    </xf>
    <xf numFmtId="165" fontId="31" fillId="16" borderId="24" xfId="0" applyNumberFormat="1" applyFont="1" applyFill="1" applyBorder="1" applyAlignment="1">
      <alignment horizontal="center" vertical="center"/>
    </xf>
    <xf numFmtId="0" fontId="31" fillId="16" borderId="23" xfId="0" applyFont="1" applyFill="1" applyBorder="1" applyAlignment="1">
      <alignment horizontal="center" vertical="center"/>
    </xf>
    <xf numFmtId="0" fontId="31" fillId="16" borderId="24" xfId="0" applyFont="1" applyFill="1" applyBorder="1" applyAlignment="1">
      <alignment horizontal="center" vertical="center"/>
    </xf>
  </cellXfs>
  <cellStyles count="3">
    <cellStyle name="Hyperlink" xfId="2" builtinId="8"/>
    <cellStyle name="Normal" xfId="0" builtinId="0"/>
    <cellStyle name="Normal 7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4286250</xdr:colOff>
      <xdr:row>0</xdr:row>
      <xdr:rowOff>133350</xdr:rowOff>
    </xdr:from>
    <xdr:to>
      <xdr:col>5</xdr:col>
      <xdr:colOff>514350</xdr:colOff>
      <xdr:row>4</xdr:row>
      <xdr:rowOff>38100</xdr:rowOff>
    </xdr:to>
    <xdr:pic>
      <xdr:nvPicPr>
        <xdr:cNvPr id="2" name="image00.jpg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5257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123825</xdr:colOff>
      <xdr:row>219</xdr:row>
      <xdr:rowOff>0</xdr:rowOff>
    </xdr:from>
    <xdr:to>
      <xdr:col>11</xdr:col>
      <xdr:colOff>123825</xdr:colOff>
      <xdr:row>233</xdr:row>
      <xdr:rowOff>38100</xdr:rowOff>
    </xdr:to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8</xdr:col>
      <xdr:colOff>76200</xdr:colOff>
      <xdr:row>0</xdr:row>
      <xdr:rowOff>76200</xdr:rowOff>
    </xdr:from>
    <xdr:to>
      <xdr:col>11</xdr:col>
      <xdr:colOff>0</xdr:colOff>
      <xdr:row>4</xdr:row>
      <xdr:rowOff>0</xdr:rowOff>
    </xdr:to>
    <xdr:pic>
      <xdr:nvPicPr>
        <xdr:cNvPr id="3" name="image01.jpg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362200" cy="41910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100853</xdr:colOff>
      <xdr:row>218</xdr:row>
      <xdr:rowOff>89647</xdr:rowOff>
    </xdr:from>
    <xdr:to>
      <xdr:col>4</xdr:col>
      <xdr:colOff>605118</xdr:colOff>
      <xdr:row>223</xdr:row>
      <xdr:rowOff>72813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00853" y="32474647"/>
          <a:ext cx="3608294" cy="76757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323850</xdr:colOff>
      <xdr:row>219</xdr:row>
      <xdr:rowOff>95250</xdr:rowOff>
    </xdr:from>
    <xdr:to>
      <xdr:col>9</xdr:col>
      <xdr:colOff>333375</xdr:colOff>
      <xdr:row>224</xdr:row>
      <xdr:rowOff>85725</xdr:rowOff>
    </xdr:to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xmlns="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3.jpg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895475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9</xdr:col>
      <xdr:colOff>179294</xdr:colOff>
      <xdr:row>218</xdr:row>
      <xdr:rowOff>78441</xdr:rowOff>
    </xdr:from>
    <xdr:to>
      <xdr:col>14</xdr:col>
      <xdr:colOff>336176</xdr:colOff>
      <xdr:row>223</xdr:row>
      <xdr:rowOff>61607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xmlns="" id="{00000000-0008-0000-02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6073588" y="34951147"/>
          <a:ext cx="3608294" cy="76757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502022</xdr:colOff>
      <xdr:row>513</xdr:row>
      <xdr:rowOff>0</xdr:rowOff>
    </xdr:from>
    <xdr:to>
      <xdr:col>12</xdr:col>
      <xdr:colOff>331694</xdr:colOff>
      <xdr:row>517</xdr:row>
      <xdr:rowOff>78441</xdr:rowOff>
    </xdr:to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xmlns="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667934" y="80895265"/>
          <a:ext cx="3493995" cy="70597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5.jpg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209800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11206</xdr:colOff>
      <xdr:row>512</xdr:row>
      <xdr:rowOff>11206</xdr:rowOff>
    </xdr:from>
    <xdr:to>
      <xdr:col>5</xdr:col>
      <xdr:colOff>224117</xdr:colOff>
      <xdr:row>516</xdr:row>
      <xdr:rowOff>22410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xmlns="" id="{00000000-0008-0000-03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1206" y="80906471"/>
          <a:ext cx="3966882" cy="63873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123825</xdr:rowOff>
    </xdr:from>
    <xdr:to>
      <xdr:col>3</xdr:col>
      <xdr:colOff>1609725</xdr:colOff>
      <xdr:row>4</xdr:row>
      <xdr:rowOff>38100</xdr:rowOff>
    </xdr:to>
    <xdr:pic>
      <xdr:nvPicPr>
        <xdr:cNvPr id="2" name="image07.jpg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3352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628650</xdr:colOff>
      <xdr:row>1</xdr:row>
      <xdr:rowOff>0</xdr:rowOff>
    </xdr:from>
    <xdr:to>
      <xdr:col>11</xdr:col>
      <xdr:colOff>314325</xdr:colOff>
      <xdr:row>4</xdr:row>
      <xdr:rowOff>38100</xdr:rowOff>
    </xdr:to>
    <xdr:pic>
      <xdr:nvPicPr>
        <xdr:cNvPr id="2" name="image08.jpg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743200" cy="514350"/>
        </a:xfrm>
        <a:prstGeom prst="rect">
          <a:avLst/>
        </a:prstGeom>
        <a:noFill/>
      </xdr:spPr>
    </xdr:pic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00"/>
  <sheetViews>
    <sheetView tabSelected="1" workbookViewId="0">
      <selection activeCell="D38" sqref="D38"/>
    </sheetView>
  </sheetViews>
  <sheetFormatPr defaultColWidth="17.285156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/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44649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343" t="s">
        <v>4</v>
      </c>
      <c r="D13" s="14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343" t="s">
        <v>6</v>
      </c>
      <c r="D14" s="14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5">
        <v>3</v>
      </c>
      <c r="C15" s="344" t="s">
        <v>8</v>
      </c>
      <c r="D15" s="14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6">
        <v>4</v>
      </c>
      <c r="C16" s="343" t="s">
        <v>10</v>
      </c>
      <c r="D16" s="17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6">
        <v>5</v>
      </c>
      <c r="C17" s="343" t="s">
        <v>12</v>
      </c>
      <c r="D17" s="18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19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  <row r="228" spans="1:13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</row>
    <row r="229" spans="1:13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</row>
    <row r="230" spans="1:13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</row>
    <row r="231" spans="1:13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</row>
    <row r="232" spans="1:13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</row>
    <row r="233" spans="1:1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</row>
    <row r="234" spans="1:13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</row>
    <row r="235" spans="1:13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</row>
    <row r="236" spans="1:13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</row>
    <row r="237" spans="1:13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</row>
    <row r="238" spans="1:13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</row>
    <row r="239" spans="1:13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</row>
    <row r="240" spans="1:13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</row>
    <row r="241" spans="1:13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</row>
    <row r="242" spans="1:13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</row>
    <row r="243" spans="1:1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</row>
    <row r="244" spans="1:13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</row>
    <row r="245" spans="1:13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</row>
    <row r="246" spans="1:13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</row>
    <row r="247" spans="1:13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</row>
    <row r="248" spans="1:13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</row>
    <row r="249" spans="1:13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</row>
    <row r="250" spans="1:13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</row>
    <row r="251" spans="1:13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</row>
    <row r="252" spans="1:13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</row>
    <row r="253" spans="1:13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</row>
    <row r="254" spans="1:13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</row>
    <row r="255" spans="1:13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</row>
    <row r="256" spans="1:13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</row>
    <row r="257" spans="1:13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</row>
    <row r="258" spans="1:13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</row>
    <row r="259" spans="1:13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</row>
    <row r="260" spans="1:13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</row>
    <row r="261" spans="1:13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</row>
    <row r="262" spans="1:13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</row>
    <row r="263" spans="1:13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</row>
    <row r="264" spans="1:13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</row>
    <row r="265" spans="1:13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</row>
    <row r="266" spans="1:13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</row>
    <row r="267" spans="1:13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</row>
    <row r="268" spans="1:13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</row>
    <row r="269" spans="1:13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</row>
    <row r="270" spans="1:13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</row>
    <row r="271" spans="1:13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</row>
    <row r="272" spans="1:13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</row>
    <row r="273" spans="1:13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</row>
    <row r="274" spans="1:13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</row>
    <row r="275" spans="1:13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</row>
    <row r="276" spans="1:13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</row>
    <row r="277" spans="1:13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</row>
    <row r="278" spans="1:13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</row>
    <row r="279" spans="1:13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</row>
    <row r="280" spans="1:13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</row>
    <row r="281" spans="1:13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</row>
    <row r="282" spans="1:13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</row>
    <row r="283" spans="1:13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</row>
    <row r="284" spans="1:13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</row>
    <row r="285" spans="1:13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</row>
    <row r="286" spans="1:13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</row>
    <row r="287" spans="1:13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</row>
    <row r="288" spans="1:13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</row>
    <row r="289" spans="1:13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</row>
    <row r="290" spans="1:13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</row>
    <row r="291" spans="1:13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</row>
    <row r="292" spans="1:13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</row>
    <row r="293" spans="1:13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</row>
    <row r="294" spans="1:13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</row>
    <row r="295" spans="1:13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</row>
    <row r="296" spans="1:13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</row>
    <row r="297" spans="1:13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</row>
    <row r="298" spans="1:13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</row>
    <row r="299" spans="1:13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</row>
    <row r="300" spans="1:13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</row>
    <row r="301" spans="1:13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</row>
    <row r="302" spans="1:13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</row>
    <row r="303" spans="1:13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</row>
    <row r="304" spans="1:13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</row>
    <row r="305" spans="1:13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</row>
    <row r="306" spans="1:13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</row>
    <row r="307" spans="1:13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</row>
    <row r="308" spans="1:13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</row>
    <row r="309" spans="1:13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</row>
    <row r="310" spans="1:13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</row>
    <row r="311" spans="1:13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</row>
    <row r="312" spans="1:13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</row>
    <row r="313" spans="1:13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</row>
    <row r="314" spans="1:13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</row>
    <row r="315" spans="1:13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</row>
    <row r="316" spans="1:13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</row>
    <row r="317" spans="1:13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</row>
    <row r="318" spans="1:13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</row>
    <row r="319" spans="1:13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</row>
    <row r="320" spans="1:13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</row>
    <row r="321" spans="1:13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</row>
    <row r="322" spans="1:13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</row>
    <row r="323" spans="1:13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</row>
    <row r="324" spans="1:13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</row>
    <row r="325" spans="1:13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</row>
    <row r="326" spans="1:13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</row>
    <row r="327" spans="1:13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</row>
    <row r="328" spans="1:13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</row>
    <row r="329" spans="1:13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</row>
    <row r="330" spans="1:13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</row>
    <row r="331" spans="1:13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</row>
    <row r="332" spans="1:13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</row>
    <row r="333" spans="1:13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</row>
    <row r="334" spans="1:13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</row>
    <row r="335" spans="1:13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</row>
    <row r="336" spans="1:13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</row>
    <row r="337" spans="1:13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</row>
    <row r="338" spans="1:13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</row>
    <row r="339" spans="1:13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</row>
    <row r="340" spans="1:13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</row>
    <row r="341" spans="1:13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</row>
    <row r="342" spans="1:13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</row>
    <row r="343" spans="1:13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</row>
    <row r="344" spans="1:13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</row>
    <row r="345" spans="1:13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</row>
    <row r="346" spans="1:13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</row>
    <row r="347" spans="1:13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</row>
    <row r="348" spans="1:13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</row>
    <row r="349" spans="1:13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</row>
    <row r="350" spans="1:13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</row>
    <row r="351" spans="1:13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</row>
    <row r="352" spans="1:13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</row>
    <row r="353" spans="1:13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</row>
    <row r="354" spans="1:13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</row>
    <row r="355" spans="1:13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</row>
    <row r="356" spans="1:13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</row>
    <row r="357" spans="1:13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</row>
    <row r="358" spans="1:13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</row>
    <row r="359" spans="1:13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</row>
    <row r="360" spans="1:13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</row>
    <row r="361" spans="1:13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</row>
    <row r="362" spans="1:13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</row>
    <row r="363" spans="1:13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</row>
    <row r="364" spans="1:13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</row>
    <row r="365" spans="1:13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</row>
    <row r="366" spans="1:13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</row>
    <row r="367" spans="1:13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</row>
    <row r="368" spans="1:13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</row>
    <row r="369" spans="1:13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</row>
    <row r="370" spans="1:13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</row>
    <row r="371" spans="1:13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</row>
    <row r="372" spans="1:13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</row>
    <row r="373" spans="1:13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</row>
    <row r="374" spans="1:13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</row>
    <row r="375" spans="1:13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</row>
    <row r="376" spans="1:13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</row>
    <row r="377" spans="1:13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</row>
    <row r="378" spans="1:13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</row>
    <row r="379" spans="1:13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</row>
    <row r="380" spans="1:13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</row>
    <row r="381" spans="1:13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</row>
    <row r="382" spans="1:13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</row>
    <row r="383" spans="1:13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</row>
    <row r="384" spans="1:13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</row>
    <row r="385" spans="1:13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</row>
    <row r="386" spans="1:13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</row>
    <row r="387" spans="1:13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</row>
    <row r="388" spans="1:13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</row>
    <row r="389" spans="1:13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</row>
    <row r="390" spans="1:13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</row>
    <row r="391" spans="1:13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</row>
    <row r="392" spans="1:13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</row>
    <row r="393" spans="1:13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</row>
    <row r="394" spans="1:13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</row>
    <row r="395" spans="1:13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</row>
    <row r="396" spans="1:13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</row>
    <row r="397" spans="1:13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</row>
    <row r="398" spans="1:13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</row>
    <row r="399" spans="1:13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</row>
    <row r="400" spans="1:13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</row>
    <row r="401" spans="1:13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</row>
    <row r="402" spans="1:13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</row>
    <row r="403" spans="1:13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</row>
    <row r="404" spans="1:13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</row>
    <row r="405" spans="1:13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</row>
    <row r="406" spans="1:13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</row>
    <row r="407" spans="1:13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</row>
    <row r="408" spans="1:13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</row>
    <row r="409" spans="1:13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</row>
    <row r="410" spans="1:13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</row>
    <row r="411" spans="1:13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</row>
    <row r="412" spans="1:13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</row>
    <row r="413" spans="1:13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</row>
    <row r="414" spans="1:13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</row>
    <row r="415" spans="1:13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</row>
    <row r="416" spans="1:13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</row>
    <row r="417" spans="1:13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</row>
    <row r="418" spans="1:13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</row>
    <row r="419" spans="1:13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</row>
    <row r="420" spans="1:13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</row>
    <row r="421" spans="1:13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</row>
    <row r="422" spans="1:13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</row>
    <row r="423" spans="1:13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</row>
    <row r="424" spans="1:13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</row>
    <row r="425" spans="1:13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</row>
    <row r="426" spans="1:13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</row>
    <row r="427" spans="1:13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</row>
    <row r="428" spans="1:13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</row>
    <row r="429" spans="1:13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</row>
    <row r="430" spans="1:13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</row>
    <row r="431" spans="1:13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</row>
    <row r="432" spans="1:13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</row>
    <row r="433" spans="1:13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</row>
    <row r="434" spans="1:13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</row>
    <row r="435" spans="1:13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</row>
    <row r="436" spans="1:13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</row>
    <row r="437" spans="1:13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</row>
    <row r="438" spans="1:13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</row>
    <row r="439" spans="1:13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</row>
    <row r="440" spans="1:13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</row>
    <row r="441" spans="1:13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</row>
    <row r="442" spans="1:13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</row>
    <row r="443" spans="1:13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</row>
    <row r="444" spans="1:13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</row>
    <row r="445" spans="1:13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</row>
    <row r="446" spans="1:13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</row>
    <row r="447" spans="1:13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</row>
    <row r="448" spans="1:13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</row>
    <row r="449" spans="1:13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</row>
    <row r="450" spans="1:13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</row>
    <row r="451" spans="1:13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</row>
    <row r="452" spans="1:13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</row>
    <row r="453" spans="1:13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</row>
    <row r="454" spans="1:13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</row>
    <row r="455" spans="1:13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</row>
    <row r="456" spans="1:13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</row>
    <row r="457" spans="1:13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</row>
    <row r="458" spans="1:13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</row>
    <row r="459" spans="1:13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</row>
    <row r="460" spans="1:13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</row>
    <row r="461" spans="1:13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</row>
    <row r="462" spans="1:13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</row>
    <row r="463" spans="1:13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</row>
    <row r="464" spans="1:13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</row>
    <row r="465" spans="1:13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</row>
    <row r="466" spans="1:13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</row>
    <row r="467" spans="1:13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</row>
    <row r="468" spans="1:13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</row>
    <row r="469" spans="1:13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</row>
    <row r="470" spans="1:13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</row>
    <row r="471" spans="1:13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</row>
    <row r="472" spans="1:13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</row>
    <row r="473" spans="1:13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</row>
    <row r="474" spans="1:13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</row>
    <row r="475" spans="1:13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</row>
    <row r="476" spans="1:13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</row>
    <row r="477" spans="1:13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</row>
    <row r="478" spans="1:13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</row>
    <row r="479" spans="1:13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</row>
    <row r="480" spans="1:13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</row>
    <row r="481" spans="1:13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</row>
    <row r="482" spans="1:13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</row>
    <row r="483" spans="1:13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</row>
    <row r="484" spans="1:13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</row>
    <row r="485" spans="1:13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</row>
    <row r="486" spans="1:13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</row>
    <row r="487" spans="1:13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</row>
    <row r="488" spans="1:13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</row>
    <row r="489" spans="1:13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</row>
    <row r="490" spans="1:13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</row>
    <row r="491" spans="1:13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</row>
    <row r="492" spans="1:13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</row>
    <row r="493" spans="1:13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</row>
    <row r="494" spans="1:13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</row>
    <row r="495" spans="1:13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</row>
    <row r="496" spans="1:13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</row>
    <row r="497" spans="1:13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</row>
    <row r="498" spans="1:13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</row>
    <row r="499" spans="1:13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</row>
    <row r="500" spans="1:13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</row>
  </sheetData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 (Equity &amp; F&amp;O)'!A1" display="Call Tracker"/>
  </hyperlink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P522"/>
  <sheetViews>
    <sheetView zoomScale="85" zoomScaleNormal="85" workbookViewId="0">
      <pane ySplit="10" topLeftCell="A11" activePane="bottomLeft" state="frozen"/>
      <selection activeCell="B10" sqref="B10:M216"/>
      <selection pane="bottomLeft" activeCell="C17" sqref="C17"/>
    </sheetView>
  </sheetViews>
  <sheetFormatPr defaultColWidth="17.28515625" defaultRowHeight="15" customHeight="1"/>
  <cols>
    <col min="1" max="1" width="3.8554687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1"/>
      <c r="O2" s="1"/>
      <c r="P2" s="1"/>
    </row>
    <row r="3" spans="1:16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1"/>
      <c r="O3" s="1"/>
      <c r="P3" s="1"/>
    </row>
    <row r="4" spans="1:16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346" t="s">
        <v>14</v>
      </c>
      <c r="N5" s="1"/>
      <c r="O5" s="1"/>
      <c r="P5" s="1"/>
    </row>
    <row r="6" spans="1:16" ht="16.5" customHeight="1">
      <c r="A6" s="21" t="s">
        <v>15</v>
      </c>
      <c r="B6" s="21"/>
      <c r="C6" s="1"/>
      <c r="D6" s="1"/>
      <c r="E6" s="1"/>
      <c r="F6" s="1"/>
      <c r="G6" s="1"/>
      <c r="H6" s="1"/>
      <c r="I6" s="1"/>
      <c r="J6" s="1"/>
      <c r="K6" s="1"/>
      <c r="L6" s="7">
        <f>Main!B10</f>
        <v>44649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2"/>
      <c r="B8" s="22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484" t="s">
        <v>16</v>
      </c>
      <c r="B9" s="486" t="s">
        <v>17</v>
      </c>
      <c r="C9" s="486" t="s">
        <v>18</v>
      </c>
      <c r="D9" s="486" t="s">
        <v>19</v>
      </c>
      <c r="E9" s="23" t="s">
        <v>20</v>
      </c>
      <c r="F9" s="23" t="s">
        <v>21</v>
      </c>
      <c r="G9" s="481" t="s">
        <v>22</v>
      </c>
      <c r="H9" s="482"/>
      <c r="I9" s="483"/>
      <c r="J9" s="481" t="s">
        <v>23</v>
      </c>
      <c r="K9" s="482"/>
      <c r="L9" s="483"/>
      <c r="M9" s="23"/>
      <c r="N9" s="24"/>
      <c r="O9" s="24"/>
      <c r="P9" s="24"/>
    </row>
    <row r="10" spans="1:16" ht="59.25" customHeight="1">
      <c r="A10" s="485"/>
      <c r="B10" s="487"/>
      <c r="C10" s="487"/>
      <c r="D10" s="487"/>
      <c r="E10" s="25" t="s">
        <v>24</v>
      </c>
      <c r="F10" s="25" t="s">
        <v>24</v>
      </c>
      <c r="G10" s="12" t="s">
        <v>25</v>
      </c>
      <c r="H10" s="12" t="s">
        <v>26</v>
      </c>
      <c r="I10" s="12" t="s">
        <v>27</v>
      </c>
      <c r="J10" s="12" t="s">
        <v>28</v>
      </c>
      <c r="K10" s="12" t="s">
        <v>29</v>
      </c>
      <c r="L10" s="12" t="s">
        <v>30</v>
      </c>
      <c r="M10" s="12" t="s">
        <v>31</v>
      </c>
      <c r="N10" s="26" t="s">
        <v>32</v>
      </c>
      <c r="O10" s="26" t="s">
        <v>33</v>
      </c>
      <c r="P10" s="27" t="s">
        <v>34</v>
      </c>
    </row>
    <row r="11" spans="1:16" ht="12.75" customHeight="1">
      <c r="A11" s="28">
        <v>1</v>
      </c>
      <c r="B11" s="29" t="s">
        <v>35</v>
      </c>
      <c r="C11" s="30" t="s">
        <v>37</v>
      </c>
      <c r="D11" s="31">
        <v>44651</v>
      </c>
      <c r="E11" s="32">
        <v>17268.95</v>
      </c>
      <c r="F11" s="32">
        <v>17192.433333333331</v>
      </c>
      <c r="G11" s="33">
        <v>17101.866666666661</v>
      </c>
      <c r="H11" s="33">
        <v>16934.783333333329</v>
      </c>
      <c r="I11" s="33">
        <v>16844.21666666666</v>
      </c>
      <c r="J11" s="33">
        <v>17359.516666666663</v>
      </c>
      <c r="K11" s="33">
        <v>17450.083333333336</v>
      </c>
      <c r="L11" s="33">
        <v>17617.166666666664</v>
      </c>
      <c r="M11" s="34">
        <v>17283</v>
      </c>
      <c r="N11" s="34">
        <v>17025.349999999999</v>
      </c>
      <c r="O11" s="35">
        <v>16510600</v>
      </c>
      <c r="P11" s="36">
        <v>1.4214457712909726E-2</v>
      </c>
    </row>
    <row r="12" spans="1:16" ht="12.75" customHeight="1">
      <c r="A12" s="28">
        <v>2</v>
      </c>
      <c r="B12" s="29" t="s">
        <v>35</v>
      </c>
      <c r="C12" s="30" t="s">
        <v>36</v>
      </c>
      <c r="D12" s="31">
        <v>44651</v>
      </c>
      <c r="E12" s="37">
        <v>35848.199999999997</v>
      </c>
      <c r="F12" s="37">
        <v>35612.75</v>
      </c>
      <c r="G12" s="38">
        <v>35315.5</v>
      </c>
      <c r="H12" s="38">
        <v>34782.800000000003</v>
      </c>
      <c r="I12" s="38">
        <v>34485.550000000003</v>
      </c>
      <c r="J12" s="38">
        <v>36145.449999999997</v>
      </c>
      <c r="K12" s="38">
        <v>36442.699999999997</v>
      </c>
      <c r="L12" s="38">
        <v>36975.399999999994</v>
      </c>
      <c r="M12" s="28">
        <v>35910</v>
      </c>
      <c r="N12" s="28">
        <v>35080.050000000003</v>
      </c>
      <c r="O12" s="39">
        <v>6699375</v>
      </c>
      <c r="P12" s="40">
        <v>1.9168235495464658E-2</v>
      </c>
    </row>
    <row r="13" spans="1:16" ht="12.75" customHeight="1">
      <c r="A13" s="28">
        <v>3</v>
      </c>
      <c r="B13" s="29" t="s">
        <v>35</v>
      </c>
      <c r="C13" s="30" t="s">
        <v>827</v>
      </c>
      <c r="D13" s="31">
        <v>44649</v>
      </c>
      <c r="E13" s="37">
        <v>16706.8</v>
      </c>
      <c r="F13" s="37">
        <v>16602.316666666669</v>
      </c>
      <c r="G13" s="38">
        <v>16464.633333333339</v>
      </c>
      <c r="H13" s="38">
        <v>16222.466666666669</v>
      </c>
      <c r="I13" s="38">
        <v>16084.783333333338</v>
      </c>
      <c r="J13" s="38">
        <v>16844.483333333337</v>
      </c>
      <c r="K13" s="38">
        <v>16982.166666666664</v>
      </c>
      <c r="L13" s="38">
        <v>17224.333333333339</v>
      </c>
      <c r="M13" s="28">
        <v>16740</v>
      </c>
      <c r="N13" s="28">
        <v>16360.15</v>
      </c>
      <c r="O13" s="39">
        <v>4400</v>
      </c>
      <c r="P13" s="40">
        <v>-0.14728682170542637</v>
      </c>
    </row>
    <row r="14" spans="1:16" ht="12.75" customHeight="1">
      <c r="A14" s="28">
        <v>4</v>
      </c>
      <c r="B14" s="29" t="s">
        <v>35</v>
      </c>
      <c r="C14" s="30" t="s">
        <v>858</v>
      </c>
      <c r="D14" s="31">
        <v>44649</v>
      </c>
      <c r="E14" s="37">
        <v>7186.25</v>
      </c>
      <c r="F14" s="37">
        <v>7181.5</v>
      </c>
      <c r="G14" s="38">
        <v>7138</v>
      </c>
      <c r="H14" s="38">
        <v>7089.75</v>
      </c>
      <c r="I14" s="38">
        <v>7046.25</v>
      </c>
      <c r="J14" s="38">
        <v>7229.75</v>
      </c>
      <c r="K14" s="38">
        <v>7273.25</v>
      </c>
      <c r="L14" s="38">
        <v>7321.5</v>
      </c>
      <c r="M14" s="28">
        <v>7225</v>
      </c>
      <c r="N14" s="28">
        <v>7133.25</v>
      </c>
      <c r="O14" s="39">
        <v>2250</v>
      </c>
      <c r="P14" s="40">
        <v>-9.0909090909090912E-2</v>
      </c>
    </row>
    <row r="15" spans="1:16" ht="12.75" customHeight="1">
      <c r="A15" s="28">
        <v>5</v>
      </c>
      <c r="B15" s="29" t="s">
        <v>38</v>
      </c>
      <c r="C15" s="30" t="s">
        <v>39</v>
      </c>
      <c r="D15" s="31">
        <v>44651</v>
      </c>
      <c r="E15" s="37">
        <v>911.65</v>
      </c>
      <c r="F15" s="37">
        <v>917.9666666666667</v>
      </c>
      <c r="G15" s="38">
        <v>901.28333333333342</v>
      </c>
      <c r="H15" s="38">
        <v>890.91666666666674</v>
      </c>
      <c r="I15" s="38">
        <v>874.23333333333346</v>
      </c>
      <c r="J15" s="38">
        <v>928.33333333333337</v>
      </c>
      <c r="K15" s="38">
        <v>945.01666666666677</v>
      </c>
      <c r="L15" s="38">
        <v>955.38333333333333</v>
      </c>
      <c r="M15" s="28">
        <v>934.65</v>
      </c>
      <c r="N15" s="28">
        <v>907.6</v>
      </c>
      <c r="O15" s="39">
        <v>2711500</v>
      </c>
      <c r="P15" s="40">
        <v>6.404269513008673E-2</v>
      </c>
    </row>
    <row r="16" spans="1:16" ht="12.75" customHeight="1">
      <c r="A16" s="28">
        <v>6</v>
      </c>
      <c r="B16" s="29" t="s">
        <v>70</v>
      </c>
      <c r="C16" s="30" t="s">
        <v>289</v>
      </c>
      <c r="D16" s="31">
        <v>44651</v>
      </c>
      <c r="E16" s="37">
        <v>2006.1</v>
      </c>
      <c r="F16" s="37">
        <v>1991.7166666666665</v>
      </c>
      <c r="G16" s="38">
        <v>1964.4833333333329</v>
      </c>
      <c r="H16" s="38">
        <v>1922.8666666666663</v>
      </c>
      <c r="I16" s="38">
        <v>1895.6333333333328</v>
      </c>
      <c r="J16" s="38">
        <v>2033.333333333333</v>
      </c>
      <c r="K16" s="38">
        <v>2060.5666666666666</v>
      </c>
      <c r="L16" s="38">
        <v>2102.1833333333334</v>
      </c>
      <c r="M16" s="28">
        <v>2018.95</v>
      </c>
      <c r="N16" s="28">
        <v>1950.1</v>
      </c>
      <c r="O16" s="39">
        <v>260250</v>
      </c>
      <c r="P16" s="40">
        <v>2.967359050445104E-2</v>
      </c>
    </row>
    <row r="17" spans="1:16" ht="12.75" customHeight="1">
      <c r="A17" s="28">
        <v>7</v>
      </c>
      <c r="B17" s="29" t="s">
        <v>47</v>
      </c>
      <c r="C17" s="30" t="s">
        <v>238</v>
      </c>
      <c r="D17" s="31">
        <v>44651</v>
      </c>
      <c r="E17" s="37">
        <v>16220.7</v>
      </c>
      <c r="F17" s="37">
        <v>16137.933333333334</v>
      </c>
      <c r="G17" s="38">
        <v>15958.916666666668</v>
      </c>
      <c r="H17" s="38">
        <v>15697.133333333333</v>
      </c>
      <c r="I17" s="38">
        <v>15518.116666666667</v>
      </c>
      <c r="J17" s="38">
        <v>16399.716666666667</v>
      </c>
      <c r="K17" s="38">
        <v>16578.733333333337</v>
      </c>
      <c r="L17" s="38">
        <v>16840.51666666667</v>
      </c>
      <c r="M17" s="28">
        <v>16316.95</v>
      </c>
      <c r="N17" s="28">
        <v>15876.15</v>
      </c>
      <c r="O17" s="39">
        <v>40150</v>
      </c>
      <c r="P17" s="40">
        <v>-8.6461888509670085E-2</v>
      </c>
    </row>
    <row r="18" spans="1:16" ht="12.75" customHeight="1">
      <c r="A18" s="28">
        <v>8</v>
      </c>
      <c r="B18" s="29" t="s">
        <v>44</v>
      </c>
      <c r="C18" s="30" t="s">
        <v>242</v>
      </c>
      <c r="D18" s="31">
        <v>44651</v>
      </c>
      <c r="E18" s="37">
        <v>107.6</v>
      </c>
      <c r="F18" s="37">
        <v>107.63333333333333</v>
      </c>
      <c r="G18" s="38">
        <v>105.71666666666665</v>
      </c>
      <c r="H18" s="38">
        <v>103.83333333333333</v>
      </c>
      <c r="I18" s="38">
        <v>101.91666666666666</v>
      </c>
      <c r="J18" s="38">
        <v>109.51666666666665</v>
      </c>
      <c r="K18" s="38">
        <v>111.43333333333334</v>
      </c>
      <c r="L18" s="38">
        <v>113.31666666666665</v>
      </c>
      <c r="M18" s="28">
        <v>109.55</v>
      </c>
      <c r="N18" s="28">
        <v>105.75</v>
      </c>
      <c r="O18" s="39">
        <v>18286400</v>
      </c>
      <c r="P18" s="40">
        <v>-9.2967818831942786E-3</v>
      </c>
    </row>
    <row r="19" spans="1:16" ht="12.75" customHeight="1">
      <c r="A19" s="28">
        <v>9</v>
      </c>
      <c r="B19" s="29" t="s">
        <v>40</v>
      </c>
      <c r="C19" s="30" t="s">
        <v>41</v>
      </c>
      <c r="D19" s="31">
        <v>44651</v>
      </c>
      <c r="E19" s="37">
        <v>299.55</v>
      </c>
      <c r="F19" s="37">
        <v>296.7</v>
      </c>
      <c r="G19" s="38">
        <v>291.89999999999998</v>
      </c>
      <c r="H19" s="38">
        <v>284.25</v>
      </c>
      <c r="I19" s="38">
        <v>279.45</v>
      </c>
      <c r="J19" s="38">
        <v>304.34999999999997</v>
      </c>
      <c r="K19" s="38">
        <v>309.15000000000003</v>
      </c>
      <c r="L19" s="38">
        <v>316.79999999999995</v>
      </c>
      <c r="M19" s="28">
        <v>301.5</v>
      </c>
      <c r="N19" s="28">
        <v>289.05</v>
      </c>
      <c r="O19" s="39">
        <v>12035400</v>
      </c>
      <c r="P19" s="40">
        <v>-3.9626556016597508E-2</v>
      </c>
    </row>
    <row r="20" spans="1:16" ht="12.75" customHeight="1">
      <c r="A20" s="28">
        <v>10</v>
      </c>
      <c r="B20" s="29" t="s">
        <v>42</v>
      </c>
      <c r="C20" s="30" t="s">
        <v>43</v>
      </c>
      <c r="D20" s="31">
        <v>44651</v>
      </c>
      <c r="E20" s="37">
        <v>2066.65</v>
      </c>
      <c r="F20" s="37">
        <v>2062.8833333333332</v>
      </c>
      <c r="G20" s="38">
        <v>2043.7666666666664</v>
      </c>
      <c r="H20" s="38">
        <v>2020.8833333333332</v>
      </c>
      <c r="I20" s="38">
        <v>2001.7666666666664</v>
      </c>
      <c r="J20" s="38">
        <v>2085.7666666666664</v>
      </c>
      <c r="K20" s="38">
        <v>2104.8833333333332</v>
      </c>
      <c r="L20" s="38">
        <v>2127.7666666666664</v>
      </c>
      <c r="M20" s="28">
        <v>2082</v>
      </c>
      <c r="N20" s="28">
        <v>2040</v>
      </c>
      <c r="O20" s="39">
        <v>2652250</v>
      </c>
      <c r="P20" s="40">
        <v>2.5024154589371982E-2</v>
      </c>
    </row>
    <row r="21" spans="1:16" ht="12.75" customHeight="1">
      <c r="A21" s="28">
        <v>11</v>
      </c>
      <c r="B21" s="29" t="s">
        <v>44</v>
      </c>
      <c r="C21" s="30" t="s">
        <v>45</v>
      </c>
      <c r="D21" s="31">
        <v>44651</v>
      </c>
      <c r="E21" s="37">
        <v>1914.6</v>
      </c>
      <c r="F21" s="37">
        <v>1898.0833333333333</v>
      </c>
      <c r="G21" s="38">
        <v>1870.2666666666664</v>
      </c>
      <c r="H21" s="38">
        <v>1825.9333333333332</v>
      </c>
      <c r="I21" s="38">
        <v>1798.1166666666663</v>
      </c>
      <c r="J21" s="38">
        <v>1942.4166666666665</v>
      </c>
      <c r="K21" s="38">
        <v>1970.2333333333336</v>
      </c>
      <c r="L21" s="38">
        <v>2014.5666666666666</v>
      </c>
      <c r="M21" s="28">
        <v>1925.9</v>
      </c>
      <c r="N21" s="28">
        <v>1853.75</v>
      </c>
      <c r="O21" s="39">
        <v>20876500</v>
      </c>
      <c r="P21" s="40">
        <v>7.5581545119657895E-2</v>
      </c>
    </row>
    <row r="22" spans="1:16" ht="12.75" customHeight="1">
      <c r="A22" s="28">
        <v>12</v>
      </c>
      <c r="B22" s="29" t="s">
        <v>44</v>
      </c>
      <c r="C22" s="30" t="s">
        <v>46</v>
      </c>
      <c r="D22" s="31">
        <v>44651</v>
      </c>
      <c r="E22" s="37">
        <v>738.15</v>
      </c>
      <c r="F22" s="37">
        <v>739.05000000000007</v>
      </c>
      <c r="G22" s="38">
        <v>726.10000000000014</v>
      </c>
      <c r="H22" s="38">
        <v>714.05000000000007</v>
      </c>
      <c r="I22" s="38">
        <v>701.10000000000014</v>
      </c>
      <c r="J22" s="38">
        <v>751.10000000000014</v>
      </c>
      <c r="K22" s="38">
        <v>764.05000000000018</v>
      </c>
      <c r="L22" s="38">
        <v>776.10000000000014</v>
      </c>
      <c r="M22" s="28">
        <v>752</v>
      </c>
      <c r="N22" s="28">
        <v>727</v>
      </c>
      <c r="O22" s="39">
        <v>88818750</v>
      </c>
      <c r="P22" s="40">
        <v>1.5187449994285061E-2</v>
      </c>
    </row>
    <row r="23" spans="1:16" ht="12.75" customHeight="1">
      <c r="A23" s="28">
        <v>13</v>
      </c>
      <c r="B23" s="29" t="s">
        <v>47</v>
      </c>
      <c r="C23" s="30" t="s">
        <v>48</v>
      </c>
      <c r="D23" s="31">
        <v>44651</v>
      </c>
      <c r="E23" s="37">
        <v>3612.95</v>
      </c>
      <c r="F23" s="37">
        <v>3630.0166666666664</v>
      </c>
      <c r="G23" s="38">
        <v>3556.9333333333329</v>
      </c>
      <c r="H23" s="38">
        <v>3500.9166666666665</v>
      </c>
      <c r="I23" s="38">
        <v>3427.833333333333</v>
      </c>
      <c r="J23" s="38">
        <v>3686.0333333333328</v>
      </c>
      <c r="K23" s="38">
        <v>3759.1166666666668</v>
      </c>
      <c r="L23" s="38">
        <v>3815.1333333333328</v>
      </c>
      <c r="M23" s="28">
        <v>3703.1</v>
      </c>
      <c r="N23" s="28">
        <v>3574</v>
      </c>
      <c r="O23" s="39">
        <v>160000</v>
      </c>
      <c r="P23" s="40">
        <v>9.8901098901098897E-2</v>
      </c>
    </row>
    <row r="24" spans="1:16" ht="12.75" customHeight="1">
      <c r="A24" s="28">
        <v>14</v>
      </c>
      <c r="B24" s="29" t="s">
        <v>49</v>
      </c>
      <c r="C24" s="30" t="s">
        <v>50</v>
      </c>
      <c r="D24" s="31">
        <v>44651</v>
      </c>
      <c r="E24" s="37">
        <v>544.6</v>
      </c>
      <c r="F24" s="37">
        <v>547.58333333333337</v>
      </c>
      <c r="G24" s="38">
        <v>539.36666666666679</v>
      </c>
      <c r="H24" s="38">
        <v>534.13333333333344</v>
      </c>
      <c r="I24" s="38">
        <v>525.91666666666686</v>
      </c>
      <c r="J24" s="38">
        <v>552.81666666666672</v>
      </c>
      <c r="K24" s="38">
        <v>561.03333333333319</v>
      </c>
      <c r="L24" s="38">
        <v>566.26666666666665</v>
      </c>
      <c r="M24" s="28">
        <v>555.79999999999995</v>
      </c>
      <c r="N24" s="28">
        <v>542.35</v>
      </c>
      <c r="O24" s="39">
        <v>7388000</v>
      </c>
      <c r="P24" s="40">
        <v>-5.5189123704401672E-3</v>
      </c>
    </row>
    <row r="25" spans="1:16" ht="12.75" customHeight="1">
      <c r="A25" s="28">
        <v>15</v>
      </c>
      <c r="B25" s="29" t="s">
        <v>42</v>
      </c>
      <c r="C25" s="30" t="s">
        <v>51</v>
      </c>
      <c r="D25" s="31">
        <v>44651</v>
      </c>
      <c r="E25" s="37">
        <v>286.55</v>
      </c>
      <c r="F25" s="37">
        <v>287.3</v>
      </c>
      <c r="G25" s="38">
        <v>281.95000000000005</v>
      </c>
      <c r="H25" s="38">
        <v>277.35000000000002</v>
      </c>
      <c r="I25" s="38">
        <v>272.00000000000006</v>
      </c>
      <c r="J25" s="38">
        <v>291.90000000000003</v>
      </c>
      <c r="K25" s="38">
        <v>297.25000000000006</v>
      </c>
      <c r="L25" s="38">
        <v>301.85000000000002</v>
      </c>
      <c r="M25" s="28">
        <v>292.64999999999998</v>
      </c>
      <c r="N25" s="28">
        <v>282.7</v>
      </c>
      <c r="O25" s="39">
        <v>29965500</v>
      </c>
      <c r="P25" s="40">
        <v>2.0953646445546072E-2</v>
      </c>
    </row>
    <row r="26" spans="1:16" ht="12.75" customHeight="1">
      <c r="A26" s="28">
        <v>16</v>
      </c>
      <c r="B26" s="29" t="s">
        <v>47</v>
      </c>
      <c r="C26" s="30" t="s">
        <v>52</v>
      </c>
      <c r="D26" s="31">
        <v>44651</v>
      </c>
      <c r="E26" s="37">
        <v>762.9</v>
      </c>
      <c r="F26" s="37">
        <v>758.75</v>
      </c>
      <c r="G26" s="38">
        <v>751.5</v>
      </c>
      <c r="H26" s="38">
        <v>740.1</v>
      </c>
      <c r="I26" s="38">
        <v>732.85</v>
      </c>
      <c r="J26" s="38">
        <v>770.15</v>
      </c>
      <c r="K26" s="38">
        <v>777.4</v>
      </c>
      <c r="L26" s="38">
        <v>788.8</v>
      </c>
      <c r="M26" s="28">
        <v>766</v>
      </c>
      <c r="N26" s="28">
        <v>747.35</v>
      </c>
      <c r="O26" s="39">
        <v>2704100</v>
      </c>
      <c r="P26" s="40">
        <v>0.27407651715039577</v>
      </c>
    </row>
    <row r="27" spans="1:16" ht="12.75" customHeight="1">
      <c r="A27" s="28">
        <v>17</v>
      </c>
      <c r="B27" s="254" t="s">
        <v>44</v>
      </c>
      <c r="C27" s="30" t="s">
        <v>53</v>
      </c>
      <c r="D27" s="31">
        <v>44651</v>
      </c>
      <c r="E27" s="37">
        <v>4656.3</v>
      </c>
      <c r="F27" s="37">
        <v>4663.3833333333341</v>
      </c>
      <c r="G27" s="38">
        <v>4591.3666666666686</v>
      </c>
      <c r="H27" s="38">
        <v>4526.4333333333343</v>
      </c>
      <c r="I27" s="38">
        <v>4454.4166666666688</v>
      </c>
      <c r="J27" s="38">
        <v>4728.3166666666684</v>
      </c>
      <c r="K27" s="38">
        <v>4800.333333333333</v>
      </c>
      <c r="L27" s="38">
        <v>4865.2666666666682</v>
      </c>
      <c r="M27" s="28">
        <v>4735.3999999999996</v>
      </c>
      <c r="N27" s="28">
        <v>4598.45</v>
      </c>
      <c r="O27" s="39">
        <v>2261875</v>
      </c>
      <c r="P27" s="40">
        <v>-2.918611513493213E-2</v>
      </c>
    </row>
    <row r="28" spans="1:16" ht="12.75" customHeight="1">
      <c r="A28" s="28">
        <v>18</v>
      </c>
      <c r="B28" s="29" t="s">
        <v>49</v>
      </c>
      <c r="C28" s="30" t="s">
        <v>54</v>
      </c>
      <c r="D28" s="31">
        <v>44651</v>
      </c>
      <c r="E28" s="37">
        <v>189.1</v>
      </c>
      <c r="F28" s="37">
        <v>187.68333333333331</v>
      </c>
      <c r="G28" s="38">
        <v>185.66666666666663</v>
      </c>
      <c r="H28" s="38">
        <v>182.23333333333332</v>
      </c>
      <c r="I28" s="38">
        <v>180.21666666666664</v>
      </c>
      <c r="J28" s="38">
        <v>191.11666666666662</v>
      </c>
      <c r="K28" s="38">
        <v>193.13333333333333</v>
      </c>
      <c r="L28" s="38">
        <v>196.56666666666661</v>
      </c>
      <c r="M28" s="28">
        <v>189.7</v>
      </c>
      <c r="N28" s="28">
        <v>184.25</v>
      </c>
      <c r="O28" s="39">
        <v>14200000</v>
      </c>
      <c r="P28" s="40">
        <v>-7.4013694163677868E-2</v>
      </c>
    </row>
    <row r="29" spans="1:16" ht="12.75" customHeight="1">
      <c r="A29" s="28">
        <v>19</v>
      </c>
      <c r="B29" s="29" t="s">
        <v>49</v>
      </c>
      <c r="C29" s="30" t="s">
        <v>55</v>
      </c>
      <c r="D29" s="31">
        <v>44651</v>
      </c>
      <c r="E29" s="37">
        <v>114.45</v>
      </c>
      <c r="F29" s="37">
        <v>113.66666666666667</v>
      </c>
      <c r="G29" s="38">
        <v>112.53333333333335</v>
      </c>
      <c r="H29" s="38">
        <v>110.61666666666667</v>
      </c>
      <c r="I29" s="38">
        <v>109.48333333333335</v>
      </c>
      <c r="J29" s="38">
        <v>115.58333333333334</v>
      </c>
      <c r="K29" s="38">
        <v>116.71666666666667</v>
      </c>
      <c r="L29" s="38">
        <v>118.63333333333334</v>
      </c>
      <c r="M29" s="28">
        <v>114.8</v>
      </c>
      <c r="N29" s="28">
        <v>111.75</v>
      </c>
      <c r="O29" s="39">
        <v>44352000</v>
      </c>
      <c r="P29" s="40">
        <v>1.4304826592569724E-2</v>
      </c>
    </row>
    <row r="30" spans="1:16" ht="12.75" customHeight="1">
      <c r="A30" s="28">
        <v>20</v>
      </c>
      <c r="B30" s="255" t="s">
        <v>56</v>
      </c>
      <c r="C30" s="30" t="s">
        <v>57</v>
      </c>
      <c r="D30" s="31">
        <v>44651</v>
      </c>
      <c r="E30" s="37">
        <v>3033.6</v>
      </c>
      <c r="F30" s="37">
        <v>3031.9333333333329</v>
      </c>
      <c r="G30" s="38">
        <v>2998.8666666666659</v>
      </c>
      <c r="H30" s="38">
        <v>2964.1333333333328</v>
      </c>
      <c r="I30" s="38">
        <v>2931.0666666666657</v>
      </c>
      <c r="J30" s="38">
        <v>3066.6666666666661</v>
      </c>
      <c r="K30" s="38">
        <v>3099.7333333333327</v>
      </c>
      <c r="L30" s="38">
        <v>3134.4666666666662</v>
      </c>
      <c r="M30" s="28">
        <v>3065</v>
      </c>
      <c r="N30" s="28">
        <v>2997.2</v>
      </c>
      <c r="O30" s="39">
        <v>5385750</v>
      </c>
      <c r="P30" s="40">
        <v>1.6879549123452943E-2</v>
      </c>
    </row>
    <row r="31" spans="1:16" ht="12.75" customHeight="1">
      <c r="A31" s="28">
        <v>21</v>
      </c>
      <c r="B31" s="29" t="s">
        <v>44</v>
      </c>
      <c r="C31" s="30" t="s">
        <v>306</v>
      </c>
      <c r="D31" s="31">
        <v>44651</v>
      </c>
      <c r="E31" s="37">
        <v>2001.6</v>
      </c>
      <c r="F31" s="37">
        <v>1985.4166666666667</v>
      </c>
      <c r="G31" s="38">
        <v>1958.8333333333335</v>
      </c>
      <c r="H31" s="38">
        <v>1916.0666666666668</v>
      </c>
      <c r="I31" s="38">
        <v>1889.4833333333336</v>
      </c>
      <c r="J31" s="38">
        <v>2028.1833333333334</v>
      </c>
      <c r="K31" s="38">
        <v>2054.7666666666669</v>
      </c>
      <c r="L31" s="38">
        <v>2097.5333333333333</v>
      </c>
      <c r="M31" s="28">
        <v>2012</v>
      </c>
      <c r="N31" s="28">
        <v>1942.65</v>
      </c>
      <c r="O31" s="39">
        <v>773025</v>
      </c>
      <c r="P31" s="40">
        <v>-8.49609375E-2</v>
      </c>
    </row>
    <row r="32" spans="1:16" ht="12.75" customHeight="1">
      <c r="A32" s="28">
        <v>22</v>
      </c>
      <c r="B32" s="29" t="s">
        <v>44</v>
      </c>
      <c r="C32" s="30" t="s">
        <v>307</v>
      </c>
      <c r="D32" s="31">
        <v>44651</v>
      </c>
      <c r="E32" s="37">
        <v>10253.85</v>
      </c>
      <c r="F32" s="37">
        <v>10180.933333333334</v>
      </c>
      <c r="G32" s="38">
        <v>9882.9166666666679</v>
      </c>
      <c r="H32" s="38">
        <v>9511.9833333333336</v>
      </c>
      <c r="I32" s="38">
        <v>9213.9666666666672</v>
      </c>
      <c r="J32" s="38">
        <v>10551.866666666669</v>
      </c>
      <c r="K32" s="38">
        <v>10849.883333333335</v>
      </c>
      <c r="L32" s="38">
        <v>11220.816666666669</v>
      </c>
      <c r="M32" s="28">
        <v>10478.950000000001</v>
      </c>
      <c r="N32" s="28">
        <v>9810</v>
      </c>
      <c r="O32" s="39">
        <v>193350</v>
      </c>
      <c r="P32" s="40">
        <v>0.25328147788040833</v>
      </c>
    </row>
    <row r="33" spans="1:16" ht="12.75" customHeight="1">
      <c r="A33" s="28">
        <v>23</v>
      </c>
      <c r="B33" s="29" t="s">
        <v>58</v>
      </c>
      <c r="C33" s="30" t="s">
        <v>59</v>
      </c>
      <c r="D33" s="31">
        <v>44651</v>
      </c>
      <c r="E33" s="37">
        <v>1220.4000000000001</v>
      </c>
      <c r="F33" s="37">
        <v>1217.9833333333333</v>
      </c>
      <c r="G33" s="38">
        <v>1207.8666666666668</v>
      </c>
      <c r="H33" s="38">
        <v>1195.3333333333335</v>
      </c>
      <c r="I33" s="38">
        <v>1185.2166666666669</v>
      </c>
      <c r="J33" s="38">
        <v>1230.5166666666667</v>
      </c>
      <c r="K33" s="38">
        <v>1240.633333333333</v>
      </c>
      <c r="L33" s="38">
        <v>1253.1666666666665</v>
      </c>
      <c r="M33" s="28">
        <v>1228.0999999999999</v>
      </c>
      <c r="N33" s="28">
        <v>1205.45</v>
      </c>
      <c r="O33" s="39">
        <v>2395000</v>
      </c>
      <c r="P33" s="40">
        <v>-1.2510425354462051E-3</v>
      </c>
    </row>
    <row r="34" spans="1:16" ht="12.75" customHeight="1">
      <c r="A34" s="28">
        <v>24</v>
      </c>
      <c r="B34" s="29" t="s">
        <v>47</v>
      </c>
      <c r="C34" s="30" t="s">
        <v>60</v>
      </c>
      <c r="D34" s="31">
        <v>44651</v>
      </c>
      <c r="E34" s="37">
        <v>709.25</v>
      </c>
      <c r="F34" s="37">
        <v>714.0333333333333</v>
      </c>
      <c r="G34" s="38">
        <v>699.76666666666665</v>
      </c>
      <c r="H34" s="38">
        <v>690.2833333333333</v>
      </c>
      <c r="I34" s="38">
        <v>676.01666666666665</v>
      </c>
      <c r="J34" s="38">
        <v>723.51666666666665</v>
      </c>
      <c r="K34" s="38">
        <v>737.7833333333333</v>
      </c>
      <c r="L34" s="38">
        <v>747.26666666666665</v>
      </c>
      <c r="M34" s="28">
        <v>728.3</v>
      </c>
      <c r="N34" s="28">
        <v>704.55</v>
      </c>
      <c r="O34" s="39">
        <v>14768250</v>
      </c>
      <c r="P34" s="40">
        <v>1.8517560647597374E-2</v>
      </c>
    </row>
    <row r="35" spans="1:16" ht="12.75" customHeight="1">
      <c r="A35" s="28">
        <v>25</v>
      </c>
      <c r="B35" s="29" t="s">
        <v>58</v>
      </c>
      <c r="C35" s="30" t="s">
        <v>61</v>
      </c>
      <c r="D35" s="31">
        <v>44651</v>
      </c>
      <c r="E35" s="37">
        <v>736.8</v>
      </c>
      <c r="F35" s="37">
        <v>730.7166666666667</v>
      </c>
      <c r="G35" s="38">
        <v>722.73333333333335</v>
      </c>
      <c r="H35" s="38">
        <v>708.66666666666663</v>
      </c>
      <c r="I35" s="38">
        <v>700.68333333333328</v>
      </c>
      <c r="J35" s="38">
        <v>744.78333333333342</v>
      </c>
      <c r="K35" s="38">
        <v>752.76666666666677</v>
      </c>
      <c r="L35" s="38">
        <v>766.83333333333348</v>
      </c>
      <c r="M35" s="28">
        <v>738.7</v>
      </c>
      <c r="N35" s="28">
        <v>716.65</v>
      </c>
      <c r="O35" s="39">
        <v>46878000</v>
      </c>
      <c r="P35" s="40">
        <v>1.6470649458784348E-2</v>
      </c>
    </row>
    <row r="36" spans="1:16" ht="12.75" customHeight="1">
      <c r="A36" s="28">
        <v>26</v>
      </c>
      <c r="B36" s="29" t="s">
        <v>49</v>
      </c>
      <c r="C36" s="30" t="s">
        <v>62</v>
      </c>
      <c r="D36" s="31">
        <v>44651</v>
      </c>
      <c r="E36" s="37">
        <v>3683.3</v>
      </c>
      <c r="F36" s="37">
        <v>3677.0833333333335</v>
      </c>
      <c r="G36" s="38">
        <v>3625.0666666666671</v>
      </c>
      <c r="H36" s="38">
        <v>3566.8333333333335</v>
      </c>
      <c r="I36" s="38">
        <v>3514.8166666666671</v>
      </c>
      <c r="J36" s="38">
        <v>3735.3166666666671</v>
      </c>
      <c r="K36" s="38">
        <v>3787.3333333333335</v>
      </c>
      <c r="L36" s="38">
        <v>3845.5666666666671</v>
      </c>
      <c r="M36" s="28">
        <v>3729.1</v>
      </c>
      <c r="N36" s="28">
        <v>3618.85</v>
      </c>
      <c r="O36" s="39">
        <v>2088250</v>
      </c>
      <c r="P36" s="40">
        <v>-4.6243434574103674E-2</v>
      </c>
    </row>
    <row r="37" spans="1:16" ht="12.75" customHeight="1">
      <c r="A37" s="28">
        <v>27</v>
      </c>
      <c r="B37" s="29" t="s">
        <v>63</v>
      </c>
      <c r="C37" s="30" t="s">
        <v>64</v>
      </c>
      <c r="D37" s="31">
        <v>44651</v>
      </c>
      <c r="E37" s="37">
        <v>16556.25</v>
      </c>
      <c r="F37" s="37">
        <v>16427.850000000002</v>
      </c>
      <c r="G37" s="38">
        <v>16248.400000000005</v>
      </c>
      <c r="H37" s="38">
        <v>15940.550000000003</v>
      </c>
      <c r="I37" s="38">
        <v>15761.100000000006</v>
      </c>
      <c r="J37" s="38">
        <v>16735.700000000004</v>
      </c>
      <c r="K37" s="38">
        <v>16915.150000000001</v>
      </c>
      <c r="L37" s="38">
        <v>17223.000000000004</v>
      </c>
      <c r="M37" s="28">
        <v>16607.3</v>
      </c>
      <c r="N37" s="28">
        <v>16120</v>
      </c>
      <c r="O37" s="39">
        <v>607300</v>
      </c>
      <c r="P37" s="40">
        <v>8.4689471936233805E-3</v>
      </c>
    </row>
    <row r="38" spans="1:16" ht="12.75" customHeight="1">
      <c r="A38" s="28">
        <v>28</v>
      </c>
      <c r="B38" s="29" t="s">
        <v>63</v>
      </c>
      <c r="C38" s="30" t="s">
        <v>65</v>
      </c>
      <c r="D38" s="31">
        <v>44651</v>
      </c>
      <c r="E38" s="37">
        <v>7024.6</v>
      </c>
      <c r="F38" s="37">
        <v>6983.1166666666659</v>
      </c>
      <c r="G38" s="38">
        <v>6912.6333333333314</v>
      </c>
      <c r="H38" s="38">
        <v>6800.6666666666652</v>
      </c>
      <c r="I38" s="38">
        <v>6730.1833333333307</v>
      </c>
      <c r="J38" s="38">
        <v>7095.0833333333321</v>
      </c>
      <c r="K38" s="38">
        <v>7165.5666666666675</v>
      </c>
      <c r="L38" s="38">
        <v>7277.5333333333328</v>
      </c>
      <c r="M38" s="28">
        <v>7053.6</v>
      </c>
      <c r="N38" s="28">
        <v>6871.15</v>
      </c>
      <c r="O38" s="39">
        <v>4103125</v>
      </c>
      <c r="P38" s="40">
        <v>4.3852954270813455E-2</v>
      </c>
    </row>
    <row r="39" spans="1:16" ht="12.75" customHeight="1">
      <c r="A39" s="28">
        <v>29</v>
      </c>
      <c r="B39" s="29" t="s">
        <v>49</v>
      </c>
      <c r="C39" s="30" t="s">
        <v>66</v>
      </c>
      <c r="D39" s="31">
        <v>44651</v>
      </c>
      <c r="E39" s="37">
        <v>2054.15</v>
      </c>
      <c r="F39" s="37">
        <v>2051.0833333333335</v>
      </c>
      <c r="G39" s="38">
        <v>2036.2666666666669</v>
      </c>
      <c r="H39" s="38">
        <v>2018.3833333333334</v>
      </c>
      <c r="I39" s="38">
        <v>2003.5666666666668</v>
      </c>
      <c r="J39" s="38">
        <v>2068.9666666666672</v>
      </c>
      <c r="K39" s="38">
        <v>2083.7833333333338</v>
      </c>
      <c r="L39" s="38">
        <v>2101.666666666667</v>
      </c>
      <c r="M39" s="28">
        <v>2065.9</v>
      </c>
      <c r="N39" s="28">
        <v>2033.2</v>
      </c>
      <c r="O39" s="39">
        <v>1250200</v>
      </c>
      <c r="P39" s="40">
        <v>-2.2346368715083797E-3</v>
      </c>
    </row>
    <row r="40" spans="1:16" ht="12.75" customHeight="1">
      <c r="A40" s="28">
        <v>30</v>
      </c>
      <c r="B40" s="29" t="s">
        <v>44</v>
      </c>
      <c r="C40" s="30" t="s">
        <v>315</v>
      </c>
      <c r="D40" s="31">
        <v>44651</v>
      </c>
      <c r="E40" s="37">
        <v>480.7</v>
      </c>
      <c r="F40" s="37">
        <v>482.33333333333331</v>
      </c>
      <c r="G40" s="38">
        <v>472.76666666666665</v>
      </c>
      <c r="H40" s="38">
        <v>464.83333333333331</v>
      </c>
      <c r="I40" s="38">
        <v>455.26666666666665</v>
      </c>
      <c r="J40" s="38">
        <v>490.26666666666665</v>
      </c>
      <c r="K40" s="38">
        <v>499.83333333333337</v>
      </c>
      <c r="L40" s="38">
        <v>507.76666666666665</v>
      </c>
      <c r="M40" s="28">
        <v>491.9</v>
      </c>
      <c r="N40" s="28">
        <v>474.4</v>
      </c>
      <c r="O40" s="39">
        <v>6905600</v>
      </c>
      <c r="P40" s="40">
        <v>3.1055900621118012E-2</v>
      </c>
    </row>
    <row r="41" spans="1:16" ht="12.75" customHeight="1">
      <c r="A41" s="28">
        <v>31</v>
      </c>
      <c r="B41" s="29" t="s">
        <v>58</v>
      </c>
      <c r="C41" s="30" t="s">
        <v>67</v>
      </c>
      <c r="D41" s="31">
        <v>44651</v>
      </c>
      <c r="E41" s="37">
        <v>297.95</v>
      </c>
      <c r="F41" s="37">
        <v>298.31666666666666</v>
      </c>
      <c r="G41" s="38">
        <v>294.63333333333333</v>
      </c>
      <c r="H41" s="38">
        <v>291.31666666666666</v>
      </c>
      <c r="I41" s="38">
        <v>287.63333333333333</v>
      </c>
      <c r="J41" s="38">
        <v>301.63333333333333</v>
      </c>
      <c r="K41" s="38">
        <v>305.31666666666661</v>
      </c>
      <c r="L41" s="38">
        <v>308.63333333333333</v>
      </c>
      <c r="M41" s="28">
        <v>302</v>
      </c>
      <c r="N41" s="28">
        <v>295</v>
      </c>
      <c r="O41" s="39">
        <v>31199400</v>
      </c>
      <c r="P41" s="40">
        <v>1.9888202412474257E-2</v>
      </c>
    </row>
    <row r="42" spans="1:16" ht="12.75" customHeight="1">
      <c r="A42" s="28">
        <v>32</v>
      </c>
      <c r="B42" s="29" t="s">
        <v>58</v>
      </c>
      <c r="C42" s="30" t="s">
        <v>68</v>
      </c>
      <c r="D42" s="31">
        <v>44651</v>
      </c>
      <c r="E42" s="37">
        <v>112.15</v>
      </c>
      <c r="F42" s="37">
        <v>110.64999999999999</v>
      </c>
      <c r="G42" s="38">
        <v>108.79999999999998</v>
      </c>
      <c r="H42" s="38">
        <v>105.44999999999999</v>
      </c>
      <c r="I42" s="38">
        <v>103.59999999999998</v>
      </c>
      <c r="J42" s="38">
        <v>113.99999999999999</v>
      </c>
      <c r="K42" s="38">
        <v>115.84999999999998</v>
      </c>
      <c r="L42" s="38">
        <v>119.19999999999999</v>
      </c>
      <c r="M42" s="28">
        <v>112.5</v>
      </c>
      <c r="N42" s="28">
        <v>107.3</v>
      </c>
      <c r="O42" s="39">
        <v>120123900</v>
      </c>
      <c r="P42" s="40">
        <v>2.465069860279441E-2</v>
      </c>
    </row>
    <row r="43" spans="1:16" ht="12.75" customHeight="1">
      <c r="A43" s="28">
        <v>33</v>
      </c>
      <c r="B43" s="29" t="s">
        <v>56</v>
      </c>
      <c r="C43" s="30" t="s">
        <v>69</v>
      </c>
      <c r="D43" s="31">
        <v>44651</v>
      </c>
      <c r="E43" s="37">
        <v>1928.55</v>
      </c>
      <c r="F43" s="37">
        <v>1927.2833333333335</v>
      </c>
      <c r="G43" s="38">
        <v>1901.666666666667</v>
      </c>
      <c r="H43" s="38">
        <v>1874.7833333333335</v>
      </c>
      <c r="I43" s="38">
        <v>1849.166666666667</v>
      </c>
      <c r="J43" s="38">
        <v>1954.166666666667</v>
      </c>
      <c r="K43" s="38">
        <v>1979.7833333333333</v>
      </c>
      <c r="L43" s="38">
        <v>2006.666666666667</v>
      </c>
      <c r="M43" s="28">
        <v>1952.9</v>
      </c>
      <c r="N43" s="28">
        <v>1900.4</v>
      </c>
      <c r="O43" s="39">
        <v>1530100</v>
      </c>
      <c r="P43" s="40">
        <v>2.6947212993724622E-2</v>
      </c>
    </row>
    <row r="44" spans="1:16" ht="12.75" customHeight="1">
      <c r="A44" s="28">
        <v>34</v>
      </c>
      <c r="B44" s="29" t="s">
        <v>70</v>
      </c>
      <c r="C44" s="30" t="s">
        <v>71</v>
      </c>
      <c r="D44" s="31">
        <v>44651</v>
      </c>
      <c r="E44" s="37">
        <v>205.45</v>
      </c>
      <c r="F44" s="37">
        <v>205.48333333333335</v>
      </c>
      <c r="G44" s="38">
        <v>203.76666666666671</v>
      </c>
      <c r="H44" s="38">
        <v>202.08333333333337</v>
      </c>
      <c r="I44" s="38">
        <v>200.36666666666673</v>
      </c>
      <c r="J44" s="38">
        <v>207.16666666666669</v>
      </c>
      <c r="K44" s="38">
        <v>208.88333333333333</v>
      </c>
      <c r="L44" s="38">
        <v>210.56666666666666</v>
      </c>
      <c r="M44" s="28">
        <v>207.2</v>
      </c>
      <c r="N44" s="28">
        <v>203.8</v>
      </c>
      <c r="O44" s="39">
        <v>35222200</v>
      </c>
      <c r="P44" s="40">
        <v>-4.0774086722549931E-2</v>
      </c>
    </row>
    <row r="45" spans="1:16" ht="12.75" customHeight="1">
      <c r="A45" s="28">
        <v>35</v>
      </c>
      <c r="B45" s="29" t="s">
        <v>56</v>
      </c>
      <c r="C45" s="30" t="s">
        <v>72</v>
      </c>
      <c r="D45" s="31">
        <v>44651</v>
      </c>
      <c r="E45" s="37">
        <v>682.15</v>
      </c>
      <c r="F45" s="37">
        <v>683.26666666666654</v>
      </c>
      <c r="G45" s="38">
        <v>673.48333333333312</v>
      </c>
      <c r="H45" s="38">
        <v>664.81666666666661</v>
      </c>
      <c r="I45" s="38">
        <v>655.03333333333319</v>
      </c>
      <c r="J45" s="38">
        <v>691.93333333333305</v>
      </c>
      <c r="K45" s="38">
        <v>701.71666666666658</v>
      </c>
      <c r="L45" s="38">
        <v>710.38333333333298</v>
      </c>
      <c r="M45" s="28">
        <v>693.05</v>
      </c>
      <c r="N45" s="28">
        <v>674.6</v>
      </c>
      <c r="O45" s="39">
        <v>4606800</v>
      </c>
      <c r="P45" s="40">
        <v>-1.4356319133913862E-2</v>
      </c>
    </row>
    <row r="46" spans="1:16" ht="12.75" customHeight="1">
      <c r="A46" s="28">
        <v>36</v>
      </c>
      <c r="B46" s="29" t="s">
        <v>49</v>
      </c>
      <c r="C46" s="30" t="s">
        <v>73</v>
      </c>
      <c r="D46" s="31">
        <v>44651</v>
      </c>
      <c r="E46" s="37">
        <v>701.75</v>
      </c>
      <c r="F46" s="37">
        <v>695.51666666666677</v>
      </c>
      <c r="G46" s="38">
        <v>685.68333333333351</v>
      </c>
      <c r="H46" s="38">
        <v>669.61666666666679</v>
      </c>
      <c r="I46" s="38">
        <v>659.78333333333353</v>
      </c>
      <c r="J46" s="38">
        <v>711.58333333333348</v>
      </c>
      <c r="K46" s="38">
        <v>721.41666666666674</v>
      </c>
      <c r="L46" s="38">
        <v>737.48333333333346</v>
      </c>
      <c r="M46" s="28">
        <v>705.35</v>
      </c>
      <c r="N46" s="28">
        <v>679.45</v>
      </c>
      <c r="O46" s="39">
        <v>5928000</v>
      </c>
      <c r="P46" s="40">
        <v>-5.2856783287188519E-3</v>
      </c>
    </row>
    <row r="47" spans="1:16" ht="12.75" customHeight="1">
      <c r="A47" s="28">
        <v>37</v>
      </c>
      <c r="B47" s="29" t="s">
        <v>74</v>
      </c>
      <c r="C47" s="30" t="s">
        <v>75</v>
      </c>
      <c r="D47" s="31">
        <v>44651</v>
      </c>
      <c r="E47" s="37">
        <v>733.2</v>
      </c>
      <c r="F47" s="37">
        <v>727.0333333333333</v>
      </c>
      <c r="G47" s="38">
        <v>717.06666666666661</v>
      </c>
      <c r="H47" s="38">
        <v>700.93333333333328</v>
      </c>
      <c r="I47" s="38">
        <v>690.96666666666658</v>
      </c>
      <c r="J47" s="38">
        <v>743.16666666666663</v>
      </c>
      <c r="K47" s="38">
        <v>753.13333333333333</v>
      </c>
      <c r="L47" s="38">
        <v>769.26666666666665</v>
      </c>
      <c r="M47" s="28">
        <v>737</v>
      </c>
      <c r="N47" s="28">
        <v>710.9</v>
      </c>
      <c r="O47" s="39">
        <v>55101900</v>
      </c>
      <c r="P47" s="40">
        <v>5.3069227836380468E-2</v>
      </c>
    </row>
    <row r="48" spans="1:16" ht="12.75" customHeight="1">
      <c r="A48" s="28">
        <v>38</v>
      </c>
      <c r="B48" s="29" t="s">
        <v>70</v>
      </c>
      <c r="C48" s="30" t="s">
        <v>76</v>
      </c>
      <c r="D48" s="31">
        <v>44651</v>
      </c>
      <c r="E48" s="37">
        <v>50</v>
      </c>
      <c r="F48" s="37">
        <v>50.550000000000004</v>
      </c>
      <c r="G48" s="38">
        <v>49.150000000000006</v>
      </c>
      <c r="H48" s="38">
        <v>48.300000000000004</v>
      </c>
      <c r="I48" s="38">
        <v>46.900000000000006</v>
      </c>
      <c r="J48" s="38">
        <v>51.400000000000006</v>
      </c>
      <c r="K48" s="38">
        <v>52.8</v>
      </c>
      <c r="L48" s="38">
        <v>53.650000000000006</v>
      </c>
      <c r="M48" s="28">
        <v>51.95</v>
      </c>
      <c r="N48" s="28">
        <v>49.7</v>
      </c>
      <c r="O48" s="39">
        <v>119227500</v>
      </c>
      <c r="P48" s="40">
        <v>7.9372623574144485E-2</v>
      </c>
    </row>
    <row r="49" spans="1:16" ht="12.75" customHeight="1">
      <c r="A49" s="28">
        <v>39</v>
      </c>
      <c r="B49" s="29" t="s">
        <v>47</v>
      </c>
      <c r="C49" s="30" t="s">
        <v>77</v>
      </c>
      <c r="D49" s="31">
        <v>44651</v>
      </c>
      <c r="E49" s="37">
        <v>346</v>
      </c>
      <c r="F49" s="37">
        <v>345.7</v>
      </c>
      <c r="G49" s="38">
        <v>340.04999999999995</v>
      </c>
      <c r="H49" s="38">
        <v>334.09999999999997</v>
      </c>
      <c r="I49" s="38">
        <v>328.44999999999993</v>
      </c>
      <c r="J49" s="38">
        <v>351.65</v>
      </c>
      <c r="K49" s="38">
        <v>357.29999999999995</v>
      </c>
      <c r="L49" s="38">
        <v>363.25</v>
      </c>
      <c r="M49" s="28">
        <v>351.35</v>
      </c>
      <c r="N49" s="28">
        <v>339.75</v>
      </c>
      <c r="O49" s="39">
        <v>18142400</v>
      </c>
      <c r="P49" s="40">
        <v>-2.8332101502833211E-2</v>
      </c>
    </row>
    <row r="50" spans="1:16" ht="12.75" customHeight="1">
      <c r="A50" s="28">
        <v>40</v>
      </c>
      <c r="B50" s="29" t="s">
        <v>49</v>
      </c>
      <c r="C50" s="30" t="s">
        <v>78</v>
      </c>
      <c r="D50" s="31">
        <v>44651</v>
      </c>
      <c r="E50" s="37">
        <v>14040.45</v>
      </c>
      <c r="F50" s="37">
        <v>14024.150000000001</v>
      </c>
      <c r="G50" s="38">
        <v>13925.200000000003</v>
      </c>
      <c r="H50" s="38">
        <v>13809.95</v>
      </c>
      <c r="I50" s="38">
        <v>13711.000000000002</v>
      </c>
      <c r="J50" s="38">
        <v>14139.400000000003</v>
      </c>
      <c r="K50" s="38">
        <v>14238.35</v>
      </c>
      <c r="L50" s="38">
        <v>14353.600000000004</v>
      </c>
      <c r="M50" s="28">
        <v>14123.1</v>
      </c>
      <c r="N50" s="28">
        <v>13908.9</v>
      </c>
      <c r="O50" s="39">
        <v>208850</v>
      </c>
      <c r="P50" s="40">
        <v>-6.1348314606741575E-2</v>
      </c>
    </row>
    <row r="51" spans="1:16" ht="12.75" customHeight="1">
      <c r="A51" s="28">
        <v>41</v>
      </c>
      <c r="B51" s="29" t="s">
        <v>79</v>
      </c>
      <c r="C51" s="30" t="s">
        <v>80</v>
      </c>
      <c r="D51" s="31">
        <v>44651</v>
      </c>
      <c r="E51" s="37">
        <v>360.2</v>
      </c>
      <c r="F51" s="37">
        <v>359.95</v>
      </c>
      <c r="G51" s="38">
        <v>357.04999999999995</v>
      </c>
      <c r="H51" s="38">
        <v>353.9</v>
      </c>
      <c r="I51" s="38">
        <v>350.99999999999994</v>
      </c>
      <c r="J51" s="38">
        <v>363.09999999999997</v>
      </c>
      <c r="K51" s="38">
        <v>365.99999999999994</v>
      </c>
      <c r="L51" s="38">
        <v>369.15</v>
      </c>
      <c r="M51" s="28">
        <v>362.85</v>
      </c>
      <c r="N51" s="28">
        <v>356.8</v>
      </c>
      <c r="O51" s="39">
        <v>23259600</v>
      </c>
      <c r="P51" s="40">
        <v>2.7022730885391831E-2</v>
      </c>
    </row>
    <row r="52" spans="1:16" ht="12.75" customHeight="1">
      <c r="A52" s="28">
        <v>42</v>
      </c>
      <c r="B52" s="29" t="s">
        <v>56</v>
      </c>
      <c r="C52" s="30" t="s">
        <v>81</v>
      </c>
      <c r="D52" s="31">
        <v>44651</v>
      </c>
      <c r="E52" s="37">
        <v>3102.4</v>
      </c>
      <c r="F52" s="37">
        <v>3096.4500000000003</v>
      </c>
      <c r="G52" s="38">
        <v>3069.7000000000007</v>
      </c>
      <c r="H52" s="38">
        <v>3037.0000000000005</v>
      </c>
      <c r="I52" s="38">
        <v>3010.2500000000009</v>
      </c>
      <c r="J52" s="38">
        <v>3129.1500000000005</v>
      </c>
      <c r="K52" s="38">
        <v>3155.8999999999996</v>
      </c>
      <c r="L52" s="38">
        <v>3188.6000000000004</v>
      </c>
      <c r="M52" s="28">
        <v>3123.2</v>
      </c>
      <c r="N52" s="28">
        <v>3063.75</v>
      </c>
      <c r="O52" s="39">
        <v>1877800</v>
      </c>
      <c r="P52" s="40">
        <v>-6.8366739432427062E-2</v>
      </c>
    </row>
    <row r="53" spans="1:16" ht="12.75" customHeight="1">
      <c r="A53" s="28">
        <v>43</v>
      </c>
      <c r="B53" s="29" t="s">
        <v>86</v>
      </c>
      <c r="C53" s="30" t="s">
        <v>321</v>
      </c>
      <c r="D53" s="31">
        <v>44651</v>
      </c>
      <c r="E53" s="37">
        <v>455.4</v>
      </c>
      <c r="F53" s="37">
        <v>459.23333333333335</v>
      </c>
      <c r="G53" s="38">
        <v>450.4666666666667</v>
      </c>
      <c r="H53" s="38">
        <v>445.53333333333336</v>
      </c>
      <c r="I53" s="38">
        <v>436.76666666666671</v>
      </c>
      <c r="J53" s="38">
        <v>464.16666666666669</v>
      </c>
      <c r="K53" s="38">
        <v>472.93333333333334</v>
      </c>
      <c r="L53" s="38">
        <v>477.86666666666667</v>
      </c>
      <c r="M53" s="28">
        <v>468</v>
      </c>
      <c r="N53" s="28">
        <v>454.3</v>
      </c>
      <c r="O53" s="39">
        <v>4481100</v>
      </c>
      <c r="P53" s="40">
        <v>-2.9002320185614848E-4</v>
      </c>
    </row>
    <row r="54" spans="1:16" ht="12.75" customHeight="1">
      <c r="A54" s="28">
        <v>44</v>
      </c>
      <c r="B54" s="29" t="s">
        <v>58</v>
      </c>
      <c r="C54" s="30" t="s">
        <v>82</v>
      </c>
      <c r="D54" s="31">
        <v>44651</v>
      </c>
      <c r="E54" s="37">
        <v>229.3</v>
      </c>
      <c r="F54" s="37">
        <v>227.54999999999998</v>
      </c>
      <c r="G54" s="38">
        <v>224.24999999999997</v>
      </c>
      <c r="H54" s="38">
        <v>219.2</v>
      </c>
      <c r="I54" s="38">
        <v>215.89999999999998</v>
      </c>
      <c r="J54" s="38">
        <v>232.59999999999997</v>
      </c>
      <c r="K54" s="38">
        <v>235.89999999999998</v>
      </c>
      <c r="L54" s="38">
        <v>240.94999999999996</v>
      </c>
      <c r="M54" s="28">
        <v>230.85</v>
      </c>
      <c r="N54" s="28">
        <v>222.5</v>
      </c>
      <c r="O54" s="39">
        <v>44145000</v>
      </c>
      <c r="P54" s="40">
        <v>2.447081854888046E-4</v>
      </c>
    </row>
    <row r="55" spans="1:16" ht="12.75" customHeight="1">
      <c r="A55" s="28">
        <v>45</v>
      </c>
      <c r="B55" s="29" t="s">
        <v>63</v>
      </c>
      <c r="C55" s="30" t="s">
        <v>328</v>
      </c>
      <c r="D55" s="31">
        <v>44651</v>
      </c>
      <c r="E55" s="37">
        <v>600.15</v>
      </c>
      <c r="F55" s="37">
        <v>598.04999999999995</v>
      </c>
      <c r="G55" s="38">
        <v>591.54999999999995</v>
      </c>
      <c r="H55" s="38">
        <v>582.95000000000005</v>
      </c>
      <c r="I55" s="38">
        <v>576.45000000000005</v>
      </c>
      <c r="J55" s="38">
        <v>606.64999999999986</v>
      </c>
      <c r="K55" s="38">
        <v>613.14999999999986</v>
      </c>
      <c r="L55" s="38">
        <v>621.74999999999977</v>
      </c>
      <c r="M55" s="28">
        <v>604.54999999999995</v>
      </c>
      <c r="N55" s="28">
        <v>589.45000000000005</v>
      </c>
      <c r="O55" s="39">
        <v>3138525</v>
      </c>
      <c r="P55" s="40">
        <v>-3.1055900621118014E-4</v>
      </c>
    </row>
    <row r="56" spans="1:16" ht="12.75" customHeight="1">
      <c r="A56" s="28">
        <v>46</v>
      </c>
      <c r="B56" s="29" t="s">
        <v>44</v>
      </c>
      <c r="C56" s="30" t="s">
        <v>339</v>
      </c>
      <c r="D56" s="31">
        <v>44651</v>
      </c>
      <c r="E56" s="37">
        <v>416.6</v>
      </c>
      <c r="F56" s="37">
        <v>414.90000000000003</v>
      </c>
      <c r="G56" s="38">
        <v>405.20000000000005</v>
      </c>
      <c r="H56" s="38">
        <v>393.8</v>
      </c>
      <c r="I56" s="38">
        <v>384.1</v>
      </c>
      <c r="J56" s="38">
        <v>426.30000000000007</v>
      </c>
      <c r="K56" s="38">
        <v>436</v>
      </c>
      <c r="L56" s="38">
        <v>447.40000000000009</v>
      </c>
      <c r="M56" s="28">
        <v>424.6</v>
      </c>
      <c r="N56" s="28">
        <v>403.5</v>
      </c>
      <c r="O56" s="39">
        <v>3042000</v>
      </c>
      <c r="P56" s="40">
        <v>5.2413077322262587E-2</v>
      </c>
    </row>
    <row r="57" spans="1:16" ht="12.75" customHeight="1">
      <c r="A57" s="28">
        <v>47</v>
      </c>
      <c r="B57" s="29" t="s">
        <v>63</v>
      </c>
      <c r="C57" s="30" t="s">
        <v>83</v>
      </c>
      <c r="D57" s="31">
        <v>44651</v>
      </c>
      <c r="E57" s="37">
        <v>729.3</v>
      </c>
      <c r="F57" s="37">
        <v>729.85</v>
      </c>
      <c r="G57" s="38">
        <v>722.45</v>
      </c>
      <c r="H57" s="38">
        <v>715.6</v>
      </c>
      <c r="I57" s="38">
        <v>708.2</v>
      </c>
      <c r="J57" s="38">
        <v>736.7</v>
      </c>
      <c r="K57" s="38">
        <v>744.09999999999991</v>
      </c>
      <c r="L57" s="38">
        <v>750.95</v>
      </c>
      <c r="M57" s="28">
        <v>737.25</v>
      </c>
      <c r="N57" s="28">
        <v>723</v>
      </c>
      <c r="O57" s="39">
        <v>9291250</v>
      </c>
      <c r="P57" s="40">
        <v>1.1843179961884019E-2</v>
      </c>
    </row>
    <row r="58" spans="1:16" ht="12.75" customHeight="1">
      <c r="A58" s="28">
        <v>48</v>
      </c>
      <c r="B58" s="29" t="s">
        <v>47</v>
      </c>
      <c r="C58" s="30" t="s">
        <v>84</v>
      </c>
      <c r="D58" s="31">
        <v>44651</v>
      </c>
      <c r="E58" s="37">
        <v>1021.05</v>
      </c>
      <c r="F58" s="37">
        <v>1026.7</v>
      </c>
      <c r="G58" s="38">
        <v>1006.3500000000001</v>
      </c>
      <c r="H58" s="38">
        <v>991.65000000000009</v>
      </c>
      <c r="I58" s="38">
        <v>971.30000000000018</v>
      </c>
      <c r="J58" s="38">
        <v>1041.4000000000001</v>
      </c>
      <c r="K58" s="38">
        <v>1061.75</v>
      </c>
      <c r="L58" s="38">
        <v>1076.45</v>
      </c>
      <c r="M58" s="28">
        <v>1047.05</v>
      </c>
      <c r="N58" s="28">
        <v>1012</v>
      </c>
      <c r="O58" s="39">
        <v>9560850</v>
      </c>
      <c r="P58" s="40">
        <v>4.1640110473762482E-2</v>
      </c>
    </row>
    <row r="59" spans="1:16" ht="12.75" customHeight="1">
      <c r="A59" s="28">
        <v>49</v>
      </c>
      <c r="B59" s="29" t="s">
        <v>44</v>
      </c>
      <c r="C59" s="30" t="s">
        <v>85</v>
      </c>
      <c r="D59" s="31">
        <v>44651</v>
      </c>
      <c r="E59" s="37">
        <v>191.6</v>
      </c>
      <c r="F59" s="37">
        <v>190.51666666666665</v>
      </c>
      <c r="G59" s="38">
        <v>186.73333333333329</v>
      </c>
      <c r="H59" s="38">
        <v>181.86666666666665</v>
      </c>
      <c r="I59" s="38">
        <v>178.08333333333329</v>
      </c>
      <c r="J59" s="38">
        <v>195.3833333333333</v>
      </c>
      <c r="K59" s="38">
        <v>199.16666666666666</v>
      </c>
      <c r="L59" s="38">
        <v>204.0333333333333</v>
      </c>
      <c r="M59" s="28">
        <v>194.3</v>
      </c>
      <c r="N59" s="28">
        <v>185.65</v>
      </c>
      <c r="O59" s="39">
        <v>43113000</v>
      </c>
      <c r="P59" s="40">
        <v>8.3720439189189186E-2</v>
      </c>
    </row>
    <row r="60" spans="1:16" ht="12.75" customHeight="1">
      <c r="A60" s="28">
        <v>50</v>
      </c>
      <c r="B60" s="29" t="s">
        <v>86</v>
      </c>
      <c r="C60" s="30" t="s">
        <v>87</v>
      </c>
      <c r="D60" s="31">
        <v>44651</v>
      </c>
      <c r="E60" s="37">
        <v>4337.8</v>
      </c>
      <c r="F60" s="37">
        <v>4362.1333333333332</v>
      </c>
      <c r="G60" s="38">
        <v>4289.3166666666666</v>
      </c>
      <c r="H60" s="38">
        <v>4240.833333333333</v>
      </c>
      <c r="I60" s="38">
        <v>4168.0166666666664</v>
      </c>
      <c r="J60" s="38">
        <v>4410.6166666666668</v>
      </c>
      <c r="K60" s="38">
        <v>4483.4333333333325</v>
      </c>
      <c r="L60" s="38">
        <v>4531.916666666667</v>
      </c>
      <c r="M60" s="28">
        <v>4434.95</v>
      </c>
      <c r="N60" s="28">
        <v>4313.6499999999996</v>
      </c>
      <c r="O60" s="39">
        <v>1322200</v>
      </c>
      <c r="P60" s="40">
        <v>3.9483675018982534E-3</v>
      </c>
    </row>
    <row r="61" spans="1:16" ht="12.75" customHeight="1">
      <c r="A61" s="28">
        <v>51</v>
      </c>
      <c r="B61" s="29" t="s">
        <v>56</v>
      </c>
      <c r="C61" s="30" t="s">
        <v>88</v>
      </c>
      <c r="D61" s="31">
        <v>44651</v>
      </c>
      <c r="E61" s="37">
        <v>1515.7</v>
      </c>
      <c r="F61" s="37">
        <v>1513.7</v>
      </c>
      <c r="G61" s="38">
        <v>1502</v>
      </c>
      <c r="H61" s="38">
        <v>1488.3</v>
      </c>
      <c r="I61" s="38">
        <v>1476.6</v>
      </c>
      <c r="J61" s="38">
        <v>1527.4</v>
      </c>
      <c r="K61" s="38">
        <v>1539.1000000000004</v>
      </c>
      <c r="L61" s="38">
        <v>1552.8000000000002</v>
      </c>
      <c r="M61" s="28">
        <v>1525.4</v>
      </c>
      <c r="N61" s="28">
        <v>1500</v>
      </c>
      <c r="O61" s="39">
        <v>2497600</v>
      </c>
      <c r="P61" s="40">
        <v>-3.2013022246337494E-2</v>
      </c>
    </row>
    <row r="62" spans="1:16" ht="12.75" customHeight="1">
      <c r="A62" s="28">
        <v>52</v>
      </c>
      <c r="B62" s="29" t="s">
        <v>44</v>
      </c>
      <c r="C62" s="30" t="s">
        <v>89</v>
      </c>
      <c r="D62" s="31">
        <v>44651</v>
      </c>
      <c r="E62" s="37">
        <v>662</v>
      </c>
      <c r="F62" s="37">
        <v>668.38333333333333</v>
      </c>
      <c r="G62" s="38">
        <v>649.2166666666667</v>
      </c>
      <c r="H62" s="38">
        <v>636.43333333333339</v>
      </c>
      <c r="I62" s="38">
        <v>617.26666666666677</v>
      </c>
      <c r="J62" s="38">
        <v>681.16666666666663</v>
      </c>
      <c r="K62" s="38">
        <v>700.33333333333337</v>
      </c>
      <c r="L62" s="38">
        <v>713.11666666666656</v>
      </c>
      <c r="M62" s="28">
        <v>687.55</v>
      </c>
      <c r="N62" s="28">
        <v>655.6</v>
      </c>
      <c r="O62" s="39">
        <v>6832800</v>
      </c>
      <c r="P62" s="40">
        <v>1.1846937566639024E-2</v>
      </c>
    </row>
    <row r="63" spans="1:16" ht="12.75" customHeight="1">
      <c r="A63" s="28">
        <v>53</v>
      </c>
      <c r="B63" s="29" t="s">
        <v>44</v>
      </c>
      <c r="C63" s="30" t="s">
        <v>90</v>
      </c>
      <c r="D63" s="31">
        <v>44651</v>
      </c>
      <c r="E63" s="37">
        <v>800.3</v>
      </c>
      <c r="F63" s="37">
        <v>795.13333333333333</v>
      </c>
      <c r="G63" s="38">
        <v>787.66666666666663</v>
      </c>
      <c r="H63" s="38">
        <v>775.0333333333333</v>
      </c>
      <c r="I63" s="38">
        <v>767.56666666666661</v>
      </c>
      <c r="J63" s="38">
        <v>807.76666666666665</v>
      </c>
      <c r="K63" s="38">
        <v>815.23333333333335</v>
      </c>
      <c r="L63" s="38">
        <v>827.86666666666667</v>
      </c>
      <c r="M63" s="28">
        <v>802.6</v>
      </c>
      <c r="N63" s="28">
        <v>782.5</v>
      </c>
      <c r="O63" s="39">
        <v>1353750</v>
      </c>
      <c r="P63" s="40">
        <v>5.2989790957705396E-2</v>
      </c>
    </row>
    <row r="64" spans="1:16" ht="12.75" customHeight="1">
      <c r="A64" s="28">
        <v>54</v>
      </c>
      <c r="B64" s="29" t="s">
        <v>70</v>
      </c>
      <c r="C64" s="30" t="s">
        <v>250</v>
      </c>
      <c r="D64" s="31">
        <v>44651</v>
      </c>
      <c r="E64" s="37">
        <v>368.55</v>
      </c>
      <c r="F64" s="37">
        <v>371.64999999999992</v>
      </c>
      <c r="G64" s="38">
        <v>364.79999999999984</v>
      </c>
      <c r="H64" s="38">
        <v>361.0499999999999</v>
      </c>
      <c r="I64" s="38">
        <v>354.19999999999982</v>
      </c>
      <c r="J64" s="38">
        <v>375.39999999999986</v>
      </c>
      <c r="K64" s="38">
        <v>382.24999999999989</v>
      </c>
      <c r="L64" s="38">
        <v>385.99999999999989</v>
      </c>
      <c r="M64" s="28">
        <v>378.5</v>
      </c>
      <c r="N64" s="28">
        <v>367.9</v>
      </c>
      <c r="O64" s="39">
        <v>6033500</v>
      </c>
      <c r="P64" s="40">
        <v>-5.6200145032632345E-3</v>
      </c>
    </row>
    <row r="65" spans="1:16" ht="12.75" customHeight="1">
      <c r="A65" s="28">
        <v>55</v>
      </c>
      <c r="B65" s="29" t="s">
        <v>58</v>
      </c>
      <c r="C65" s="30" t="s">
        <v>91</v>
      </c>
      <c r="D65" s="31">
        <v>44651</v>
      </c>
      <c r="E65" s="37">
        <v>124.9</v>
      </c>
      <c r="F65" s="37">
        <v>125.11666666666667</v>
      </c>
      <c r="G65" s="38">
        <v>123.53333333333335</v>
      </c>
      <c r="H65" s="38">
        <v>122.16666666666667</v>
      </c>
      <c r="I65" s="38">
        <v>120.58333333333334</v>
      </c>
      <c r="J65" s="38">
        <v>126.48333333333335</v>
      </c>
      <c r="K65" s="38">
        <v>128.06666666666666</v>
      </c>
      <c r="L65" s="38">
        <v>129.43333333333334</v>
      </c>
      <c r="M65" s="28">
        <v>126.7</v>
      </c>
      <c r="N65" s="28">
        <v>123.75</v>
      </c>
      <c r="O65" s="39">
        <v>14912400</v>
      </c>
      <c r="P65" s="40">
        <v>1.7161410018552876E-2</v>
      </c>
    </row>
    <row r="66" spans="1:16" ht="12.75" customHeight="1">
      <c r="A66" s="28">
        <v>56</v>
      </c>
      <c r="B66" s="29" t="s">
        <v>70</v>
      </c>
      <c r="C66" s="30" t="s">
        <v>92</v>
      </c>
      <c r="D66" s="31">
        <v>44651</v>
      </c>
      <c r="E66" s="37">
        <v>1104.1500000000001</v>
      </c>
      <c r="F66" s="37">
        <v>1097.45</v>
      </c>
      <c r="G66" s="38">
        <v>1083.7</v>
      </c>
      <c r="H66" s="38">
        <v>1063.25</v>
      </c>
      <c r="I66" s="38">
        <v>1049.5</v>
      </c>
      <c r="J66" s="38">
        <v>1117.9000000000001</v>
      </c>
      <c r="K66" s="38">
        <v>1131.6500000000001</v>
      </c>
      <c r="L66" s="38">
        <v>1152.1000000000001</v>
      </c>
      <c r="M66" s="28">
        <v>1111.2</v>
      </c>
      <c r="N66" s="28">
        <v>1077</v>
      </c>
      <c r="O66" s="39">
        <v>2397000</v>
      </c>
      <c r="P66" s="40">
        <v>6.1652936486845604E-2</v>
      </c>
    </row>
    <row r="67" spans="1:16" ht="12.75" customHeight="1">
      <c r="A67" s="28">
        <v>57</v>
      </c>
      <c r="B67" s="29" t="s">
        <v>56</v>
      </c>
      <c r="C67" s="30" t="s">
        <v>93</v>
      </c>
      <c r="D67" s="31">
        <v>44651</v>
      </c>
      <c r="E67" s="37">
        <v>516.70000000000005</v>
      </c>
      <c r="F67" s="37">
        <v>517.88333333333333</v>
      </c>
      <c r="G67" s="38">
        <v>511.76666666666665</v>
      </c>
      <c r="H67" s="38">
        <v>506.83333333333337</v>
      </c>
      <c r="I67" s="38">
        <v>500.7166666666667</v>
      </c>
      <c r="J67" s="38">
        <v>522.81666666666661</v>
      </c>
      <c r="K67" s="38">
        <v>528.93333333333317</v>
      </c>
      <c r="L67" s="38">
        <v>533.86666666666656</v>
      </c>
      <c r="M67" s="28">
        <v>524</v>
      </c>
      <c r="N67" s="28">
        <v>512.95000000000005</v>
      </c>
      <c r="O67" s="39">
        <v>13421250</v>
      </c>
      <c r="P67" s="40">
        <v>5.9964396139792001E-3</v>
      </c>
    </row>
    <row r="68" spans="1:16" ht="12.75" customHeight="1">
      <c r="A68" s="28">
        <v>58</v>
      </c>
      <c r="B68" s="29" t="s">
        <v>42</v>
      </c>
      <c r="C68" s="30" t="s">
        <v>251</v>
      </c>
      <c r="D68" s="31">
        <v>44651</v>
      </c>
      <c r="E68" s="37">
        <v>1389.45</v>
      </c>
      <c r="F68" s="37">
        <v>1379.5333333333335</v>
      </c>
      <c r="G68" s="38">
        <v>1356.5166666666671</v>
      </c>
      <c r="H68" s="38">
        <v>1323.5833333333335</v>
      </c>
      <c r="I68" s="38">
        <v>1300.5666666666671</v>
      </c>
      <c r="J68" s="38">
        <v>1412.4666666666672</v>
      </c>
      <c r="K68" s="38">
        <v>1435.4833333333336</v>
      </c>
      <c r="L68" s="38">
        <v>1468.4166666666672</v>
      </c>
      <c r="M68" s="28">
        <v>1402.55</v>
      </c>
      <c r="N68" s="28">
        <v>1346.6</v>
      </c>
      <c r="O68" s="39">
        <v>1303500</v>
      </c>
      <c r="P68" s="40">
        <v>0.10232558139534884</v>
      </c>
    </row>
    <row r="69" spans="1:16" ht="12.75" customHeight="1">
      <c r="A69" s="28">
        <v>59</v>
      </c>
      <c r="B69" s="29" t="s">
        <v>38</v>
      </c>
      <c r="C69" s="30" t="s">
        <v>94</v>
      </c>
      <c r="D69" s="31">
        <v>44651</v>
      </c>
      <c r="E69" s="37">
        <v>2180.6999999999998</v>
      </c>
      <c r="F69" s="37">
        <v>2195.7666666666664</v>
      </c>
      <c r="G69" s="38">
        <v>2135.0333333333328</v>
      </c>
      <c r="H69" s="38">
        <v>2089.3666666666663</v>
      </c>
      <c r="I69" s="38">
        <v>2028.6333333333328</v>
      </c>
      <c r="J69" s="38">
        <v>2241.4333333333329</v>
      </c>
      <c r="K69" s="38">
        <v>2302.1666666666665</v>
      </c>
      <c r="L69" s="38">
        <v>2347.833333333333</v>
      </c>
      <c r="M69" s="28">
        <v>2256.5</v>
      </c>
      <c r="N69" s="28">
        <v>2150.1</v>
      </c>
      <c r="O69" s="39">
        <v>1782500</v>
      </c>
      <c r="P69" s="40">
        <v>1.2065294535131299E-2</v>
      </c>
    </row>
    <row r="70" spans="1:16" ht="12.75" customHeight="1">
      <c r="A70" s="28">
        <v>60</v>
      </c>
      <c r="B70" s="29" t="s">
        <v>44</v>
      </c>
      <c r="C70" s="30" t="s">
        <v>347</v>
      </c>
      <c r="D70" s="31">
        <v>44651</v>
      </c>
      <c r="E70" s="37">
        <v>321.10000000000002</v>
      </c>
      <c r="F70" s="37">
        <v>322.73333333333329</v>
      </c>
      <c r="G70" s="38">
        <v>314.76666666666659</v>
      </c>
      <c r="H70" s="38">
        <v>308.43333333333328</v>
      </c>
      <c r="I70" s="38">
        <v>300.46666666666658</v>
      </c>
      <c r="J70" s="38">
        <v>329.06666666666661</v>
      </c>
      <c r="K70" s="38">
        <v>337.0333333333333</v>
      </c>
      <c r="L70" s="38">
        <v>343.36666666666662</v>
      </c>
      <c r="M70" s="28">
        <v>330.7</v>
      </c>
      <c r="N70" s="28">
        <v>316.39999999999998</v>
      </c>
      <c r="O70" s="39">
        <v>14384200</v>
      </c>
      <c r="P70" s="40">
        <v>7.9765193370165743E-2</v>
      </c>
    </row>
    <row r="71" spans="1:16" ht="12.75" customHeight="1">
      <c r="A71" s="28">
        <v>61</v>
      </c>
      <c r="B71" s="29" t="s">
        <v>47</v>
      </c>
      <c r="C71" s="30" t="s">
        <v>95</v>
      </c>
      <c r="D71" s="31">
        <v>44651</v>
      </c>
      <c r="E71" s="37">
        <v>4428.5</v>
      </c>
      <c r="F71" s="37">
        <v>4430.7666666666664</v>
      </c>
      <c r="G71" s="38">
        <v>4389.2333333333327</v>
      </c>
      <c r="H71" s="38">
        <v>4349.9666666666662</v>
      </c>
      <c r="I71" s="38">
        <v>4308.4333333333325</v>
      </c>
      <c r="J71" s="38">
        <v>4470.0333333333328</v>
      </c>
      <c r="K71" s="38">
        <v>4511.5666666666657</v>
      </c>
      <c r="L71" s="38">
        <v>4550.833333333333</v>
      </c>
      <c r="M71" s="28">
        <v>4472.3</v>
      </c>
      <c r="N71" s="28">
        <v>4391.5</v>
      </c>
      <c r="O71" s="39">
        <v>2229100</v>
      </c>
      <c r="P71" s="40">
        <v>-6.5513860415366788E-3</v>
      </c>
    </row>
    <row r="72" spans="1:16" ht="12.75" customHeight="1">
      <c r="A72" s="28">
        <v>62</v>
      </c>
      <c r="B72" s="29" t="s">
        <v>44</v>
      </c>
      <c r="C72" s="30" t="s">
        <v>253</v>
      </c>
      <c r="D72" s="31">
        <v>44651</v>
      </c>
      <c r="E72" s="37">
        <v>4172.2</v>
      </c>
      <c r="F72" s="37">
        <v>4161.833333333333</v>
      </c>
      <c r="G72" s="38">
        <v>4051.2166666666662</v>
      </c>
      <c r="H72" s="38">
        <v>3930.2333333333331</v>
      </c>
      <c r="I72" s="38">
        <v>3819.6166666666663</v>
      </c>
      <c r="J72" s="38">
        <v>4282.8166666666657</v>
      </c>
      <c r="K72" s="38">
        <v>4393.4333333333325</v>
      </c>
      <c r="L72" s="38">
        <v>4514.4166666666661</v>
      </c>
      <c r="M72" s="28">
        <v>4272.45</v>
      </c>
      <c r="N72" s="28">
        <v>4040.85</v>
      </c>
      <c r="O72" s="39">
        <v>664625</v>
      </c>
      <c r="P72" s="40">
        <v>-6.6537921348314613E-2</v>
      </c>
    </row>
    <row r="73" spans="1:16" ht="12.75" customHeight="1">
      <c r="A73" s="28">
        <v>63</v>
      </c>
      <c r="B73" s="29" t="s">
        <v>96</v>
      </c>
      <c r="C73" s="30" t="s">
        <v>97</v>
      </c>
      <c r="D73" s="31">
        <v>44651</v>
      </c>
      <c r="E73" s="37">
        <v>364.85</v>
      </c>
      <c r="F73" s="37">
        <v>363.23333333333335</v>
      </c>
      <c r="G73" s="38">
        <v>357.81666666666672</v>
      </c>
      <c r="H73" s="38">
        <v>350.78333333333336</v>
      </c>
      <c r="I73" s="38">
        <v>345.36666666666673</v>
      </c>
      <c r="J73" s="38">
        <v>370.26666666666671</v>
      </c>
      <c r="K73" s="38">
        <v>375.68333333333334</v>
      </c>
      <c r="L73" s="38">
        <v>382.7166666666667</v>
      </c>
      <c r="M73" s="28">
        <v>368.65</v>
      </c>
      <c r="N73" s="28">
        <v>356.2</v>
      </c>
      <c r="O73" s="39">
        <v>39860700</v>
      </c>
      <c r="P73" s="40">
        <v>-3.9581100024738188E-3</v>
      </c>
    </row>
    <row r="74" spans="1:16" ht="12.75" customHeight="1">
      <c r="A74" s="28">
        <v>64</v>
      </c>
      <c r="B74" s="29" t="s">
        <v>47</v>
      </c>
      <c r="C74" s="30" t="s">
        <v>98</v>
      </c>
      <c r="D74" s="31">
        <v>44651</v>
      </c>
      <c r="E74" s="37">
        <v>4282.5</v>
      </c>
      <c r="F74" s="37">
        <v>4294.3499999999995</v>
      </c>
      <c r="G74" s="38">
        <v>4229.1999999999989</v>
      </c>
      <c r="H74" s="38">
        <v>4175.8999999999996</v>
      </c>
      <c r="I74" s="38">
        <v>4110.7499999999991</v>
      </c>
      <c r="J74" s="38">
        <v>4347.6499999999987</v>
      </c>
      <c r="K74" s="38">
        <v>4412.7999999999984</v>
      </c>
      <c r="L74" s="38">
        <v>4466.0999999999985</v>
      </c>
      <c r="M74" s="28">
        <v>4359.5</v>
      </c>
      <c r="N74" s="28">
        <v>4241.05</v>
      </c>
      <c r="O74" s="39">
        <v>2886125</v>
      </c>
      <c r="P74" s="40">
        <v>-1.627540368965958E-2</v>
      </c>
    </row>
    <row r="75" spans="1:16" ht="12.75" customHeight="1">
      <c r="A75" s="28">
        <v>65</v>
      </c>
      <c r="B75" s="29" t="s">
        <v>49</v>
      </c>
      <c r="C75" s="295" t="s">
        <v>99</v>
      </c>
      <c r="D75" s="31">
        <v>44651</v>
      </c>
      <c r="E75" s="37">
        <v>2388.0500000000002</v>
      </c>
      <c r="F75" s="37">
        <v>2368</v>
      </c>
      <c r="G75" s="38">
        <v>2343.0500000000002</v>
      </c>
      <c r="H75" s="38">
        <v>2298.0500000000002</v>
      </c>
      <c r="I75" s="38">
        <v>2273.1000000000004</v>
      </c>
      <c r="J75" s="38">
        <v>2413</v>
      </c>
      <c r="K75" s="38">
        <v>2437.9499999999998</v>
      </c>
      <c r="L75" s="38">
        <v>2482.9499999999998</v>
      </c>
      <c r="M75" s="28">
        <v>2392.9499999999998</v>
      </c>
      <c r="N75" s="28">
        <v>2323</v>
      </c>
      <c r="O75" s="39">
        <v>3439800</v>
      </c>
      <c r="P75" s="40">
        <v>1.2569544611580465E-2</v>
      </c>
    </row>
    <row r="76" spans="1:16" ht="12.75" customHeight="1">
      <c r="A76" s="28">
        <v>66</v>
      </c>
      <c r="B76" s="29" t="s">
        <v>49</v>
      </c>
      <c r="C76" s="30" t="s">
        <v>100</v>
      </c>
      <c r="D76" s="31">
        <v>44651</v>
      </c>
      <c r="E76" s="37">
        <v>1634</v>
      </c>
      <c r="F76" s="37">
        <v>1638.5999999999997</v>
      </c>
      <c r="G76" s="38">
        <v>1588.9999999999993</v>
      </c>
      <c r="H76" s="38">
        <v>1543.9999999999995</v>
      </c>
      <c r="I76" s="38">
        <v>1494.3999999999992</v>
      </c>
      <c r="J76" s="38">
        <v>1683.5999999999995</v>
      </c>
      <c r="K76" s="38">
        <v>1733.1999999999998</v>
      </c>
      <c r="L76" s="38">
        <v>1778.1999999999996</v>
      </c>
      <c r="M76" s="28">
        <v>1688.2</v>
      </c>
      <c r="N76" s="28">
        <v>1593.6</v>
      </c>
      <c r="O76" s="39">
        <v>6290350</v>
      </c>
      <c r="P76" s="40">
        <v>7.7336096458176337E-2</v>
      </c>
    </row>
    <row r="77" spans="1:16" ht="12.75" customHeight="1">
      <c r="A77" s="28">
        <v>67</v>
      </c>
      <c r="B77" s="29" t="s">
        <v>49</v>
      </c>
      <c r="C77" s="30" t="s">
        <v>101</v>
      </c>
      <c r="D77" s="31">
        <v>44651</v>
      </c>
      <c r="E77" s="37">
        <v>152.30000000000001</v>
      </c>
      <c r="F77" s="37">
        <v>152.38333333333335</v>
      </c>
      <c r="G77" s="38">
        <v>150.3666666666667</v>
      </c>
      <c r="H77" s="38">
        <v>148.43333333333334</v>
      </c>
      <c r="I77" s="38">
        <v>146.41666666666669</v>
      </c>
      <c r="J77" s="38">
        <v>154.31666666666672</v>
      </c>
      <c r="K77" s="38">
        <v>156.33333333333337</v>
      </c>
      <c r="L77" s="38">
        <v>158.26666666666674</v>
      </c>
      <c r="M77" s="28">
        <v>154.4</v>
      </c>
      <c r="N77" s="28">
        <v>150.44999999999999</v>
      </c>
      <c r="O77" s="39">
        <v>21409200</v>
      </c>
      <c r="P77" s="40">
        <v>-1.3600928843921048E-2</v>
      </c>
    </row>
    <row r="78" spans="1:16" ht="12.75" customHeight="1">
      <c r="A78" s="28">
        <v>68</v>
      </c>
      <c r="B78" s="29" t="s">
        <v>58</v>
      </c>
      <c r="C78" s="30" t="s">
        <v>102</v>
      </c>
      <c r="D78" s="31">
        <v>44651</v>
      </c>
      <c r="E78" s="37">
        <v>98.65</v>
      </c>
      <c r="F78" s="37">
        <v>97.966666666666654</v>
      </c>
      <c r="G78" s="38">
        <v>97.033333333333303</v>
      </c>
      <c r="H78" s="38">
        <v>95.416666666666643</v>
      </c>
      <c r="I78" s="38">
        <v>94.483333333333292</v>
      </c>
      <c r="J78" s="38">
        <v>99.583333333333314</v>
      </c>
      <c r="K78" s="38">
        <v>100.51666666666668</v>
      </c>
      <c r="L78" s="38">
        <v>102.13333333333333</v>
      </c>
      <c r="M78" s="28">
        <v>98.9</v>
      </c>
      <c r="N78" s="28">
        <v>96.35</v>
      </c>
      <c r="O78" s="39">
        <v>63940000</v>
      </c>
      <c r="P78" s="40">
        <v>2.0590582601755787E-2</v>
      </c>
    </row>
    <row r="79" spans="1:16" ht="12.75" customHeight="1">
      <c r="A79" s="28">
        <v>69</v>
      </c>
      <c r="B79" s="29" t="s">
        <v>86</v>
      </c>
      <c r="C79" s="30" t="s">
        <v>362</v>
      </c>
      <c r="D79" s="31">
        <v>44651</v>
      </c>
      <c r="E79" s="37">
        <v>127.95</v>
      </c>
      <c r="F79" s="37">
        <v>128.63333333333333</v>
      </c>
      <c r="G79" s="38">
        <v>125.41666666666666</v>
      </c>
      <c r="H79" s="38">
        <v>122.88333333333333</v>
      </c>
      <c r="I79" s="38">
        <v>119.66666666666666</v>
      </c>
      <c r="J79" s="38">
        <v>131.16666666666666</v>
      </c>
      <c r="K79" s="38">
        <v>134.38333333333335</v>
      </c>
      <c r="L79" s="38">
        <v>136.91666666666666</v>
      </c>
      <c r="M79" s="28">
        <v>131.85</v>
      </c>
      <c r="N79" s="28">
        <v>126.1</v>
      </c>
      <c r="O79" s="39">
        <v>14703000</v>
      </c>
      <c r="P79" s="40">
        <v>-4.2499153403318661E-2</v>
      </c>
    </row>
    <row r="80" spans="1:16" ht="12.75" customHeight="1">
      <c r="A80" s="28">
        <v>70</v>
      </c>
      <c r="B80" s="29" t="s">
        <v>79</v>
      </c>
      <c r="C80" s="30" t="s">
        <v>103</v>
      </c>
      <c r="D80" s="31">
        <v>44651</v>
      </c>
      <c r="E80" s="37">
        <v>152.69999999999999</v>
      </c>
      <c r="F80" s="37">
        <v>152.16666666666666</v>
      </c>
      <c r="G80" s="38">
        <v>150.5333333333333</v>
      </c>
      <c r="H80" s="38">
        <v>148.36666666666665</v>
      </c>
      <c r="I80" s="38">
        <v>146.73333333333329</v>
      </c>
      <c r="J80" s="38">
        <v>154.33333333333331</v>
      </c>
      <c r="K80" s="38">
        <v>155.9666666666667</v>
      </c>
      <c r="L80" s="38">
        <v>158.13333333333333</v>
      </c>
      <c r="M80" s="28">
        <v>153.80000000000001</v>
      </c>
      <c r="N80" s="28">
        <v>150</v>
      </c>
      <c r="O80" s="39">
        <v>38308000</v>
      </c>
      <c r="P80" s="40">
        <v>4.4925124792013313E-2</v>
      </c>
    </row>
    <row r="81" spans="1:16" ht="12.75" customHeight="1">
      <c r="A81" s="28">
        <v>71</v>
      </c>
      <c r="B81" s="29" t="s">
        <v>47</v>
      </c>
      <c r="C81" s="30" t="s">
        <v>104</v>
      </c>
      <c r="D81" s="31">
        <v>44651</v>
      </c>
      <c r="E81" s="37">
        <v>448.05</v>
      </c>
      <c r="F81" s="37">
        <v>452.36666666666662</v>
      </c>
      <c r="G81" s="38">
        <v>440.93333333333322</v>
      </c>
      <c r="H81" s="38">
        <v>433.81666666666661</v>
      </c>
      <c r="I81" s="38">
        <v>422.38333333333321</v>
      </c>
      <c r="J81" s="38">
        <v>459.48333333333323</v>
      </c>
      <c r="K81" s="38">
        <v>470.91666666666663</v>
      </c>
      <c r="L81" s="38">
        <v>478.03333333333325</v>
      </c>
      <c r="M81" s="28">
        <v>463.8</v>
      </c>
      <c r="N81" s="28">
        <v>445.25</v>
      </c>
      <c r="O81" s="39">
        <v>8321400</v>
      </c>
      <c r="P81" s="40">
        <v>6.0997067448680352E-2</v>
      </c>
    </row>
    <row r="82" spans="1:16" ht="12.75" customHeight="1">
      <c r="A82" s="28">
        <v>72</v>
      </c>
      <c r="B82" s="29" t="s">
        <v>105</v>
      </c>
      <c r="C82" s="30" t="s">
        <v>106</v>
      </c>
      <c r="D82" s="31">
        <v>44651</v>
      </c>
      <c r="E82" s="37">
        <v>36</v>
      </c>
      <c r="F82" s="37">
        <v>36.300000000000004</v>
      </c>
      <c r="G82" s="38">
        <v>35.550000000000011</v>
      </c>
      <c r="H82" s="38">
        <v>35.100000000000009</v>
      </c>
      <c r="I82" s="38">
        <v>34.350000000000016</v>
      </c>
      <c r="J82" s="38">
        <v>36.750000000000007</v>
      </c>
      <c r="K82" s="38">
        <v>37.499999999999993</v>
      </c>
      <c r="L82" s="38">
        <v>37.950000000000003</v>
      </c>
      <c r="M82" s="28">
        <v>37.049999999999997</v>
      </c>
      <c r="N82" s="28">
        <v>35.85</v>
      </c>
      <c r="O82" s="39">
        <v>125640000</v>
      </c>
      <c r="P82" s="40">
        <v>9.1264412741840925E-2</v>
      </c>
    </row>
    <row r="83" spans="1:16" ht="12.75" customHeight="1">
      <c r="A83" s="28">
        <v>73</v>
      </c>
      <c r="B83" s="29" t="s">
        <v>44</v>
      </c>
      <c r="C83" s="30" t="s">
        <v>379</v>
      </c>
      <c r="D83" s="31">
        <v>44651</v>
      </c>
      <c r="E83" s="37">
        <v>813.75</v>
      </c>
      <c r="F83" s="37">
        <v>800.0333333333333</v>
      </c>
      <c r="G83" s="38">
        <v>783.71666666666658</v>
      </c>
      <c r="H83" s="38">
        <v>753.68333333333328</v>
      </c>
      <c r="I83" s="38">
        <v>737.36666666666656</v>
      </c>
      <c r="J83" s="38">
        <v>830.06666666666661</v>
      </c>
      <c r="K83" s="38">
        <v>846.38333333333321</v>
      </c>
      <c r="L83" s="38">
        <v>876.41666666666663</v>
      </c>
      <c r="M83" s="28">
        <v>816.35</v>
      </c>
      <c r="N83" s="28">
        <v>770</v>
      </c>
      <c r="O83" s="39">
        <v>3559400</v>
      </c>
      <c r="P83" s="40">
        <v>1.5202076381164257E-2</v>
      </c>
    </row>
    <row r="84" spans="1:16" ht="12.75" customHeight="1">
      <c r="A84" s="28">
        <v>74</v>
      </c>
      <c r="B84" s="29" t="s">
        <v>56</v>
      </c>
      <c r="C84" s="30" t="s">
        <v>107</v>
      </c>
      <c r="D84" s="31">
        <v>44651</v>
      </c>
      <c r="E84" s="37">
        <v>689.05</v>
      </c>
      <c r="F84" s="37">
        <v>683.19999999999993</v>
      </c>
      <c r="G84" s="38">
        <v>672.89999999999986</v>
      </c>
      <c r="H84" s="38">
        <v>656.74999999999989</v>
      </c>
      <c r="I84" s="38">
        <v>646.44999999999982</v>
      </c>
      <c r="J84" s="38">
        <v>699.34999999999991</v>
      </c>
      <c r="K84" s="38">
        <v>709.64999999999986</v>
      </c>
      <c r="L84" s="38">
        <v>725.8</v>
      </c>
      <c r="M84" s="28">
        <v>693.5</v>
      </c>
      <c r="N84" s="28">
        <v>667.05</v>
      </c>
      <c r="O84" s="39">
        <v>9650500</v>
      </c>
      <c r="P84" s="40">
        <v>-4.0658084397832896E-2</v>
      </c>
    </row>
    <row r="85" spans="1:16" ht="12.75" customHeight="1">
      <c r="A85" s="28">
        <v>75</v>
      </c>
      <c r="B85" s="29" t="s">
        <v>96</v>
      </c>
      <c r="C85" s="30" t="s">
        <v>108</v>
      </c>
      <c r="D85" s="31">
        <v>44651</v>
      </c>
      <c r="E85" s="37">
        <v>1630.45</v>
      </c>
      <c r="F85" s="37">
        <v>1627.2333333333336</v>
      </c>
      <c r="G85" s="38">
        <v>1601.8666666666672</v>
      </c>
      <c r="H85" s="38">
        <v>1573.2833333333338</v>
      </c>
      <c r="I85" s="38">
        <v>1547.9166666666674</v>
      </c>
      <c r="J85" s="38">
        <v>1655.8166666666671</v>
      </c>
      <c r="K85" s="38">
        <v>1681.1833333333334</v>
      </c>
      <c r="L85" s="38">
        <v>1709.7666666666669</v>
      </c>
      <c r="M85" s="28">
        <v>1652.6</v>
      </c>
      <c r="N85" s="28">
        <v>1598.65</v>
      </c>
      <c r="O85" s="39">
        <v>4857125</v>
      </c>
      <c r="P85" s="40">
        <v>-2.6638009639181972E-2</v>
      </c>
    </row>
    <row r="86" spans="1:16" ht="12.75" customHeight="1">
      <c r="A86" s="28">
        <v>76</v>
      </c>
      <c r="B86" s="29" t="s">
        <v>47</v>
      </c>
      <c r="C86" s="256" t="s">
        <v>109</v>
      </c>
      <c r="D86" s="31">
        <v>44651</v>
      </c>
      <c r="E86" s="37">
        <v>312.89999999999998</v>
      </c>
      <c r="F86" s="37">
        <v>316.40000000000003</v>
      </c>
      <c r="G86" s="38">
        <v>308.50000000000006</v>
      </c>
      <c r="H86" s="38">
        <v>304.10000000000002</v>
      </c>
      <c r="I86" s="38">
        <v>296.20000000000005</v>
      </c>
      <c r="J86" s="38">
        <v>320.80000000000007</v>
      </c>
      <c r="K86" s="38">
        <v>328.70000000000005</v>
      </c>
      <c r="L86" s="38">
        <v>333.10000000000008</v>
      </c>
      <c r="M86" s="28">
        <v>324.3</v>
      </c>
      <c r="N86" s="28">
        <v>312</v>
      </c>
      <c r="O86" s="39">
        <v>12162850</v>
      </c>
      <c r="P86" s="40">
        <v>3.1278748850046001E-2</v>
      </c>
    </row>
    <row r="87" spans="1:16" ht="12.75" customHeight="1">
      <c r="A87" s="28">
        <v>77</v>
      </c>
      <c r="B87" s="29" t="s">
        <v>42</v>
      </c>
      <c r="C87" s="30" t="s">
        <v>110</v>
      </c>
      <c r="D87" s="31">
        <v>44651</v>
      </c>
      <c r="E87" s="37">
        <v>1614</v>
      </c>
      <c r="F87" s="37">
        <v>1603.1500000000003</v>
      </c>
      <c r="G87" s="38">
        <v>1587.5000000000007</v>
      </c>
      <c r="H87" s="38">
        <v>1561.0000000000005</v>
      </c>
      <c r="I87" s="38">
        <v>1545.3500000000008</v>
      </c>
      <c r="J87" s="38">
        <v>1629.6500000000005</v>
      </c>
      <c r="K87" s="38">
        <v>1645.3000000000002</v>
      </c>
      <c r="L87" s="38">
        <v>1671.8000000000004</v>
      </c>
      <c r="M87" s="28">
        <v>1618.8</v>
      </c>
      <c r="N87" s="28">
        <v>1576.65</v>
      </c>
      <c r="O87" s="39">
        <v>10461875</v>
      </c>
      <c r="P87" s="40">
        <v>5.4323016525152923E-3</v>
      </c>
    </row>
    <row r="88" spans="1:16" ht="12.75" customHeight="1">
      <c r="A88" s="28">
        <v>78</v>
      </c>
      <c r="B88" s="29" t="s">
        <v>79</v>
      </c>
      <c r="C88" s="30" t="s">
        <v>260</v>
      </c>
      <c r="D88" s="31">
        <v>44651</v>
      </c>
      <c r="E88" s="37">
        <v>259.45</v>
      </c>
      <c r="F88" s="37">
        <v>260.63333333333333</v>
      </c>
      <c r="G88" s="38">
        <v>256.21666666666664</v>
      </c>
      <c r="H88" s="38">
        <v>252.98333333333329</v>
      </c>
      <c r="I88" s="38">
        <v>248.56666666666661</v>
      </c>
      <c r="J88" s="38">
        <v>263.86666666666667</v>
      </c>
      <c r="K88" s="38">
        <v>268.28333333333342</v>
      </c>
      <c r="L88" s="38">
        <v>271.51666666666671</v>
      </c>
      <c r="M88" s="28">
        <v>265.05</v>
      </c>
      <c r="N88" s="28">
        <v>257.39999999999998</v>
      </c>
      <c r="O88" s="39">
        <v>2879800</v>
      </c>
      <c r="P88" s="40">
        <v>-7.0339976553341153E-3</v>
      </c>
    </row>
    <row r="89" spans="1:16" ht="12.75" customHeight="1">
      <c r="A89" s="28">
        <v>79</v>
      </c>
      <c r="B89" s="29" t="s">
        <v>79</v>
      </c>
      <c r="C89" s="30" t="s">
        <v>111</v>
      </c>
      <c r="D89" s="31">
        <v>44651</v>
      </c>
      <c r="E89" s="37">
        <v>484.15</v>
      </c>
      <c r="F89" s="37">
        <v>485.95</v>
      </c>
      <c r="G89" s="38">
        <v>476.7</v>
      </c>
      <c r="H89" s="38">
        <v>469.25</v>
      </c>
      <c r="I89" s="38">
        <v>460</v>
      </c>
      <c r="J89" s="38">
        <v>493.4</v>
      </c>
      <c r="K89" s="38">
        <v>502.65</v>
      </c>
      <c r="L89" s="38">
        <v>510.09999999999997</v>
      </c>
      <c r="M89" s="28">
        <v>495.2</v>
      </c>
      <c r="N89" s="28">
        <v>478.5</v>
      </c>
      <c r="O89" s="39">
        <v>5661250</v>
      </c>
      <c r="P89" s="40">
        <v>-3.739551253849538E-3</v>
      </c>
    </row>
    <row r="90" spans="1:16" ht="12.75" customHeight="1">
      <c r="A90" s="28">
        <v>80</v>
      </c>
      <c r="B90" s="29" t="s">
        <v>44</v>
      </c>
      <c r="C90" s="30" t="s">
        <v>261</v>
      </c>
      <c r="D90" s="31">
        <v>44651</v>
      </c>
      <c r="E90" s="37">
        <v>1402.4</v>
      </c>
      <c r="F90" s="37">
        <v>1397.4833333333336</v>
      </c>
      <c r="G90" s="38">
        <v>1385.5666666666671</v>
      </c>
      <c r="H90" s="38">
        <v>1368.7333333333336</v>
      </c>
      <c r="I90" s="38">
        <v>1356.8166666666671</v>
      </c>
      <c r="J90" s="38">
        <v>1414.3166666666671</v>
      </c>
      <c r="K90" s="38">
        <v>1426.2333333333336</v>
      </c>
      <c r="L90" s="38">
        <v>1443.0666666666671</v>
      </c>
      <c r="M90" s="28">
        <v>1409.4</v>
      </c>
      <c r="N90" s="28">
        <v>1380.65</v>
      </c>
      <c r="O90" s="39">
        <v>2386875</v>
      </c>
      <c r="P90" s="40">
        <v>1.968344155844156E-2</v>
      </c>
    </row>
    <row r="91" spans="1:16" ht="12.75" customHeight="1">
      <c r="A91" s="28">
        <v>81</v>
      </c>
      <c r="B91" s="29" t="s">
        <v>70</v>
      </c>
      <c r="C91" s="30" t="s">
        <v>112</v>
      </c>
      <c r="D91" s="31">
        <v>44651</v>
      </c>
      <c r="E91" s="37">
        <v>1130.6500000000001</v>
      </c>
      <c r="F91" s="37">
        <v>1132.7</v>
      </c>
      <c r="G91" s="38">
        <v>1113.4000000000001</v>
      </c>
      <c r="H91" s="38">
        <v>1096.1500000000001</v>
      </c>
      <c r="I91" s="38">
        <v>1076.8500000000001</v>
      </c>
      <c r="J91" s="38">
        <v>1149.95</v>
      </c>
      <c r="K91" s="38">
        <v>1169.2499999999998</v>
      </c>
      <c r="L91" s="38">
        <v>1186.5</v>
      </c>
      <c r="M91" s="28">
        <v>1152</v>
      </c>
      <c r="N91" s="28">
        <v>1115.45</v>
      </c>
      <c r="O91" s="39">
        <v>4660000</v>
      </c>
      <c r="P91" s="40">
        <v>-1.0405606285835634E-2</v>
      </c>
    </row>
    <row r="92" spans="1:16" ht="12.75" customHeight="1">
      <c r="A92" s="28">
        <v>82</v>
      </c>
      <c r="B92" s="29" t="s">
        <v>86</v>
      </c>
      <c r="C92" s="30" t="s">
        <v>113</v>
      </c>
      <c r="D92" s="31">
        <v>44651</v>
      </c>
      <c r="E92" s="37">
        <v>1167</v>
      </c>
      <c r="F92" s="37">
        <v>1173</v>
      </c>
      <c r="G92" s="38">
        <v>1155.9000000000001</v>
      </c>
      <c r="H92" s="38">
        <v>1144.8000000000002</v>
      </c>
      <c r="I92" s="38">
        <v>1127.7000000000003</v>
      </c>
      <c r="J92" s="38">
        <v>1184.0999999999999</v>
      </c>
      <c r="K92" s="38">
        <v>1201.1999999999998</v>
      </c>
      <c r="L92" s="38">
        <v>1212.2999999999997</v>
      </c>
      <c r="M92" s="28">
        <v>1190.0999999999999</v>
      </c>
      <c r="N92" s="28">
        <v>1161.9000000000001</v>
      </c>
      <c r="O92" s="39">
        <v>21976500</v>
      </c>
      <c r="P92" s="40">
        <v>1.7831090938563787E-2</v>
      </c>
    </row>
    <row r="93" spans="1:16" ht="12.75" customHeight="1">
      <c r="A93" s="28">
        <v>83</v>
      </c>
      <c r="B93" s="29" t="s">
        <v>63</v>
      </c>
      <c r="C93" s="30" t="s">
        <v>114</v>
      </c>
      <c r="D93" s="31">
        <v>44651</v>
      </c>
      <c r="E93" s="37">
        <v>2275.4499999999998</v>
      </c>
      <c r="F93" s="37">
        <v>2277.4833333333331</v>
      </c>
      <c r="G93" s="38">
        <v>2238.9666666666662</v>
      </c>
      <c r="H93" s="38">
        <v>2202.4833333333331</v>
      </c>
      <c r="I93" s="38">
        <v>2163.9666666666662</v>
      </c>
      <c r="J93" s="38">
        <v>2313.9666666666662</v>
      </c>
      <c r="K93" s="38">
        <v>2352.4833333333336</v>
      </c>
      <c r="L93" s="38">
        <v>2388.9666666666662</v>
      </c>
      <c r="M93" s="28">
        <v>2316</v>
      </c>
      <c r="N93" s="28">
        <v>2241</v>
      </c>
      <c r="O93" s="39">
        <v>26007600</v>
      </c>
      <c r="P93" s="40">
        <v>4.7726091633129089E-2</v>
      </c>
    </row>
    <row r="94" spans="1:16" ht="12.75" customHeight="1">
      <c r="A94" s="28">
        <v>84</v>
      </c>
      <c r="B94" s="29" t="s">
        <v>63</v>
      </c>
      <c r="C94" s="30" t="s">
        <v>115</v>
      </c>
      <c r="D94" s="31">
        <v>44651</v>
      </c>
      <c r="E94" s="37">
        <v>2078.0500000000002</v>
      </c>
      <c r="F94" s="37">
        <v>2096.15</v>
      </c>
      <c r="G94" s="38">
        <v>2042.75</v>
      </c>
      <c r="H94" s="38">
        <v>2007.4499999999998</v>
      </c>
      <c r="I94" s="38">
        <v>1954.0499999999997</v>
      </c>
      <c r="J94" s="38">
        <v>2131.4500000000003</v>
      </c>
      <c r="K94" s="38">
        <v>2184.8500000000008</v>
      </c>
      <c r="L94" s="38">
        <v>2220.1500000000005</v>
      </c>
      <c r="M94" s="28">
        <v>2149.5500000000002</v>
      </c>
      <c r="N94" s="28">
        <v>2060.85</v>
      </c>
      <c r="O94" s="39">
        <v>3044200</v>
      </c>
      <c r="P94" s="40">
        <v>-1.6604212430546581E-2</v>
      </c>
    </row>
    <row r="95" spans="1:16" ht="12.75" customHeight="1">
      <c r="A95" s="28">
        <v>85</v>
      </c>
      <c r="B95" s="29" t="s">
        <v>58</v>
      </c>
      <c r="C95" s="30" t="s">
        <v>116</v>
      </c>
      <c r="D95" s="31">
        <v>44651</v>
      </c>
      <c r="E95" s="37">
        <v>1437.2</v>
      </c>
      <c r="F95" s="37">
        <v>1427.5333333333335</v>
      </c>
      <c r="G95" s="38">
        <v>1414.2166666666672</v>
      </c>
      <c r="H95" s="38">
        <v>1391.2333333333336</v>
      </c>
      <c r="I95" s="38">
        <v>1377.9166666666672</v>
      </c>
      <c r="J95" s="38">
        <v>1450.5166666666671</v>
      </c>
      <c r="K95" s="38">
        <v>1463.8333333333333</v>
      </c>
      <c r="L95" s="38">
        <v>1486.8166666666671</v>
      </c>
      <c r="M95" s="28">
        <v>1440.85</v>
      </c>
      <c r="N95" s="28">
        <v>1404.55</v>
      </c>
      <c r="O95" s="39">
        <v>49953750</v>
      </c>
      <c r="P95" s="40">
        <v>2.4084159253120456E-2</v>
      </c>
    </row>
    <row r="96" spans="1:16" ht="12.75" customHeight="1">
      <c r="A96" s="28">
        <v>86</v>
      </c>
      <c r="B96" s="29" t="s">
        <v>63</v>
      </c>
      <c r="C96" s="30" t="s">
        <v>117</v>
      </c>
      <c r="D96" s="31">
        <v>44651</v>
      </c>
      <c r="E96" s="37">
        <v>514.15</v>
      </c>
      <c r="F96" s="37">
        <v>513.88333333333333</v>
      </c>
      <c r="G96" s="38">
        <v>505.41666666666663</v>
      </c>
      <c r="H96" s="38">
        <v>496.68333333333328</v>
      </c>
      <c r="I96" s="38">
        <v>488.21666666666658</v>
      </c>
      <c r="J96" s="38">
        <v>522.61666666666667</v>
      </c>
      <c r="K96" s="38">
        <v>531.08333333333337</v>
      </c>
      <c r="L96" s="38">
        <v>539.81666666666672</v>
      </c>
      <c r="M96" s="28">
        <v>522.35</v>
      </c>
      <c r="N96" s="28">
        <v>505.15</v>
      </c>
      <c r="O96" s="39">
        <v>35829200</v>
      </c>
      <c r="P96" s="40">
        <v>-5.5565732429626912E-3</v>
      </c>
    </row>
    <row r="97" spans="1:16" ht="12.75" customHeight="1">
      <c r="A97" s="28">
        <v>87</v>
      </c>
      <c r="B97" s="29" t="s">
        <v>49</v>
      </c>
      <c r="C97" s="30" t="s">
        <v>118</v>
      </c>
      <c r="D97" s="31">
        <v>44651</v>
      </c>
      <c r="E97" s="37">
        <v>2387.25</v>
      </c>
      <c r="F97" s="37">
        <v>2384.0333333333333</v>
      </c>
      <c r="G97" s="38">
        <v>2360.7166666666667</v>
      </c>
      <c r="H97" s="38">
        <v>2334.1833333333334</v>
      </c>
      <c r="I97" s="38">
        <v>2310.8666666666668</v>
      </c>
      <c r="J97" s="38">
        <v>2410.5666666666666</v>
      </c>
      <c r="K97" s="38">
        <v>2433.8833333333332</v>
      </c>
      <c r="L97" s="38">
        <v>2460.4166666666665</v>
      </c>
      <c r="M97" s="28">
        <v>2407.35</v>
      </c>
      <c r="N97" s="28">
        <v>2357.5</v>
      </c>
      <c r="O97" s="39">
        <v>3191400</v>
      </c>
      <c r="P97" s="40">
        <v>8.4368186557967576E-3</v>
      </c>
    </row>
    <row r="98" spans="1:16" ht="12.75" customHeight="1">
      <c r="A98" s="28">
        <v>88</v>
      </c>
      <c r="B98" s="29" t="s">
        <v>119</v>
      </c>
      <c r="C98" s="30" t="s">
        <v>120</v>
      </c>
      <c r="D98" s="31">
        <v>44651</v>
      </c>
      <c r="E98" s="37">
        <v>628.65</v>
      </c>
      <c r="F98" s="37">
        <v>626.36666666666667</v>
      </c>
      <c r="G98" s="38">
        <v>619.13333333333333</v>
      </c>
      <c r="H98" s="38">
        <v>609.61666666666667</v>
      </c>
      <c r="I98" s="38">
        <v>602.38333333333333</v>
      </c>
      <c r="J98" s="38">
        <v>635.88333333333333</v>
      </c>
      <c r="K98" s="38">
        <v>643.11666666666667</v>
      </c>
      <c r="L98" s="38">
        <v>652.63333333333333</v>
      </c>
      <c r="M98" s="28">
        <v>633.6</v>
      </c>
      <c r="N98" s="28">
        <v>616.85</v>
      </c>
      <c r="O98" s="39">
        <v>37744325</v>
      </c>
      <c r="P98" s="40">
        <v>5.5620696912299691E-2</v>
      </c>
    </row>
    <row r="99" spans="1:16" ht="12.75" customHeight="1">
      <c r="A99" s="28">
        <v>89</v>
      </c>
      <c r="B99" s="29" t="s">
        <v>119</v>
      </c>
      <c r="C99" s="30" t="s">
        <v>389</v>
      </c>
      <c r="D99" s="31">
        <v>44651</v>
      </c>
      <c r="E99" s="37">
        <v>114</v>
      </c>
      <c r="F99" s="37">
        <v>114.41666666666667</v>
      </c>
      <c r="G99" s="38">
        <v>112.88333333333334</v>
      </c>
      <c r="H99" s="38">
        <v>111.76666666666667</v>
      </c>
      <c r="I99" s="38">
        <v>110.23333333333333</v>
      </c>
      <c r="J99" s="38">
        <v>115.53333333333335</v>
      </c>
      <c r="K99" s="38">
        <v>117.06666666666668</v>
      </c>
      <c r="L99" s="38">
        <v>118.18333333333335</v>
      </c>
      <c r="M99" s="28">
        <v>115.95</v>
      </c>
      <c r="N99" s="28">
        <v>113.3</v>
      </c>
      <c r="O99" s="39">
        <v>19681100</v>
      </c>
      <c r="P99" s="40">
        <v>-1.1660548477650615E-2</v>
      </c>
    </row>
    <row r="100" spans="1:16" ht="12.75" customHeight="1">
      <c r="A100" s="28">
        <v>90</v>
      </c>
      <c r="B100" s="29" t="s">
        <v>79</v>
      </c>
      <c r="C100" s="30" t="s">
        <v>121</v>
      </c>
      <c r="D100" s="31">
        <v>44651</v>
      </c>
      <c r="E100" s="37">
        <v>267.14999999999998</v>
      </c>
      <c r="F100" s="37">
        <v>269.66666666666663</v>
      </c>
      <c r="G100" s="38">
        <v>263.63333333333327</v>
      </c>
      <c r="H100" s="38">
        <v>260.11666666666662</v>
      </c>
      <c r="I100" s="38">
        <v>254.08333333333326</v>
      </c>
      <c r="J100" s="38">
        <v>273.18333333333328</v>
      </c>
      <c r="K100" s="38">
        <v>279.21666666666658</v>
      </c>
      <c r="L100" s="38">
        <v>282.73333333333329</v>
      </c>
      <c r="M100" s="28">
        <v>275.7</v>
      </c>
      <c r="N100" s="28">
        <v>266.14999999999998</v>
      </c>
      <c r="O100" s="39">
        <v>17536500</v>
      </c>
      <c r="P100" s="40">
        <v>0.11713106295149639</v>
      </c>
    </row>
    <row r="101" spans="1:16" ht="12.75" customHeight="1">
      <c r="A101" s="28">
        <v>91</v>
      </c>
      <c r="B101" s="29" t="s">
        <v>56</v>
      </c>
      <c r="C101" s="30" t="s">
        <v>122</v>
      </c>
      <c r="D101" s="31">
        <v>44651</v>
      </c>
      <c r="E101" s="37">
        <v>1977.4</v>
      </c>
      <c r="F101" s="37">
        <v>1964.8333333333333</v>
      </c>
      <c r="G101" s="38">
        <v>1947.7166666666665</v>
      </c>
      <c r="H101" s="38">
        <v>1918.0333333333333</v>
      </c>
      <c r="I101" s="38">
        <v>1900.9166666666665</v>
      </c>
      <c r="J101" s="38">
        <v>1994.5166666666664</v>
      </c>
      <c r="K101" s="38">
        <v>2011.6333333333332</v>
      </c>
      <c r="L101" s="38">
        <v>2041.3166666666664</v>
      </c>
      <c r="M101" s="28">
        <v>1981.95</v>
      </c>
      <c r="N101" s="28">
        <v>1935.15</v>
      </c>
      <c r="O101" s="39">
        <v>16052400</v>
      </c>
      <c r="P101" s="40">
        <v>5.9785673998871969E-3</v>
      </c>
    </row>
    <row r="102" spans="1:16" ht="12.75" customHeight="1">
      <c r="A102" s="28">
        <v>92</v>
      </c>
      <c r="B102" s="29" t="s">
        <v>44</v>
      </c>
      <c r="C102" s="30" t="s">
        <v>390</v>
      </c>
      <c r="D102" s="31">
        <v>44651</v>
      </c>
      <c r="E102" s="37">
        <v>38633.9</v>
      </c>
      <c r="F102" s="37">
        <v>38522.85</v>
      </c>
      <c r="G102" s="38">
        <v>38005.049999999996</v>
      </c>
      <c r="H102" s="38">
        <v>37376.199999999997</v>
      </c>
      <c r="I102" s="38">
        <v>36858.399999999994</v>
      </c>
      <c r="J102" s="38">
        <v>39151.699999999997</v>
      </c>
      <c r="K102" s="38">
        <v>39669.5</v>
      </c>
      <c r="L102" s="38">
        <v>40298.35</v>
      </c>
      <c r="M102" s="28">
        <v>39040.65</v>
      </c>
      <c r="N102" s="28">
        <v>37894</v>
      </c>
      <c r="O102" s="39">
        <v>9810</v>
      </c>
      <c r="P102" s="40">
        <v>-1.5060240963855422E-2</v>
      </c>
    </row>
    <row r="103" spans="1:16" ht="12.75" customHeight="1">
      <c r="A103" s="28">
        <v>93</v>
      </c>
      <c r="B103" s="29" t="s">
        <v>63</v>
      </c>
      <c r="C103" s="30" t="s">
        <v>123</v>
      </c>
      <c r="D103" s="31">
        <v>44651</v>
      </c>
      <c r="E103" s="37">
        <v>153.94999999999999</v>
      </c>
      <c r="F103" s="37">
        <v>154.36666666666667</v>
      </c>
      <c r="G103" s="38">
        <v>151.93333333333334</v>
      </c>
      <c r="H103" s="38">
        <v>149.91666666666666</v>
      </c>
      <c r="I103" s="38">
        <v>147.48333333333332</v>
      </c>
      <c r="J103" s="38">
        <v>156.38333333333335</v>
      </c>
      <c r="K103" s="38">
        <v>158.81666666666669</v>
      </c>
      <c r="L103" s="38">
        <v>160.83333333333337</v>
      </c>
      <c r="M103" s="28">
        <v>156.80000000000001</v>
      </c>
      <c r="N103" s="28">
        <v>152.35</v>
      </c>
      <c r="O103" s="39">
        <v>37076000</v>
      </c>
      <c r="P103" s="40">
        <v>-5.2222838576749343E-2</v>
      </c>
    </row>
    <row r="104" spans="1:16" ht="12.75" customHeight="1">
      <c r="A104" s="28">
        <v>94</v>
      </c>
      <c r="B104" s="29" t="s">
        <v>58</v>
      </c>
      <c r="C104" s="30" t="s">
        <v>124</v>
      </c>
      <c r="D104" s="31">
        <v>44651</v>
      </c>
      <c r="E104" s="37">
        <v>712.65</v>
      </c>
      <c r="F104" s="37">
        <v>707.94999999999993</v>
      </c>
      <c r="G104" s="38">
        <v>701.34999999999991</v>
      </c>
      <c r="H104" s="38">
        <v>690.05</v>
      </c>
      <c r="I104" s="38">
        <v>683.44999999999993</v>
      </c>
      <c r="J104" s="38">
        <v>719.24999999999989</v>
      </c>
      <c r="K104" s="38">
        <v>725.85</v>
      </c>
      <c r="L104" s="38">
        <v>737.14999999999986</v>
      </c>
      <c r="M104" s="28">
        <v>714.55</v>
      </c>
      <c r="N104" s="28">
        <v>696.65</v>
      </c>
      <c r="O104" s="39">
        <v>124093750</v>
      </c>
      <c r="P104" s="40">
        <v>1.0204307992635151E-3</v>
      </c>
    </row>
    <row r="105" spans="1:16" ht="12.75" customHeight="1">
      <c r="A105" s="28">
        <v>95</v>
      </c>
      <c r="B105" s="29" t="s">
        <v>63</v>
      </c>
      <c r="C105" s="30" t="s">
        <v>125</v>
      </c>
      <c r="D105" s="31">
        <v>44651</v>
      </c>
      <c r="E105" s="37">
        <v>1267.3499999999999</v>
      </c>
      <c r="F105" s="37">
        <v>1262.5</v>
      </c>
      <c r="G105" s="38">
        <v>1251.5999999999999</v>
      </c>
      <c r="H105" s="38">
        <v>1235.8499999999999</v>
      </c>
      <c r="I105" s="38">
        <v>1224.9499999999998</v>
      </c>
      <c r="J105" s="38">
        <v>1278.25</v>
      </c>
      <c r="K105" s="38">
        <v>1289.1500000000001</v>
      </c>
      <c r="L105" s="38">
        <v>1304.9000000000001</v>
      </c>
      <c r="M105" s="28">
        <v>1273.4000000000001</v>
      </c>
      <c r="N105" s="28">
        <v>1246.75</v>
      </c>
      <c r="O105" s="39">
        <v>3609525</v>
      </c>
      <c r="P105" s="40">
        <v>-3.6309996595937817E-2</v>
      </c>
    </row>
    <row r="106" spans="1:16" ht="12.75" customHeight="1">
      <c r="A106" s="28">
        <v>96</v>
      </c>
      <c r="B106" s="29" t="s">
        <v>63</v>
      </c>
      <c r="C106" s="30" t="s">
        <v>126</v>
      </c>
      <c r="D106" s="31">
        <v>44651</v>
      </c>
      <c r="E106" s="37">
        <v>480</v>
      </c>
      <c r="F106" s="37">
        <v>478.8</v>
      </c>
      <c r="G106" s="38">
        <v>468</v>
      </c>
      <c r="H106" s="38">
        <v>456</v>
      </c>
      <c r="I106" s="38">
        <v>445.2</v>
      </c>
      <c r="J106" s="38">
        <v>490.8</v>
      </c>
      <c r="K106" s="38">
        <v>501.60000000000008</v>
      </c>
      <c r="L106" s="38">
        <v>513.6</v>
      </c>
      <c r="M106" s="28">
        <v>489.6</v>
      </c>
      <c r="N106" s="28">
        <v>466.8</v>
      </c>
      <c r="O106" s="39">
        <v>8311500</v>
      </c>
      <c r="P106" s="40">
        <v>6.1739604140185218E-3</v>
      </c>
    </row>
    <row r="107" spans="1:16" ht="12.75" customHeight="1">
      <c r="A107" s="28">
        <v>97</v>
      </c>
      <c r="B107" s="29" t="s">
        <v>74</v>
      </c>
      <c r="C107" s="30" t="s">
        <v>127</v>
      </c>
      <c r="D107" s="31">
        <v>44651</v>
      </c>
      <c r="E107" s="37">
        <v>10.1</v>
      </c>
      <c r="F107" s="37">
        <v>10.116666666666667</v>
      </c>
      <c r="G107" s="38">
        <v>9.9833333333333343</v>
      </c>
      <c r="H107" s="38">
        <v>9.8666666666666671</v>
      </c>
      <c r="I107" s="38">
        <v>9.7333333333333343</v>
      </c>
      <c r="J107" s="38">
        <v>10.233333333333334</v>
      </c>
      <c r="K107" s="38">
        <v>10.366666666666667</v>
      </c>
      <c r="L107" s="38">
        <v>10.483333333333334</v>
      </c>
      <c r="M107" s="28">
        <v>10.25</v>
      </c>
      <c r="N107" s="28">
        <v>10</v>
      </c>
      <c r="O107" s="39">
        <v>823760000</v>
      </c>
      <c r="P107" s="40">
        <v>-3.3349761787415805E-2</v>
      </c>
    </row>
    <row r="108" spans="1:16" ht="12.75" customHeight="1">
      <c r="A108" s="28">
        <v>98</v>
      </c>
      <c r="B108" s="29" t="s">
        <v>63</v>
      </c>
      <c r="C108" s="30" t="s">
        <v>394</v>
      </c>
      <c r="D108" s="31">
        <v>44651</v>
      </c>
      <c r="E108" s="37">
        <v>63.4</v>
      </c>
      <c r="F108" s="37">
        <v>63.65</v>
      </c>
      <c r="G108" s="38">
        <v>62.8</v>
      </c>
      <c r="H108" s="38">
        <v>62.199999999999996</v>
      </c>
      <c r="I108" s="38">
        <v>61.349999999999994</v>
      </c>
      <c r="J108" s="38">
        <v>64.25</v>
      </c>
      <c r="K108" s="38">
        <v>65.100000000000009</v>
      </c>
      <c r="L108" s="38">
        <v>65.7</v>
      </c>
      <c r="M108" s="28">
        <v>64.5</v>
      </c>
      <c r="N108" s="28">
        <v>63.05</v>
      </c>
      <c r="O108" s="39">
        <v>106520000</v>
      </c>
      <c r="P108" s="40">
        <v>4.1658517504400548E-2</v>
      </c>
    </row>
    <row r="109" spans="1:16" ht="12.75" customHeight="1">
      <c r="A109" s="28">
        <v>99</v>
      </c>
      <c r="B109" s="29" t="s">
        <v>58</v>
      </c>
      <c r="C109" s="30" t="s">
        <v>128</v>
      </c>
      <c r="D109" s="31">
        <v>44651</v>
      </c>
      <c r="E109" s="37">
        <v>38.6</v>
      </c>
      <c r="F109" s="37">
        <v>38.949999999999996</v>
      </c>
      <c r="G109" s="38">
        <v>37.79999999999999</v>
      </c>
      <c r="H109" s="38">
        <v>36.999999999999993</v>
      </c>
      <c r="I109" s="38">
        <v>35.849999999999987</v>
      </c>
      <c r="J109" s="38">
        <v>39.749999999999993</v>
      </c>
      <c r="K109" s="38">
        <v>40.9</v>
      </c>
      <c r="L109" s="38">
        <v>41.699999999999996</v>
      </c>
      <c r="M109" s="28">
        <v>40.1</v>
      </c>
      <c r="N109" s="28">
        <v>38.15</v>
      </c>
      <c r="O109" s="39">
        <v>226218000</v>
      </c>
      <c r="P109" s="40">
        <v>1.0511701705672352E-2</v>
      </c>
    </row>
    <row r="110" spans="1:16" ht="12.75" customHeight="1">
      <c r="A110" s="28">
        <v>100</v>
      </c>
      <c r="B110" s="29" t="s">
        <v>44</v>
      </c>
      <c r="C110" s="30" t="s">
        <v>405</v>
      </c>
      <c r="D110" s="31">
        <v>44651</v>
      </c>
      <c r="E110" s="37">
        <v>230.6</v>
      </c>
      <c r="F110" s="37">
        <v>229.08333333333334</v>
      </c>
      <c r="G110" s="38">
        <v>225.66666666666669</v>
      </c>
      <c r="H110" s="38">
        <v>220.73333333333335</v>
      </c>
      <c r="I110" s="38">
        <v>217.31666666666669</v>
      </c>
      <c r="J110" s="38">
        <v>234.01666666666668</v>
      </c>
      <c r="K110" s="38">
        <v>237.43333333333337</v>
      </c>
      <c r="L110" s="38">
        <v>242.36666666666667</v>
      </c>
      <c r="M110" s="28">
        <v>232.5</v>
      </c>
      <c r="N110" s="28">
        <v>224.15</v>
      </c>
      <c r="O110" s="39">
        <v>40965000</v>
      </c>
      <c r="P110" s="40">
        <v>1.0997067448680353E-3</v>
      </c>
    </row>
    <row r="111" spans="1:16" ht="12.75" customHeight="1">
      <c r="A111" s="28">
        <v>101</v>
      </c>
      <c r="B111" s="29" t="s">
        <v>79</v>
      </c>
      <c r="C111" s="30" t="s">
        <v>129</v>
      </c>
      <c r="D111" s="31">
        <v>44651</v>
      </c>
      <c r="E111" s="37">
        <v>366</v>
      </c>
      <c r="F111" s="37">
        <v>367.01666666666665</v>
      </c>
      <c r="G111" s="38">
        <v>360.13333333333333</v>
      </c>
      <c r="H111" s="38">
        <v>354.26666666666665</v>
      </c>
      <c r="I111" s="38">
        <v>347.38333333333333</v>
      </c>
      <c r="J111" s="38">
        <v>372.88333333333333</v>
      </c>
      <c r="K111" s="38">
        <v>379.76666666666665</v>
      </c>
      <c r="L111" s="38">
        <v>385.63333333333333</v>
      </c>
      <c r="M111" s="28">
        <v>373.9</v>
      </c>
      <c r="N111" s="28">
        <v>361.15</v>
      </c>
      <c r="O111" s="39">
        <v>15391750</v>
      </c>
      <c r="P111" s="40">
        <v>-1.4959521295318549E-2</v>
      </c>
    </row>
    <row r="112" spans="1:16" ht="12.75" customHeight="1">
      <c r="A112" s="28">
        <v>102</v>
      </c>
      <c r="B112" s="29" t="s">
        <v>105</v>
      </c>
      <c r="C112" s="30" t="s">
        <v>130</v>
      </c>
      <c r="D112" s="31">
        <v>44651</v>
      </c>
      <c r="E112" s="37">
        <v>232.45</v>
      </c>
      <c r="F112" s="37">
        <v>230.5</v>
      </c>
      <c r="G112" s="38">
        <v>226.35</v>
      </c>
      <c r="H112" s="38">
        <v>220.25</v>
      </c>
      <c r="I112" s="38">
        <v>216.1</v>
      </c>
      <c r="J112" s="38">
        <v>236.6</v>
      </c>
      <c r="K112" s="38">
        <v>240.74999999999997</v>
      </c>
      <c r="L112" s="38">
        <v>246.85</v>
      </c>
      <c r="M112" s="28">
        <v>234.65</v>
      </c>
      <c r="N112" s="28">
        <v>224.4</v>
      </c>
      <c r="O112" s="39">
        <v>25620140</v>
      </c>
      <c r="P112" s="40">
        <v>-2.2856266298512042E-2</v>
      </c>
    </row>
    <row r="113" spans="1:16" ht="12.75" customHeight="1">
      <c r="A113" s="28">
        <v>103</v>
      </c>
      <c r="B113" s="29" t="s">
        <v>42</v>
      </c>
      <c r="C113" s="30" t="s">
        <v>402</v>
      </c>
      <c r="D113" s="31">
        <v>44651</v>
      </c>
      <c r="E113" s="37">
        <v>206.2</v>
      </c>
      <c r="F113" s="37">
        <v>206.06666666666669</v>
      </c>
      <c r="G113" s="38">
        <v>202.58333333333337</v>
      </c>
      <c r="H113" s="38">
        <v>198.96666666666667</v>
      </c>
      <c r="I113" s="38">
        <v>195.48333333333335</v>
      </c>
      <c r="J113" s="38">
        <v>209.68333333333339</v>
      </c>
      <c r="K113" s="38">
        <v>213.16666666666669</v>
      </c>
      <c r="L113" s="38">
        <v>216.78333333333342</v>
      </c>
      <c r="M113" s="28">
        <v>209.55</v>
      </c>
      <c r="N113" s="28">
        <v>202.45</v>
      </c>
      <c r="O113" s="39">
        <v>13783700</v>
      </c>
      <c r="P113" s="40">
        <v>5.9259259259259256E-3</v>
      </c>
    </row>
    <row r="114" spans="1:16" ht="12.75" customHeight="1">
      <c r="A114" s="28">
        <v>104</v>
      </c>
      <c r="B114" s="29" t="s">
        <v>44</v>
      </c>
      <c r="C114" s="30" t="s">
        <v>264</v>
      </c>
      <c r="D114" s="31">
        <v>44651</v>
      </c>
      <c r="E114" s="37">
        <v>4382.1000000000004</v>
      </c>
      <c r="F114" s="37">
        <v>4400.95</v>
      </c>
      <c r="G114" s="38">
        <v>4301.8999999999996</v>
      </c>
      <c r="H114" s="38">
        <v>4221.7</v>
      </c>
      <c r="I114" s="38">
        <v>4122.6499999999996</v>
      </c>
      <c r="J114" s="38">
        <v>4481.1499999999996</v>
      </c>
      <c r="K114" s="38">
        <v>4580.2000000000007</v>
      </c>
      <c r="L114" s="38">
        <v>4660.3999999999996</v>
      </c>
      <c r="M114" s="28">
        <v>4500</v>
      </c>
      <c r="N114" s="28">
        <v>4320.75</v>
      </c>
      <c r="O114" s="39">
        <v>371175</v>
      </c>
      <c r="P114" s="40">
        <v>-6.6754667169526688E-2</v>
      </c>
    </row>
    <row r="115" spans="1:16" ht="12.75" customHeight="1">
      <c r="A115" s="28">
        <v>105</v>
      </c>
      <c r="B115" s="29" t="s">
        <v>44</v>
      </c>
      <c r="C115" s="30" t="s">
        <v>131</v>
      </c>
      <c r="D115" s="31">
        <v>44651</v>
      </c>
      <c r="E115" s="37">
        <v>1969.15</v>
      </c>
      <c r="F115" s="37">
        <v>1969.5666666666668</v>
      </c>
      <c r="G115" s="38">
        <v>1941.1833333333336</v>
      </c>
      <c r="H115" s="38">
        <v>1913.2166666666667</v>
      </c>
      <c r="I115" s="38">
        <v>1884.8333333333335</v>
      </c>
      <c r="J115" s="38">
        <v>1997.5333333333338</v>
      </c>
      <c r="K115" s="38">
        <v>2025.916666666667</v>
      </c>
      <c r="L115" s="38">
        <v>2053.8833333333341</v>
      </c>
      <c r="M115" s="28">
        <v>1997.95</v>
      </c>
      <c r="N115" s="28">
        <v>1941.6</v>
      </c>
      <c r="O115" s="39">
        <v>3210000</v>
      </c>
      <c r="P115" s="40">
        <v>1.0546198646308831E-2</v>
      </c>
    </row>
    <row r="116" spans="1:16" ht="12.75" customHeight="1">
      <c r="A116" s="28">
        <v>106</v>
      </c>
      <c r="B116" s="29" t="s">
        <v>58</v>
      </c>
      <c r="C116" s="30" t="s">
        <v>132</v>
      </c>
      <c r="D116" s="31">
        <v>44651</v>
      </c>
      <c r="E116" s="37">
        <v>938.45</v>
      </c>
      <c r="F116" s="37">
        <v>935.31666666666661</v>
      </c>
      <c r="G116" s="38">
        <v>924.63333333333321</v>
      </c>
      <c r="H116" s="38">
        <v>910.81666666666661</v>
      </c>
      <c r="I116" s="38">
        <v>900.13333333333321</v>
      </c>
      <c r="J116" s="38">
        <v>949.13333333333321</v>
      </c>
      <c r="K116" s="38">
        <v>959.81666666666661</v>
      </c>
      <c r="L116" s="38">
        <v>973.63333333333321</v>
      </c>
      <c r="M116" s="28">
        <v>946</v>
      </c>
      <c r="N116" s="28">
        <v>921.5</v>
      </c>
      <c r="O116" s="39">
        <v>26739000</v>
      </c>
      <c r="P116" s="40">
        <v>3.4398718752176032E-2</v>
      </c>
    </row>
    <row r="117" spans="1:16" ht="12.75" customHeight="1">
      <c r="A117" s="28">
        <v>107</v>
      </c>
      <c r="B117" s="29" t="s">
        <v>74</v>
      </c>
      <c r="C117" s="30" t="s">
        <v>133</v>
      </c>
      <c r="D117" s="31">
        <v>44651</v>
      </c>
      <c r="E117" s="37">
        <v>210.45</v>
      </c>
      <c r="F117" s="37">
        <v>207.66666666666666</v>
      </c>
      <c r="G117" s="38">
        <v>202.08333333333331</v>
      </c>
      <c r="H117" s="38">
        <v>193.71666666666667</v>
      </c>
      <c r="I117" s="38">
        <v>188.13333333333333</v>
      </c>
      <c r="J117" s="38">
        <v>216.0333333333333</v>
      </c>
      <c r="K117" s="38">
        <v>221.61666666666662</v>
      </c>
      <c r="L117" s="38">
        <v>229.98333333333329</v>
      </c>
      <c r="M117" s="28">
        <v>213.25</v>
      </c>
      <c r="N117" s="28">
        <v>199.3</v>
      </c>
      <c r="O117" s="39">
        <v>24998400</v>
      </c>
      <c r="P117" s="40">
        <v>-5.2367688022284123E-3</v>
      </c>
    </row>
    <row r="118" spans="1:16" ht="12.75" customHeight="1">
      <c r="A118" s="28">
        <v>108</v>
      </c>
      <c r="B118" s="29" t="s">
        <v>86</v>
      </c>
      <c r="C118" s="30" t="s">
        <v>134</v>
      </c>
      <c r="D118" s="31">
        <v>44651</v>
      </c>
      <c r="E118" s="37">
        <v>1876.45</v>
      </c>
      <c r="F118" s="37">
        <v>1873.1500000000003</v>
      </c>
      <c r="G118" s="38">
        <v>1861.6500000000005</v>
      </c>
      <c r="H118" s="38">
        <v>1846.8500000000001</v>
      </c>
      <c r="I118" s="38">
        <v>1835.3500000000004</v>
      </c>
      <c r="J118" s="38">
        <v>1887.9500000000007</v>
      </c>
      <c r="K118" s="38">
        <v>1899.4500000000003</v>
      </c>
      <c r="L118" s="38">
        <v>1914.2500000000009</v>
      </c>
      <c r="M118" s="28">
        <v>1884.65</v>
      </c>
      <c r="N118" s="28">
        <v>1858.35</v>
      </c>
      <c r="O118" s="39">
        <v>29936400</v>
      </c>
      <c r="P118" s="40">
        <v>1.9076797385620917E-2</v>
      </c>
    </row>
    <row r="119" spans="1:16" ht="12.75" customHeight="1">
      <c r="A119" s="28">
        <v>109</v>
      </c>
      <c r="B119" s="29" t="s">
        <v>86</v>
      </c>
      <c r="C119" s="30" t="s">
        <v>412</v>
      </c>
      <c r="D119" s="31">
        <v>44651</v>
      </c>
      <c r="E119" s="37">
        <v>861.75</v>
      </c>
      <c r="F119" s="37">
        <v>854.98333333333323</v>
      </c>
      <c r="G119" s="38">
        <v>840.86666666666645</v>
      </c>
      <c r="H119" s="38">
        <v>819.98333333333323</v>
      </c>
      <c r="I119" s="38">
        <v>805.86666666666645</v>
      </c>
      <c r="J119" s="38">
        <v>875.86666666666645</v>
      </c>
      <c r="K119" s="38">
        <v>889.98333333333323</v>
      </c>
      <c r="L119" s="38">
        <v>910.86666666666645</v>
      </c>
      <c r="M119" s="28">
        <v>869.1</v>
      </c>
      <c r="N119" s="28">
        <v>834.1</v>
      </c>
      <c r="O119" s="39">
        <v>1166250</v>
      </c>
      <c r="P119" s="40">
        <v>-6.6626650660264103E-2</v>
      </c>
    </row>
    <row r="120" spans="1:16" ht="12.75" customHeight="1">
      <c r="A120" s="28">
        <v>110</v>
      </c>
      <c r="B120" s="29" t="s">
        <v>79</v>
      </c>
      <c r="C120" s="30" t="s">
        <v>135</v>
      </c>
      <c r="D120" s="31">
        <v>44651</v>
      </c>
      <c r="E120" s="37">
        <v>120.2</v>
      </c>
      <c r="F120" s="37">
        <v>119.61666666666667</v>
      </c>
      <c r="G120" s="38">
        <v>118.38333333333335</v>
      </c>
      <c r="H120" s="38">
        <v>116.56666666666668</v>
      </c>
      <c r="I120" s="38">
        <v>115.33333333333336</v>
      </c>
      <c r="J120" s="38">
        <v>121.43333333333335</v>
      </c>
      <c r="K120" s="38">
        <v>122.66666666666667</v>
      </c>
      <c r="L120" s="38">
        <v>124.48333333333335</v>
      </c>
      <c r="M120" s="28">
        <v>120.85</v>
      </c>
      <c r="N120" s="28">
        <v>117.8</v>
      </c>
      <c r="O120" s="39">
        <v>43075500</v>
      </c>
      <c r="P120" s="40">
        <v>4.6998180715585201E-3</v>
      </c>
    </row>
    <row r="121" spans="1:16" ht="12.75" customHeight="1">
      <c r="A121" s="28">
        <v>111</v>
      </c>
      <c r="B121" s="29" t="s">
        <v>47</v>
      </c>
      <c r="C121" s="30" t="s">
        <v>265</v>
      </c>
      <c r="D121" s="31">
        <v>44651</v>
      </c>
      <c r="E121" s="37">
        <v>999.5</v>
      </c>
      <c r="F121" s="37">
        <v>1007.6666666666666</v>
      </c>
      <c r="G121" s="38">
        <v>986.33333333333326</v>
      </c>
      <c r="H121" s="38">
        <v>973.16666666666663</v>
      </c>
      <c r="I121" s="38">
        <v>951.83333333333326</v>
      </c>
      <c r="J121" s="38">
        <v>1020.8333333333333</v>
      </c>
      <c r="K121" s="38">
        <v>1042.1666666666665</v>
      </c>
      <c r="L121" s="38">
        <v>1055.3333333333333</v>
      </c>
      <c r="M121" s="28">
        <v>1029</v>
      </c>
      <c r="N121" s="28">
        <v>994.5</v>
      </c>
      <c r="O121" s="39">
        <v>967950</v>
      </c>
      <c r="P121" s="40">
        <v>-3.4560143626570915E-2</v>
      </c>
    </row>
    <row r="122" spans="1:16" ht="12.75" customHeight="1">
      <c r="A122" s="28">
        <v>112</v>
      </c>
      <c r="B122" s="29" t="s">
        <v>44</v>
      </c>
      <c r="C122" s="30" t="s">
        <v>136</v>
      </c>
      <c r="D122" s="31">
        <v>44651</v>
      </c>
      <c r="E122" s="37">
        <v>766.9</v>
      </c>
      <c r="F122" s="37">
        <v>765.88333333333333</v>
      </c>
      <c r="G122" s="38">
        <v>756.76666666666665</v>
      </c>
      <c r="H122" s="38">
        <v>746.63333333333333</v>
      </c>
      <c r="I122" s="38">
        <v>737.51666666666665</v>
      </c>
      <c r="J122" s="38">
        <v>776.01666666666665</v>
      </c>
      <c r="K122" s="38">
        <v>785.13333333333321</v>
      </c>
      <c r="L122" s="38">
        <v>795.26666666666665</v>
      </c>
      <c r="M122" s="28">
        <v>775</v>
      </c>
      <c r="N122" s="28">
        <v>755.75</v>
      </c>
      <c r="O122" s="39">
        <v>11940250</v>
      </c>
      <c r="P122" s="40">
        <v>-6.1356445178153807E-2</v>
      </c>
    </row>
    <row r="123" spans="1:16" ht="12.75" customHeight="1">
      <c r="A123" s="28">
        <v>113</v>
      </c>
      <c r="B123" s="29" t="s">
        <v>56</v>
      </c>
      <c r="C123" s="30" t="s">
        <v>137</v>
      </c>
      <c r="D123" s="31">
        <v>44651</v>
      </c>
      <c r="E123" s="37">
        <v>256.8</v>
      </c>
      <c r="F123" s="37">
        <v>255.5333333333333</v>
      </c>
      <c r="G123" s="38">
        <v>253.56666666666661</v>
      </c>
      <c r="H123" s="38">
        <v>250.33333333333331</v>
      </c>
      <c r="I123" s="38">
        <v>248.36666666666662</v>
      </c>
      <c r="J123" s="38">
        <v>258.76666666666659</v>
      </c>
      <c r="K123" s="38">
        <v>260.73333333333329</v>
      </c>
      <c r="L123" s="38">
        <v>263.96666666666658</v>
      </c>
      <c r="M123" s="28">
        <v>257.5</v>
      </c>
      <c r="N123" s="28">
        <v>252.3</v>
      </c>
      <c r="O123" s="39">
        <v>138233600</v>
      </c>
      <c r="P123" s="40">
        <v>6.1255386048678232E-3</v>
      </c>
    </row>
    <row r="124" spans="1:16" ht="12.75" customHeight="1">
      <c r="A124" s="28">
        <v>114</v>
      </c>
      <c r="B124" s="29" t="s">
        <v>119</v>
      </c>
      <c r="C124" s="30" t="s">
        <v>138</v>
      </c>
      <c r="D124" s="31">
        <v>44651</v>
      </c>
      <c r="E124" s="37">
        <v>520.45000000000005</v>
      </c>
      <c r="F124" s="37">
        <v>522.66666666666663</v>
      </c>
      <c r="G124" s="38">
        <v>512.18333333333328</v>
      </c>
      <c r="H124" s="38">
        <v>503.91666666666663</v>
      </c>
      <c r="I124" s="38">
        <v>493.43333333333328</v>
      </c>
      <c r="J124" s="38">
        <v>530.93333333333328</v>
      </c>
      <c r="K124" s="38">
        <v>541.41666666666663</v>
      </c>
      <c r="L124" s="38">
        <v>549.68333333333328</v>
      </c>
      <c r="M124" s="28">
        <v>533.15</v>
      </c>
      <c r="N124" s="28">
        <v>514.4</v>
      </c>
      <c r="O124" s="39">
        <v>42957500</v>
      </c>
      <c r="P124" s="40">
        <v>3.4454566690025694E-3</v>
      </c>
    </row>
    <row r="125" spans="1:16" ht="12.75" customHeight="1">
      <c r="A125" s="28">
        <v>115</v>
      </c>
      <c r="B125" s="29" t="s">
        <v>42</v>
      </c>
      <c r="C125" s="30" t="s">
        <v>414</v>
      </c>
      <c r="D125" s="31">
        <v>44651</v>
      </c>
      <c r="E125" s="37">
        <v>2260.75</v>
      </c>
      <c r="F125" s="37">
        <v>2255.25</v>
      </c>
      <c r="G125" s="38">
        <v>2200.9499999999998</v>
      </c>
      <c r="H125" s="38">
        <v>2141.1499999999996</v>
      </c>
      <c r="I125" s="38">
        <v>2086.8499999999995</v>
      </c>
      <c r="J125" s="38">
        <v>2315.0500000000002</v>
      </c>
      <c r="K125" s="38">
        <v>2369.3500000000004</v>
      </c>
      <c r="L125" s="38">
        <v>2429.1500000000005</v>
      </c>
      <c r="M125" s="28">
        <v>2309.5500000000002</v>
      </c>
      <c r="N125" s="28">
        <v>2195.4499999999998</v>
      </c>
      <c r="O125" s="39">
        <v>609175</v>
      </c>
      <c r="P125" s="40">
        <v>0.17363452461227241</v>
      </c>
    </row>
    <row r="126" spans="1:16" ht="12.75" customHeight="1">
      <c r="A126" s="28">
        <v>116</v>
      </c>
      <c r="B126" s="29" t="s">
        <v>119</v>
      </c>
      <c r="C126" s="30" t="s">
        <v>139</v>
      </c>
      <c r="D126" s="31">
        <v>44651</v>
      </c>
      <c r="E126" s="37">
        <v>730.3</v>
      </c>
      <c r="F126" s="37">
        <v>726.65</v>
      </c>
      <c r="G126" s="38">
        <v>721.59999999999991</v>
      </c>
      <c r="H126" s="38">
        <v>712.9</v>
      </c>
      <c r="I126" s="38">
        <v>707.84999999999991</v>
      </c>
      <c r="J126" s="38">
        <v>735.34999999999991</v>
      </c>
      <c r="K126" s="38">
        <v>740.39999999999986</v>
      </c>
      <c r="L126" s="38">
        <v>749.09999999999991</v>
      </c>
      <c r="M126" s="28">
        <v>731.7</v>
      </c>
      <c r="N126" s="28">
        <v>717.95</v>
      </c>
      <c r="O126" s="39">
        <v>32022000</v>
      </c>
      <c r="P126" s="40">
        <v>-1.158429869155763E-2</v>
      </c>
    </row>
    <row r="127" spans="1:16" ht="12.75" customHeight="1">
      <c r="A127" s="28">
        <v>117</v>
      </c>
      <c r="B127" s="29" t="s">
        <v>44</v>
      </c>
      <c r="C127" s="30" t="s">
        <v>140</v>
      </c>
      <c r="D127" s="31">
        <v>44651</v>
      </c>
      <c r="E127" s="37">
        <v>2646.8</v>
      </c>
      <c r="F127" s="37">
        <v>2628.0499999999997</v>
      </c>
      <c r="G127" s="38">
        <v>2587.1499999999996</v>
      </c>
      <c r="H127" s="38">
        <v>2527.5</v>
      </c>
      <c r="I127" s="38">
        <v>2486.6</v>
      </c>
      <c r="J127" s="38">
        <v>2687.6999999999994</v>
      </c>
      <c r="K127" s="38">
        <v>2728.6</v>
      </c>
      <c r="L127" s="38">
        <v>2788.2499999999991</v>
      </c>
      <c r="M127" s="28">
        <v>2668.95</v>
      </c>
      <c r="N127" s="28">
        <v>2568.4</v>
      </c>
      <c r="O127" s="39">
        <v>2599500</v>
      </c>
      <c r="P127" s="40">
        <v>-3.0353895649741221E-2</v>
      </c>
    </row>
    <row r="128" spans="1:16" ht="12.75" customHeight="1">
      <c r="A128" s="28">
        <v>118</v>
      </c>
      <c r="B128" s="29" t="s">
        <v>58</v>
      </c>
      <c r="C128" s="30" t="s">
        <v>141</v>
      </c>
      <c r="D128" s="31">
        <v>44651</v>
      </c>
      <c r="E128" s="37">
        <v>1730.05</v>
      </c>
      <c r="F128" s="37">
        <v>1720</v>
      </c>
      <c r="G128" s="38">
        <v>1705.75</v>
      </c>
      <c r="H128" s="38">
        <v>1681.45</v>
      </c>
      <c r="I128" s="38">
        <v>1667.2</v>
      </c>
      <c r="J128" s="38">
        <v>1744.3</v>
      </c>
      <c r="K128" s="38">
        <v>1758.55</v>
      </c>
      <c r="L128" s="38">
        <v>1782.85</v>
      </c>
      <c r="M128" s="28">
        <v>1734.25</v>
      </c>
      <c r="N128" s="28">
        <v>1695.7</v>
      </c>
      <c r="O128" s="39">
        <v>19267200</v>
      </c>
      <c r="P128" s="40">
        <v>-7.6024476172816616E-3</v>
      </c>
    </row>
    <row r="129" spans="1:16" ht="12.75" customHeight="1">
      <c r="A129" s="28">
        <v>119</v>
      </c>
      <c r="B129" s="29" t="s">
        <v>63</v>
      </c>
      <c r="C129" s="30" t="s">
        <v>142</v>
      </c>
      <c r="D129" s="31">
        <v>44651</v>
      </c>
      <c r="E129" s="37">
        <v>84.5</v>
      </c>
      <c r="F129" s="37">
        <v>83.266666666666666</v>
      </c>
      <c r="G129" s="38">
        <v>81.733333333333334</v>
      </c>
      <c r="H129" s="38">
        <v>78.966666666666669</v>
      </c>
      <c r="I129" s="38">
        <v>77.433333333333337</v>
      </c>
      <c r="J129" s="38">
        <v>86.033333333333331</v>
      </c>
      <c r="K129" s="38">
        <v>87.566666666666663</v>
      </c>
      <c r="L129" s="38">
        <v>90.333333333333329</v>
      </c>
      <c r="M129" s="28">
        <v>84.8</v>
      </c>
      <c r="N129" s="28">
        <v>80.5</v>
      </c>
      <c r="O129" s="39">
        <v>59023336</v>
      </c>
      <c r="P129" s="40">
        <v>-8.2662968099861303E-2</v>
      </c>
    </row>
    <row r="130" spans="1:16" ht="12.75" customHeight="1">
      <c r="A130" s="28">
        <v>120</v>
      </c>
      <c r="B130" s="29" t="s">
        <v>44</v>
      </c>
      <c r="C130" s="30" t="s">
        <v>143</v>
      </c>
      <c r="D130" s="31">
        <v>44651</v>
      </c>
      <c r="E130" s="37">
        <v>2563.0500000000002</v>
      </c>
      <c r="F130" s="37">
        <v>2588.0333333333333</v>
      </c>
      <c r="G130" s="38">
        <v>2526.1666666666665</v>
      </c>
      <c r="H130" s="38">
        <v>2489.2833333333333</v>
      </c>
      <c r="I130" s="38">
        <v>2427.4166666666665</v>
      </c>
      <c r="J130" s="38">
        <v>2624.9166666666665</v>
      </c>
      <c r="K130" s="38">
        <v>2686.7833333333333</v>
      </c>
      <c r="L130" s="38">
        <v>2723.6666666666665</v>
      </c>
      <c r="M130" s="28">
        <v>2649.9</v>
      </c>
      <c r="N130" s="28">
        <v>2551.15</v>
      </c>
      <c r="O130" s="39">
        <v>805375</v>
      </c>
      <c r="P130" s="40">
        <v>-6.6772885283893399E-2</v>
      </c>
    </row>
    <row r="131" spans="1:16" ht="12.75" customHeight="1">
      <c r="A131" s="28">
        <v>121</v>
      </c>
      <c r="B131" s="29" t="s">
        <v>47</v>
      </c>
      <c r="C131" s="30" t="s">
        <v>267</v>
      </c>
      <c r="D131" s="31">
        <v>44651</v>
      </c>
      <c r="E131" s="37">
        <v>592.65</v>
      </c>
      <c r="F131" s="37">
        <v>593.56666666666661</v>
      </c>
      <c r="G131" s="38">
        <v>585.08333333333326</v>
      </c>
      <c r="H131" s="38">
        <v>577.51666666666665</v>
      </c>
      <c r="I131" s="38">
        <v>569.0333333333333</v>
      </c>
      <c r="J131" s="38">
        <v>601.13333333333321</v>
      </c>
      <c r="K131" s="38">
        <v>609.61666666666656</v>
      </c>
      <c r="L131" s="38">
        <v>617.18333333333317</v>
      </c>
      <c r="M131" s="28">
        <v>602.04999999999995</v>
      </c>
      <c r="N131" s="28">
        <v>586</v>
      </c>
      <c r="O131" s="39">
        <v>6906600</v>
      </c>
      <c r="P131" s="40">
        <v>-8.9112746997287873E-3</v>
      </c>
    </row>
    <row r="132" spans="1:16" ht="12.75" customHeight="1">
      <c r="A132" s="28">
        <v>122</v>
      </c>
      <c r="B132" s="29" t="s">
        <v>63</v>
      </c>
      <c r="C132" s="30" t="s">
        <v>144</v>
      </c>
      <c r="D132" s="31">
        <v>44651</v>
      </c>
      <c r="E132" s="37">
        <v>361.2</v>
      </c>
      <c r="F132" s="37">
        <v>361.7</v>
      </c>
      <c r="G132" s="38">
        <v>355.84999999999997</v>
      </c>
      <c r="H132" s="38">
        <v>350.5</v>
      </c>
      <c r="I132" s="38">
        <v>344.65</v>
      </c>
      <c r="J132" s="38">
        <v>367.04999999999995</v>
      </c>
      <c r="K132" s="38">
        <v>372.9</v>
      </c>
      <c r="L132" s="38">
        <v>378.24999999999994</v>
      </c>
      <c r="M132" s="28">
        <v>367.55</v>
      </c>
      <c r="N132" s="28">
        <v>356.35</v>
      </c>
      <c r="O132" s="39">
        <v>21066000</v>
      </c>
      <c r="P132" s="40">
        <v>2.9216337697869847E-2</v>
      </c>
    </row>
    <row r="133" spans="1:16" ht="12.75" customHeight="1">
      <c r="A133" s="28">
        <v>123</v>
      </c>
      <c r="B133" s="29" t="s">
        <v>70</v>
      </c>
      <c r="C133" s="30" t="s">
        <v>145</v>
      </c>
      <c r="D133" s="31">
        <v>44651</v>
      </c>
      <c r="E133" s="37">
        <v>1747.25</v>
      </c>
      <c r="F133" s="37">
        <v>1745.0333333333335</v>
      </c>
      <c r="G133" s="38">
        <v>1733.916666666667</v>
      </c>
      <c r="H133" s="38">
        <v>1720.5833333333335</v>
      </c>
      <c r="I133" s="38">
        <v>1709.4666666666669</v>
      </c>
      <c r="J133" s="38">
        <v>1758.366666666667</v>
      </c>
      <c r="K133" s="38">
        <v>1769.4833333333333</v>
      </c>
      <c r="L133" s="38">
        <v>1782.8166666666671</v>
      </c>
      <c r="M133" s="28">
        <v>1756.15</v>
      </c>
      <c r="N133" s="28">
        <v>1731.7</v>
      </c>
      <c r="O133" s="39">
        <v>13659125</v>
      </c>
      <c r="P133" s="40">
        <v>1.3308876850232479E-2</v>
      </c>
    </row>
    <row r="134" spans="1:16" ht="12.75" customHeight="1">
      <c r="A134" s="28">
        <v>124</v>
      </c>
      <c r="B134" s="29" t="s">
        <v>86</v>
      </c>
      <c r="C134" s="30" t="s">
        <v>146</v>
      </c>
      <c r="D134" s="31">
        <v>44651</v>
      </c>
      <c r="E134" s="37">
        <v>6078.9</v>
      </c>
      <c r="F134" s="37">
        <v>6063.2333333333327</v>
      </c>
      <c r="G134" s="38">
        <v>5945.3166666666657</v>
      </c>
      <c r="H134" s="38">
        <v>5811.7333333333327</v>
      </c>
      <c r="I134" s="38">
        <v>5693.8166666666657</v>
      </c>
      <c r="J134" s="38">
        <v>6196.8166666666657</v>
      </c>
      <c r="K134" s="38">
        <v>6314.7333333333318</v>
      </c>
      <c r="L134" s="38">
        <v>6448.3166666666657</v>
      </c>
      <c r="M134" s="28">
        <v>6181.15</v>
      </c>
      <c r="N134" s="28">
        <v>5929.65</v>
      </c>
      <c r="O134" s="39">
        <v>1236000</v>
      </c>
      <c r="P134" s="40">
        <v>-2.6924893717524798E-2</v>
      </c>
    </row>
    <row r="135" spans="1:16" ht="12.75" customHeight="1">
      <c r="A135" s="28">
        <v>125</v>
      </c>
      <c r="B135" s="29" t="s">
        <v>86</v>
      </c>
      <c r="C135" s="30" t="s">
        <v>147</v>
      </c>
      <c r="D135" s="31">
        <v>44651</v>
      </c>
      <c r="E135" s="37">
        <v>4900.25</v>
      </c>
      <c r="F135" s="37">
        <v>4911.05</v>
      </c>
      <c r="G135" s="38">
        <v>4850.6000000000004</v>
      </c>
      <c r="H135" s="38">
        <v>4800.95</v>
      </c>
      <c r="I135" s="38">
        <v>4740.5</v>
      </c>
      <c r="J135" s="38">
        <v>4960.7000000000007</v>
      </c>
      <c r="K135" s="38">
        <v>5021.1499999999996</v>
      </c>
      <c r="L135" s="38">
        <v>5070.8000000000011</v>
      </c>
      <c r="M135" s="28">
        <v>4971.5</v>
      </c>
      <c r="N135" s="28">
        <v>4861.3999999999996</v>
      </c>
      <c r="O135" s="39">
        <v>755400</v>
      </c>
      <c r="P135" s="40">
        <v>-5.3620646454522677E-2</v>
      </c>
    </row>
    <row r="136" spans="1:16" ht="12.75" customHeight="1">
      <c r="A136" s="28">
        <v>126</v>
      </c>
      <c r="B136" s="29" t="s">
        <v>47</v>
      </c>
      <c r="C136" s="30" t="s">
        <v>148</v>
      </c>
      <c r="D136" s="31">
        <v>44651</v>
      </c>
      <c r="E136" s="37">
        <v>754.5</v>
      </c>
      <c r="F136" s="37">
        <v>757.18333333333339</v>
      </c>
      <c r="G136" s="38">
        <v>747.26666666666677</v>
      </c>
      <c r="H136" s="38">
        <v>740.03333333333342</v>
      </c>
      <c r="I136" s="38">
        <v>730.11666666666679</v>
      </c>
      <c r="J136" s="38">
        <v>764.41666666666674</v>
      </c>
      <c r="K136" s="38">
        <v>774.33333333333326</v>
      </c>
      <c r="L136" s="38">
        <v>781.56666666666672</v>
      </c>
      <c r="M136" s="28">
        <v>767.1</v>
      </c>
      <c r="N136" s="28">
        <v>749.95</v>
      </c>
      <c r="O136" s="39">
        <v>10159200</v>
      </c>
      <c r="P136" s="40">
        <v>2.0578942874220817E-2</v>
      </c>
    </row>
    <row r="137" spans="1:16" ht="12.75" customHeight="1">
      <c r="A137" s="28">
        <v>127</v>
      </c>
      <c r="B137" s="29" t="s">
        <v>49</v>
      </c>
      <c r="C137" s="30" t="s">
        <v>149</v>
      </c>
      <c r="D137" s="31">
        <v>44651</v>
      </c>
      <c r="E137" s="37">
        <v>771.8</v>
      </c>
      <c r="F137" s="37">
        <v>766.69999999999993</v>
      </c>
      <c r="G137" s="38">
        <v>758.69999999999982</v>
      </c>
      <c r="H137" s="38">
        <v>745.59999999999991</v>
      </c>
      <c r="I137" s="38">
        <v>737.5999999999998</v>
      </c>
      <c r="J137" s="38">
        <v>779.79999999999984</v>
      </c>
      <c r="K137" s="38">
        <v>787.80000000000007</v>
      </c>
      <c r="L137" s="38">
        <v>800.89999999999986</v>
      </c>
      <c r="M137" s="28">
        <v>774.7</v>
      </c>
      <c r="N137" s="28">
        <v>753.6</v>
      </c>
      <c r="O137" s="39">
        <v>15345400</v>
      </c>
      <c r="P137" s="40">
        <v>1.1162361623616236E-2</v>
      </c>
    </row>
    <row r="138" spans="1:16" ht="12.75" customHeight="1">
      <c r="A138" s="28">
        <v>128</v>
      </c>
      <c r="B138" s="29" t="s">
        <v>63</v>
      </c>
      <c r="C138" s="30" t="s">
        <v>150</v>
      </c>
      <c r="D138" s="31">
        <v>44651</v>
      </c>
      <c r="E138" s="37">
        <v>158.80000000000001</v>
      </c>
      <c r="F138" s="37">
        <v>158.29999999999998</v>
      </c>
      <c r="G138" s="38">
        <v>157.49999999999997</v>
      </c>
      <c r="H138" s="38">
        <v>156.19999999999999</v>
      </c>
      <c r="I138" s="38">
        <v>155.39999999999998</v>
      </c>
      <c r="J138" s="38">
        <v>159.59999999999997</v>
      </c>
      <c r="K138" s="38">
        <v>160.39999999999998</v>
      </c>
      <c r="L138" s="38">
        <v>161.69999999999996</v>
      </c>
      <c r="M138" s="28">
        <v>159.1</v>
      </c>
      <c r="N138" s="28">
        <v>157</v>
      </c>
      <c r="O138" s="39">
        <v>39084000</v>
      </c>
      <c r="P138" s="40">
        <v>0.11109847623379578</v>
      </c>
    </row>
    <row r="139" spans="1:16" ht="12.75" customHeight="1">
      <c r="A139" s="28">
        <v>129</v>
      </c>
      <c r="B139" s="29" t="s">
        <v>63</v>
      </c>
      <c r="C139" s="30" t="s">
        <v>151</v>
      </c>
      <c r="D139" s="31">
        <v>44651</v>
      </c>
      <c r="E139" s="37">
        <v>115</v>
      </c>
      <c r="F139" s="37">
        <v>114.38333333333333</v>
      </c>
      <c r="G139" s="38">
        <v>113.21666666666665</v>
      </c>
      <c r="H139" s="38">
        <v>111.43333333333332</v>
      </c>
      <c r="I139" s="38">
        <v>110.26666666666665</v>
      </c>
      <c r="J139" s="38">
        <v>116.16666666666666</v>
      </c>
      <c r="K139" s="38">
        <v>117.33333333333334</v>
      </c>
      <c r="L139" s="38">
        <v>119.11666666666666</v>
      </c>
      <c r="M139" s="28">
        <v>115.55</v>
      </c>
      <c r="N139" s="28">
        <v>112.6</v>
      </c>
      <c r="O139" s="39">
        <v>30411000</v>
      </c>
      <c r="P139" s="40">
        <v>-3.8144036436094507E-2</v>
      </c>
    </row>
    <row r="140" spans="1:16" ht="12.75" customHeight="1">
      <c r="A140" s="28">
        <v>130</v>
      </c>
      <c r="B140" s="29" t="s">
        <v>56</v>
      </c>
      <c r="C140" s="30" t="s">
        <v>152</v>
      </c>
      <c r="D140" s="31">
        <v>44651</v>
      </c>
      <c r="E140" s="37">
        <v>475.5</v>
      </c>
      <c r="F140" s="37">
        <v>474.93333333333339</v>
      </c>
      <c r="G140" s="38">
        <v>470.1666666666668</v>
      </c>
      <c r="H140" s="38">
        <v>464.83333333333343</v>
      </c>
      <c r="I140" s="38">
        <v>460.06666666666683</v>
      </c>
      <c r="J140" s="38">
        <v>480.26666666666677</v>
      </c>
      <c r="K140" s="38">
        <v>485.03333333333342</v>
      </c>
      <c r="L140" s="38">
        <v>490.36666666666673</v>
      </c>
      <c r="M140" s="28">
        <v>479.7</v>
      </c>
      <c r="N140" s="28">
        <v>469.6</v>
      </c>
      <c r="O140" s="39">
        <v>9843000</v>
      </c>
      <c r="P140" s="40">
        <v>7.5749820861910127E-3</v>
      </c>
    </row>
    <row r="141" spans="1:16" ht="12.75" customHeight="1">
      <c r="A141" s="28">
        <v>131</v>
      </c>
      <c r="B141" s="29" t="s">
        <v>49</v>
      </c>
      <c r="C141" s="30" t="s">
        <v>153</v>
      </c>
      <c r="D141" s="31">
        <v>44651</v>
      </c>
      <c r="E141" s="37">
        <v>7500.25</v>
      </c>
      <c r="F141" s="37">
        <v>7490.0666666666657</v>
      </c>
      <c r="G141" s="38">
        <v>7432.8333333333312</v>
      </c>
      <c r="H141" s="38">
        <v>7365.4166666666652</v>
      </c>
      <c r="I141" s="38">
        <v>7308.1833333333307</v>
      </c>
      <c r="J141" s="38">
        <v>7557.4833333333318</v>
      </c>
      <c r="K141" s="38">
        <v>7614.7166666666653</v>
      </c>
      <c r="L141" s="38">
        <v>7682.1333333333323</v>
      </c>
      <c r="M141" s="28">
        <v>7547.3</v>
      </c>
      <c r="N141" s="28">
        <v>7422.65</v>
      </c>
      <c r="O141" s="39">
        <v>2636300</v>
      </c>
      <c r="P141" s="40">
        <v>-1.5019615169064077E-2</v>
      </c>
    </row>
    <row r="142" spans="1:16" ht="12.75" customHeight="1">
      <c r="A142" s="28">
        <v>132</v>
      </c>
      <c r="B142" s="29" t="s">
        <v>56</v>
      </c>
      <c r="C142" s="30" t="s">
        <v>154</v>
      </c>
      <c r="D142" s="31">
        <v>44651</v>
      </c>
      <c r="E142" s="37">
        <v>875.4</v>
      </c>
      <c r="F142" s="37">
        <v>880.70000000000016</v>
      </c>
      <c r="G142" s="38">
        <v>866.90000000000032</v>
      </c>
      <c r="H142" s="38">
        <v>858.4000000000002</v>
      </c>
      <c r="I142" s="38">
        <v>844.60000000000036</v>
      </c>
      <c r="J142" s="38">
        <v>889.20000000000027</v>
      </c>
      <c r="K142" s="38">
        <v>903.00000000000023</v>
      </c>
      <c r="L142" s="38">
        <v>911.50000000000023</v>
      </c>
      <c r="M142" s="28">
        <v>894.5</v>
      </c>
      <c r="N142" s="28">
        <v>872.2</v>
      </c>
      <c r="O142" s="39">
        <v>13848750</v>
      </c>
      <c r="P142" s="40">
        <v>5.4941915825557033E-2</v>
      </c>
    </row>
    <row r="143" spans="1:16" ht="12.75" customHeight="1">
      <c r="A143" s="28">
        <v>133</v>
      </c>
      <c r="B143" s="29" t="s">
        <v>44</v>
      </c>
      <c r="C143" s="30" t="s">
        <v>455</v>
      </c>
      <c r="D143" s="31">
        <v>44651</v>
      </c>
      <c r="E143" s="37">
        <v>1434.45</v>
      </c>
      <c r="F143" s="37">
        <v>1436.55</v>
      </c>
      <c r="G143" s="38">
        <v>1419.55</v>
      </c>
      <c r="H143" s="38">
        <v>1404.65</v>
      </c>
      <c r="I143" s="38">
        <v>1387.65</v>
      </c>
      <c r="J143" s="38">
        <v>1451.4499999999998</v>
      </c>
      <c r="K143" s="38">
        <v>1468.4499999999998</v>
      </c>
      <c r="L143" s="38">
        <v>1483.3499999999997</v>
      </c>
      <c r="M143" s="28">
        <v>1453.55</v>
      </c>
      <c r="N143" s="28">
        <v>1421.65</v>
      </c>
      <c r="O143" s="39">
        <v>2500400</v>
      </c>
      <c r="P143" s="40">
        <v>3.9347948285553686E-3</v>
      </c>
    </row>
    <row r="144" spans="1:16" ht="12.75" customHeight="1">
      <c r="A144" s="28">
        <v>134</v>
      </c>
      <c r="B144" s="29" t="s">
        <v>47</v>
      </c>
      <c r="C144" s="30" t="s">
        <v>155</v>
      </c>
      <c r="D144" s="31">
        <v>44651</v>
      </c>
      <c r="E144" s="37">
        <v>1988.25</v>
      </c>
      <c r="F144" s="37">
        <v>1986.25</v>
      </c>
      <c r="G144" s="38">
        <v>1962.45</v>
      </c>
      <c r="H144" s="38">
        <v>1936.65</v>
      </c>
      <c r="I144" s="38">
        <v>1912.8500000000001</v>
      </c>
      <c r="J144" s="38">
        <v>2012.05</v>
      </c>
      <c r="K144" s="38">
        <v>2035.8500000000001</v>
      </c>
      <c r="L144" s="38">
        <v>2061.6499999999996</v>
      </c>
      <c r="M144" s="28">
        <v>2010.05</v>
      </c>
      <c r="N144" s="28">
        <v>1960.45</v>
      </c>
      <c r="O144" s="39">
        <v>823400</v>
      </c>
      <c r="P144" s="40">
        <v>2.5404732254047324E-2</v>
      </c>
    </row>
    <row r="145" spans="1:16" ht="12.75" customHeight="1">
      <c r="A145" s="28">
        <v>135</v>
      </c>
      <c r="B145" s="29" t="s">
        <v>63</v>
      </c>
      <c r="C145" s="30" t="s">
        <v>156</v>
      </c>
      <c r="D145" s="31">
        <v>44651</v>
      </c>
      <c r="E145" s="37">
        <v>706.75</v>
      </c>
      <c r="F145" s="37">
        <v>714.80000000000007</v>
      </c>
      <c r="G145" s="38">
        <v>694.95000000000016</v>
      </c>
      <c r="H145" s="38">
        <v>683.15000000000009</v>
      </c>
      <c r="I145" s="38">
        <v>663.30000000000018</v>
      </c>
      <c r="J145" s="38">
        <v>726.60000000000014</v>
      </c>
      <c r="K145" s="38">
        <v>746.45</v>
      </c>
      <c r="L145" s="38">
        <v>758.25000000000011</v>
      </c>
      <c r="M145" s="28">
        <v>734.65</v>
      </c>
      <c r="N145" s="28">
        <v>703</v>
      </c>
      <c r="O145" s="39">
        <v>2583750</v>
      </c>
      <c r="P145" s="40">
        <v>0.15787940576755025</v>
      </c>
    </row>
    <row r="146" spans="1:16" ht="12.75" customHeight="1">
      <c r="A146" s="28">
        <v>136</v>
      </c>
      <c r="B146" s="29" t="s">
        <v>79</v>
      </c>
      <c r="C146" s="30" t="s">
        <v>157</v>
      </c>
      <c r="D146" s="31">
        <v>44651</v>
      </c>
      <c r="E146" s="37">
        <v>762.2</v>
      </c>
      <c r="F146" s="37">
        <v>755.88333333333321</v>
      </c>
      <c r="G146" s="38">
        <v>744.61666666666645</v>
      </c>
      <c r="H146" s="38">
        <v>727.03333333333319</v>
      </c>
      <c r="I146" s="38">
        <v>715.76666666666642</v>
      </c>
      <c r="J146" s="38">
        <v>773.46666666666647</v>
      </c>
      <c r="K146" s="38">
        <v>784.73333333333335</v>
      </c>
      <c r="L146" s="38">
        <v>802.31666666666649</v>
      </c>
      <c r="M146" s="28">
        <v>767.15</v>
      </c>
      <c r="N146" s="28">
        <v>738.3</v>
      </c>
      <c r="O146" s="39">
        <v>3379200</v>
      </c>
      <c r="P146" s="40">
        <v>-4.5423728813559321E-2</v>
      </c>
    </row>
    <row r="147" spans="1:16" ht="12.75" customHeight="1">
      <c r="A147" s="28">
        <v>137</v>
      </c>
      <c r="B147" s="29" t="s">
        <v>86</v>
      </c>
      <c r="C147" s="30" t="s">
        <v>158</v>
      </c>
      <c r="D147" s="31">
        <v>44651</v>
      </c>
      <c r="E147" s="37">
        <v>4239.8500000000004</v>
      </c>
      <c r="F147" s="37">
        <v>4246.9000000000005</v>
      </c>
      <c r="G147" s="38">
        <v>4173.9000000000015</v>
      </c>
      <c r="H147" s="38">
        <v>4107.9500000000007</v>
      </c>
      <c r="I147" s="38">
        <v>4034.9500000000016</v>
      </c>
      <c r="J147" s="38">
        <v>4312.8500000000013</v>
      </c>
      <c r="K147" s="38">
        <v>4385.8499999999995</v>
      </c>
      <c r="L147" s="38">
        <v>4451.8000000000011</v>
      </c>
      <c r="M147" s="28">
        <v>4319.8999999999996</v>
      </c>
      <c r="N147" s="28">
        <v>4180.95</v>
      </c>
      <c r="O147" s="39">
        <v>2636200</v>
      </c>
      <c r="P147" s="40">
        <v>-1.3250486599790388E-2</v>
      </c>
    </row>
    <row r="148" spans="1:16" ht="12.75" customHeight="1">
      <c r="A148" s="28">
        <v>138</v>
      </c>
      <c r="B148" s="29" t="s">
        <v>49</v>
      </c>
      <c r="C148" s="30" t="s">
        <v>159</v>
      </c>
      <c r="D148" s="31">
        <v>44651</v>
      </c>
      <c r="E148" s="37">
        <v>135.4</v>
      </c>
      <c r="F148" s="37">
        <v>134.6</v>
      </c>
      <c r="G148" s="38">
        <v>132.69999999999999</v>
      </c>
      <c r="H148" s="38">
        <v>130</v>
      </c>
      <c r="I148" s="38">
        <v>128.1</v>
      </c>
      <c r="J148" s="38">
        <v>137.29999999999998</v>
      </c>
      <c r="K148" s="38">
        <v>139.20000000000002</v>
      </c>
      <c r="L148" s="38">
        <v>141.89999999999998</v>
      </c>
      <c r="M148" s="28">
        <v>136.5</v>
      </c>
      <c r="N148" s="28">
        <v>131.9</v>
      </c>
      <c r="O148" s="39">
        <v>35826000</v>
      </c>
      <c r="P148" s="40">
        <v>-3.5704192180876115E-2</v>
      </c>
    </row>
    <row r="149" spans="1:16" ht="12.75" customHeight="1">
      <c r="A149" s="28">
        <v>139</v>
      </c>
      <c r="B149" s="29" t="s">
        <v>86</v>
      </c>
      <c r="C149" s="30" t="s">
        <v>160</v>
      </c>
      <c r="D149" s="31">
        <v>44651</v>
      </c>
      <c r="E149" s="37">
        <v>3335.45</v>
      </c>
      <c r="F149" s="37">
        <v>3320.0833333333335</v>
      </c>
      <c r="G149" s="38">
        <v>3284.8166666666671</v>
      </c>
      <c r="H149" s="38">
        <v>3234.1833333333334</v>
      </c>
      <c r="I149" s="38">
        <v>3198.916666666667</v>
      </c>
      <c r="J149" s="38">
        <v>3370.7166666666672</v>
      </c>
      <c r="K149" s="38">
        <v>3405.9833333333336</v>
      </c>
      <c r="L149" s="38">
        <v>3456.6166666666672</v>
      </c>
      <c r="M149" s="28">
        <v>3355.35</v>
      </c>
      <c r="N149" s="28">
        <v>3269.45</v>
      </c>
      <c r="O149" s="39">
        <v>1568875</v>
      </c>
      <c r="P149" s="40">
        <v>1.0027039206849933E-2</v>
      </c>
    </row>
    <row r="150" spans="1:16" ht="12.75" customHeight="1">
      <c r="A150" s="28">
        <v>140</v>
      </c>
      <c r="B150" s="29" t="s">
        <v>49</v>
      </c>
      <c r="C150" s="30" t="s">
        <v>161</v>
      </c>
      <c r="D150" s="31">
        <v>44651</v>
      </c>
      <c r="E150" s="37">
        <v>65532.95</v>
      </c>
      <c r="F150" s="37">
        <v>65480.566666666673</v>
      </c>
      <c r="G150" s="38">
        <v>64590.933333333349</v>
      </c>
      <c r="H150" s="38">
        <v>63648.916666666679</v>
      </c>
      <c r="I150" s="38">
        <v>62759.283333333355</v>
      </c>
      <c r="J150" s="38">
        <v>66422.583333333343</v>
      </c>
      <c r="K150" s="38">
        <v>67312.21666666666</v>
      </c>
      <c r="L150" s="38">
        <v>68254.233333333337</v>
      </c>
      <c r="M150" s="28">
        <v>66370.2</v>
      </c>
      <c r="N150" s="28">
        <v>64538.55</v>
      </c>
      <c r="O150" s="39">
        <v>88810</v>
      </c>
      <c r="P150" s="40">
        <v>-5.4871220604703246E-3</v>
      </c>
    </row>
    <row r="151" spans="1:16" ht="12.75" customHeight="1">
      <c r="A151" s="28">
        <v>141</v>
      </c>
      <c r="B151" s="29" t="s">
        <v>63</v>
      </c>
      <c r="C151" s="30" t="s">
        <v>162</v>
      </c>
      <c r="D151" s="31">
        <v>44651</v>
      </c>
      <c r="E151" s="37">
        <v>1295.6500000000001</v>
      </c>
      <c r="F151" s="37">
        <v>1300.1833333333334</v>
      </c>
      <c r="G151" s="38">
        <v>1280.2666666666669</v>
      </c>
      <c r="H151" s="38">
        <v>1264.8833333333334</v>
      </c>
      <c r="I151" s="38">
        <v>1244.9666666666669</v>
      </c>
      <c r="J151" s="38">
        <v>1315.5666666666668</v>
      </c>
      <c r="K151" s="38">
        <v>1335.4833333333333</v>
      </c>
      <c r="L151" s="38">
        <v>1350.8666666666668</v>
      </c>
      <c r="M151" s="28">
        <v>1320.1</v>
      </c>
      <c r="N151" s="28">
        <v>1284.8</v>
      </c>
      <c r="O151" s="39">
        <v>3810375</v>
      </c>
      <c r="P151" s="40">
        <v>7.8794444991628094E-4</v>
      </c>
    </row>
    <row r="152" spans="1:16" ht="12.75" customHeight="1">
      <c r="A152" s="28">
        <v>142</v>
      </c>
      <c r="B152" s="29" t="s">
        <v>44</v>
      </c>
      <c r="C152" s="30" t="s">
        <v>163</v>
      </c>
      <c r="D152" s="31">
        <v>44651</v>
      </c>
      <c r="E152" s="37">
        <v>348.15</v>
      </c>
      <c r="F152" s="37">
        <v>346.7</v>
      </c>
      <c r="G152" s="38">
        <v>344.04999999999995</v>
      </c>
      <c r="H152" s="38">
        <v>339.95</v>
      </c>
      <c r="I152" s="38">
        <v>337.29999999999995</v>
      </c>
      <c r="J152" s="38">
        <v>350.79999999999995</v>
      </c>
      <c r="K152" s="38">
        <v>353.44999999999993</v>
      </c>
      <c r="L152" s="38">
        <v>357.54999999999995</v>
      </c>
      <c r="M152" s="28">
        <v>349.35</v>
      </c>
      <c r="N152" s="28">
        <v>342.6</v>
      </c>
      <c r="O152" s="39">
        <v>4507200</v>
      </c>
      <c r="P152" s="40">
        <v>4.9944092433842714E-2</v>
      </c>
    </row>
    <row r="153" spans="1:16" ht="12.75" customHeight="1">
      <c r="A153" s="28">
        <v>143</v>
      </c>
      <c r="B153" s="29" t="s">
        <v>119</v>
      </c>
      <c r="C153" s="30" t="s">
        <v>164</v>
      </c>
      <c r="D153" s="31">
        <v>44651</v>
      </c>
      <c r="E153" s="37">
        <v>122.85</v>
      </c>
      <c r="F153" s="37">
        <v>122.58333333333333</v>
      </c>
      <c r="G153" s="38">
        <v>120.96666666666665</v>
      </c>
      <c r="H153" s="38">
        <v>119.08333333333333</v>
      </c>
      <c r="I153" s="38">
        <v>117.46666666666665</v>
      </c>
      <c r="J153" s="38">
        <v>124.46666666666665</v>
      </c>
      <c r="K153" s="38">
        <v>126.08333333333333</v>
      </c>
      <c r="L153" s="38">
        <v>127.96666666666665</v>
      </c>
      <c r="M153" s="28">
        <v>124.2</v>
      </c>
      <c r="N153" s="28">
        <v>120.7</v>
      </c>
      <c r="O153" s="39">
        <v>92148500</v>
      </c>
      <c r="P153" s="40">
        <v>-1.4006366530241019E-2</v>
      </c>
    </row>
    <row r="154" spans="1:16" ht="12.75" customHeight="1">
      <c r="A154" s="28">
        <v>144</v>
      </c>
      <c r="B154" s="29" t="s">
        <v>44</v>
      </c>
      <c r="C154" s="30" t="s">
        <v>165</v>
      </c>
      <c r="D154" s="31">
        <v>44651</v>
      </c>
      <c r="E154" s="37">
        <v>4405.95</v>
      </c>
      <c r="F154" s="37">
        <v>4427.3</v>
      </c>
      <c r="G154" s="38">
        <v>4329.6500000000005</v>
      </c>
      <c r="H154" s="38">
        <v>4253.3500000000004</v>
      </c>
      <c r="I154" s="38">
        <v>4155.7000000000007</v>
      </c>
      <c r="J154" s="38">
        <v>4503.6000000000004</v>
      </c>
      <c r="K154" s="38">
        <v>4601.25</v>
      </c>
      <c r="L154" s="38">
        <v>4677.55</v>
      </c>
      <c r="M154" s="28">
        <v>4524.95</v>
      </c>
      <c r="N154" s="28">
        <v>4351</v>
      </c>
      <c r="O154" s="39">
        <v>1772375</v>
      </c>
      <c r="P154" s="40">
        <v>1.3582100221602687E-2</v>
      </c>
    </row>
    <row r="155" spans="1:16" ht="12.75" customHeight="1">
      <c r="A155" s="28">
        <v>145</v>
      </c>
      <c r="B155" s="29" t="s">
        <v>38</v>
      </c>
      <c r="C155" s="30" t="s">
        <v>166</v>
      </c>
      <c r="D155" s="31">
        <v>44651</v>
      </c>
      <c r="E155" s="37">
        <v>3942.65</v>
      </c>
      <c r="F155" s="37">
        <v>3951.5666666666671</v>
      </c>
      <c r="G155" s="38">
        <v>3887.1833333333343</v>
      </c>
      <c r="H155" s="38">
        <v>3831.7166666666672</v>
      </c>
      <c r="I155" s="38">
        <v>3767.3333333333344</v>
      </c>
      <c r="J155" s="38">
        <v>4007.0333333333342</v>
      </c>
      <c r="K155" s="38">
        <v>4071.4166666666665</v>
      </c>
      <c r="L155" s="38">
        <v>4126.8833333333341</v>
      </c>
      <c r="M155" s="28">
        <v>4015.95</v>
      </c>
      <c r="N155" s="28">
        <v>3896.1</v>
      </c>
      <c r="O155" s="39">
        <v>433575</v>
      </c>
      <c r="P155" s="40">
        <v>-2.430379746835443E-2</v>
      </c>
    </row>
    <row r="156" spans="1:16" ht="12.75" customHeight="1">
      <c r="A156" s="28">
        <v>146</v>
      </c>
      <c r="B156" s="254" t="s">
        <v>44</v>
      </c>
      <c r="C156" s="30" t="s">
        <v>456</v>
      </c>
      <c r="D156" s="31">
        <v>44651</v>
      </c>
      <c r="E156" s="37">
        <v>37.049999999999997</v>
      </c>
      <c r="F156" s="37">
        <v>37.266666666666666</v>
      </c>
      <c r="G156" s="38">
        <v>36.533333333333331</v>
      </c>
      <c r="H156" s="38">
        <v>36.016666666666666</v>
      </c>
      <c r="I156" s="38">
        <v>35.283333333333331</v>
      </c>
      <c r="J156" s="38">
        <v>37.783333333333331</v>
      </c>
      <c r="K156" s="38">
        <v>38.516666666666666</v>
      </c>
      <c r="L156" s="38">
        <v>39.033333333333331</v>
      </c>
      <c r="M156" s="28">
        <v>38</v>
      </c>
      <c r="N156" s="28">
        <v>36.75</v>
      </c>
      <c r="O156" s="39">
        <v>26304000</v>
      </c>
      <c r="P156" s="40">
        <v>-5.7204301075268818E-2</v>
      </c>
    </row>
    <row r="157" spans="1:16" ht="12.75" customHeight="1">
      <c r="A157" s="28">
        <v>147</v>
      </c>
      <c r="B157" s="29" t="s">
        <v>56</v>
      </c>
      <c r="C157" s="30" t="s">
        <v>167</v>
      </c>
      <c r="D157" s="31">
        <v>44651</v>
      </c>
      <c r="E157" s="37">
        <v>16893</v>
      </c>
      <c r="F157" s="37">
        <v>16995.25</v>
      </c>
      <c r="G157" s="38">
        <v>16712.25</v>
      </c>
      <c r="H157" s="38">
        <v>16531.5</v>
      </c>
      <c r="I157" s="38">
        <v>16248.5</v>
      </c>
      <c r="J157" s="38">
        <v>17176</v>
      </c>
      <c r="K157" s="38">
        <v>17459</v>
      </c>
      <c r="L157" s="38">
        <v>17639.75</v>
      </c>
      <c r="M157" s="28">
        <v>17278.25</v>
      </c>
      <c r="N157" s="28">
        <v>16814.5</v>
      </c>
      <c r="O157" s="39">
        <v>383025</v>
      </c>
      <c r="P157" s="40">
        <v>2.502174349367766E-2</v>
      </c>
    </row>
    <row r="158" spans="1:16" ht="12.75" customHeight="1">
      <c r="A158" s="28">
        <v>148</v>
      </c>
      <c r="B158" s="29" t="s">
        <v>119</v>
      </c>
      <c r="C158" s="30" t="s">
        <v>168</v>
      </c>
      <c r="D158" s="31">
        <v>44651</v>
      </c>
      <c r="E158" s="37">
        <v>161.9</v>
      </c>
      <c r="F158" s="37">
        <v>160.68333333333331</v>
      </c>
      <c r="G158" s="38">
        <v>157.86666666666662</v>
      </c>
      <c r="H158" s="38">
        <v>153.83333333333331</v>
      </c>
      <c r="I158" s="38">
        <v>151.01666666666662</v>
      </c>
      <c r="J158" s="38">
        <v>164.71666666666661</v>
      </c>
      <c r="K158" s="38">
        <v>167.53333333333327</v>
      </c>
      <c r="L158" s="38">
        <v>171.56666666666661</v>
      </c>
      <c r="M158" s="28">
        <v>163.5</v>
      </c>
      <c r="N158" s="28">
        <v>156.65</v>
      </c>
      <c r="O158" s="39">
        <v>77204100</v>
      </c>
      <c r="P158" s="40">
        <v>4.9740366220278762E-2</v>
      </c>
    </row>
    <row r="159" spans="1:16" ht="12.75" customHeight="1">
      <c r="A159" s="28">
        <v>149</v>
      </c>
      <c r="B159" s="29" t="s">
        <v>169</v>
      </c>
      <c r="C159" s="30" t="s">
        <v>170</v>
      </c>
      <c r="D159" s="31">
        <v>44651</v>
      </c>
      <c r="E159" s="37">
        <v>135.19999999999999</v>
      </c>
      <c r="F159" s="37">
        <v>135</v>
      </c>
      <c r="G159" s="38">
        <v>134.44999999999999</v>
      </c>
      <c r="H159" s="38">
        <v>133.69999999999999</v>
      </c>
      <c r="I159" s="38">
        <v>133.14999999999998</v>
      </c>
      <c r="J159" s="38">
        <v>135.75</v>
      </c>
      <c r="K159" s="38">
        <v>136.30000000000001</v>
      </c>
      <c r="L159" s="38">
        <v>137.05000000000001</v>
      </c>
      <c r="M159" s="28">
        <v>135.55000000000001</v>
      </c>
      <c r="N159" s="28">
        <v>134.25</v>
      </c>
      <c r="O159" s="39">
        <v>61081200</v>
      </c>
      <c r="P159" s="40">
        <v>8.8139723801787168E-2</v>
      </c>
    </row>
    <row r="160" spans="1:16" ht="12.75" customHeight="1">
      <c r="A160" s="28">
        <v>150</v>
      </c>
      <c r="B160" s="29" t="s">
        <v>96</v>
      </c>
      <c r="C160" s="30" t="s">
        <v>269</v>
      </c>
      <c r="D160" s="31">
        <v>44651</v>
      </c>
      <c r="E160" s="37">
        <v>945.8</v>
      </c>
      <c r="F160" s="37">
        <v>939.4</v>
      </c>
      <c r="G160" s="38">
        <v>925.09999999999991</v>
      </c>
      <c r="H160" s="38">
        <v>904.4</v>
      </c>
      <c r="I160" s="38">
        <v>890.09999999999991</v>
      </c>
      <c r="J160" s="38">
        <v>960.09999999999991</v>
      </c>
      <c r="K160" s="38">
        <v>974.39999999999986</v>
      </c>
      <c r="L160" s="38">
        <v>995.09999999999991</v>
      </c>
      <c r="M160" s="28">
        <v>953.7</v>
      </c>
      <c r="N160" s="28">
        <v>918.7</v>
      </c>
      <c r="O160" s="39">
        <v>3495800</v>
      </c>
      <c r="P160" s="40">
        <v>3.4168564920273349E-2</v>
      </c>
    </row>
    <row r="161" spans="1:16" ht="12.75" customHeight="1">
      <c r="A161" s="28">
        <v>151</v>
      </c>
      <c r="B161" s="29" t="s">
        <v>86</v>
      </c>
      <c r="C161" s="30" t="s">
        <v>466</v>
      </c>
      <c r="D161" s="31">
        <v>44651</v>
      </c>
      <c r="E161" s="37">
        <v>3504.6</v>
      </c>
      <c r="F161" s="37">
        <v>3527.0833333333335</v>
      </c>
      <c r="G161" s="38">
        <v>3469.166666666667</v>
      </c>
      <c r="H161" s="38">
        <v>3433.7333333333336</v>
      </c>
      <c r="I161" s="38">
        <v>3375.8166666666671</v>
      </c>
      <c r="J161" s="38">
        <v>3562.5166666666669</v>
      </c>
      <c r="K161" s="38">
        <v>3620.4333333333338</v>
      </c>
      <c r="L161" s="38">
        <v>3655.8666666666668</v>
      </c>
      <c r="M161" s="28">
        <v>3585</v>
      </c>
      <c r="N161" s="28">
        <v>3491.65</v>
      </c>
      <c r="O161" s="39">
        <v>535625</v>
      </c>
      <c r="P161" s="40">
        <v>2.0967357636406957E-2</v>
      </c>
    </row>
    <row r="162" spans="1:16" ht="12.75" customHeight="1">
      <c r="A162" s="28">
        <v>152</v>
      </c>
      <c r="B162" s="29" t="s">
        <v>79</v>
      </c>
      <c r="C162" s="30" t="s">
        <v>171</v>
      </c>
      <c r="D162" s="31">
        <v>44651</v>
      </c>
      <c r="E162" s="37">
        <v>176.35</v>
      </c>
      <c r="F162" s="37">
        <v>176.28333333333333</v>
      </c>
      <c r="G162" s="38">
        <v>174.81666666666666</v>
      </c>
      <c r="H162" s="38">
        <v>173.28333333333333</v>
      </c>
      <c r="I162" s="38">
        <v>171.81666666666666</v>
      </c>
      <c r="J162" s="38">
        <v>177.81666666666666</v>
      </c>
      <c r="K162" s="38">
        <v>179.2833333333333</v>
      </c>
      <c r="L162" s="38">
        <v>180.81666666666666</v>
      </c>
      <c r="M162" s="28">
        <v>177.75</v>
      </c>
      <c r="N162" s="28">
        <v>174.75</v>
      </c>
      <c r="O162" s="39">
        <v>60714500</v>
      </c>
      <c r="P162" s="40">
        <v>0.21757257566399013</v>
      </c>
    </row>
    <row r="163" spans="1:16" ht="12.75" customHeight="1">
      <c r="A163" s="28">
        <v>153</v>
      </c>
      <c r="B163" s="29" t="s">
        <v>40</v>
      </c>
      <c r="C163" s="30" t="s">
        <v>172</v>
      </c>
      <c r="D163" s="31">
        <v>44651</v>
      </c>
      <c r="E163" s="37">
        <v>40353.949999999997</v>
      </c>
      <c r="F163" s="37">
        <v>40322.083333333336</v>
      </c>
      <c r="G163" s="38">
        <v>40033.01666666667</v>
      </c>
      <c r="H163" s="38">
        <v>39712.083333333336</v>
      </c>
      <c r="I163" s="38">
        <v>39423.01666666667</v>
      </c>
      <c r="J163" s="38">
        <v>40643.01666666667</v>
      </c>
      <c r="K163" s="38">
        <v>40932.083333333336</v>
      </c>
      <c r="L163" s="38">
        <v>41253.01666666667</v>
      </c>
      <c r="M163" s="28">
        <v>40611.15</v>
      </c>
      <c r="N163" s="28">
        <v>40001.15</v>
      </c>
      <c r="O163" s="39">
        <v>100680</v>
      </c>
      <c r="P163" s="40">
        <v>3.580246913580247E-2</v>
      </c>
    </row>
    <row r="164" spans="1:16" ht="12.75" customHeight="1">
      <c r="A164" s="28">
        <v>154</v>
      </c>
      <c r="B164" s="29" t="s">
        <v>47</v>
      </c>
      <c r="C164" s="30" t="s">
        <v>173</v>
      </c>
      <c r="D164" s="31">
        <v>44651</v>
      </c>
      <c r="E164" s="37">
        <v>2200.9</v>
      </c>
      <c r="F164" s="37">
        <v>2192.25</v>
      </c>
      <c r="G164" s="38">
        <v>2164.0500000000002</v>
      </c>
      <c r="H164" s="38">
        <v>2127.2000000000003</v>
      </c>
      <c r="I164" s="38">
        <v>2099.0000000000005</v>
      </c>
      <c r="J164" s="38">
        <v>2229.1</v>
      </c>
      <c r="K164" s="38">
        <v>2257.2999999999997</v>
      </c>
      <c r="L164" s="38">
        <v>2294.1499999999996</v>
      </c>
      <c r="M164" s="28">
        <v>2220.4499999999998</v>
      </c>
      <c r="N164" s="28">
        <v>2155.4</v>
      </c>
      <c r="O164" s="39">
        <v>4074400</v>
      </c>
      <c r="P164" s="40">
        <v>-4.6834791559444158E-2</v>
      </c>
    </row>
    <row r="165" spans="1:16" ht="12.75" customHeight="1">
      <c r="A165" s="28">
        <v>155</v>
      </c>
      <c r="B165" s="29" t="s">
        <v>86</v>
      </c>
      <c r="C165" s="30" t="s">
        <v>471</v>
      </c>
      <c r="D165" s="31">
        <v>44651</v>
      </c>
      <c r="E165" s="37">
        <v>4649.6000000000004</v>
      </c>
      <c r="F165" s="37">
        <v>4646.9000000000005</v>
      </c>
      <c r="G165" s="38">
        <v>4579.5000000000009</v>
      </c>
      <c r="H165" s="38">
        <v>4509.4000000000005</v>
      </c>
      <c r="I165" s="38">
        <v>4442.0000000000009</v>
      </c>
      <c r="J165" s="38">
        <v>4717.0000000000009</v>
      </c>
      <c r="K165" s="38">
        <v>4784.4000000000005</v>
      </c>
      <c r="L165" s="38">
        <v>4854.5000000000009</v>
      </c>
      <c r="M165" s="28">
        <v>4714.3</v>
      </c>
      <c r="N165" s="28">
        <v>4576.8</v>
      </c>
      <c r="O165" s="39">
        <v>378150</v>
      </c>
      <c r="P165" s="40">
        <v>5.5843637814120464E-3</v>
      </c>
    </row>
    <row r="166" spans="1:16" ht="12.75" customHeight="1">
      <c r="A166" s="28">
        <v>156</v>
      </c>
      <c r="B166" s="29" t="s">
        <v>79</v>
      </c>
      <c r="C166" s="30" t="s">
        <v>174</v>
      </c>
      <c r="D166" s="31">
        <v>44651</v>
      </c>
      <c r="E166" s="37">
        <v>192.45</v>
      </c>
      <c r="F166" s="37">
        <v>193.78333333333333</v>
      </c>
      <c r="G166" s="38">
        <v>190.56666666666666</v>
      </c>
      <c r="H166" s="38">
        <v>188.68333333333334</v>
      </c>
      <c r="I166" s="38">
        <v>185.46666666666667</v>
      </c>
      <c r="J166" s="38">
        <v>195.66666666666666</v>
      </c>
      <c r="K166" s="38">
        <v>198.8833333333333</v>
      </c>
      <c r="L166" s="38">
        <v>200.76666666666665</v>
      </c>
      <c r="M166" s="28">
        <v>197</v>
      </c>
      <c r="N166" s="28">
        <v>191.9</v>
      </c>
      <c r="O166" s="39">
        <v>23895000</v>
      </c>
      <c r="P166" s="40">
        <v>-2.3418342324668957E-2</v>
      </c>
    </row>
    <row r="167" spans="1:16" ht="12.75" customHeight="1">
      <c r="A167" s="28">
        <v>157</v>
      </c>
      <c r="B167" s="29" t="s">
        <v>63</v>
      </c>
      <c r="C167" s="30" t="s">
        <v>175</v>
      </c>
      <c r="D167" s="31">
        <v>44651</v>
      </c>
      <c r="E167" s="37">
        <v>113.85</v>
      </c>
      <c r="F167" s="37">
        <v>113.95</v>
      </c>
      <c r="G167" s="38">
        <v>113</v>
      </c>
      <c r="H167" s="38">
        <v>112.14999999999999</v>
      </c>
      <c r="I167" s="38">
        <v>111.19999999999999</v>
      </c>
      <c r="J167" s="38">
        <v>114.80000000000001</v>
      </c>
      <c r="K167" s="38">
        <v>115.75000000000003</v>
      </c>
      <c r="L167" s="38">
        <v>116.60000000000002</v>
      </c>
      <c r="M167" s="28">
        <v>114.9</v>
      </c>
      <c r="N167" s="28">
        <v>113.1</v>
      </c>
      <c r="O167" s="39">
        <v>39649000</v>
      </c>
      <c r="P167" s="40">
        <v>-2.9737520861781216E-2</v>
      </c>
    </row>
    <row r="168" spans="1:16" ht="12.75" customHeight="1">
      <c r="A168" s="28">
        <v>158</v>
      </c>
      <c r="B168" s="29" t="s">
        <v>47</v>
      </c>
      <c r="C168" s="30" t="s">
        <v>176</v>
      </c>
      <c r="D168" s="31">
        <v>44651</v>
      </c>
      <c r="E168" s="37">
        <v>4353.2</v>
      </c>
      <c r="F168" s="37">
        <v>4371.3999999999996</v>
      </c>
      <c r="G168" s="38">
        <v>4308.6999999999989</v>
      </c>
      <c r="H168" s="38">
        <v>4264.1999999999989</v>
      </c>
      <c r="I168" s="38">
        <v>4201.4999999999982</v>
      </c>
      <c r="J168" s="38">
        <v>4415.8999999999996</v>
      </c>
      <c r="K168" s="38">
        <v>4478.6000000000004</v>
      </c>
      <c r="L168" s="38">
        <v>4523.1000000000004</v>
      </c>
      <c r="M168" s="28">
        <v>4434.1000000000004</v>
      </c>
      <c r="N168" s="28">
        <v>4326.8999999999996</v>
      </c>
      <c r="O168" s="39">
        <v>137500</v>
      </c>
      <c r="P168" s="40">
        <v>-2.0480854853072127E-2</v>
      </c>
    </row>
    <row r="169" spans="1:16" ht="12.75" customHeight="1">
      <c r="A169" s="28">
        <v>159</v>
      </c>
      <c r="B169" s="29" t="s">
        <v>56</v>
      </c>
      <c r="C169" s="30" t="s">
        <v>177</v>
      </c>
      <c r="D169" s="31">
        <v>44651</v>
      </c>
      <c r="E169" s="37">
        <v>2409.35</v>
      </c>
      <c r="F169" s="37">
        <v>2423.333333333333</v>
      </c>
      <c r="G169" s="38">
        <v>2378.7166666666662</v>
      </c>
      <c r="H169" s="38">
        <v>2348.083333333333</v>
      </c>
      <c r="I169" s="38">
        <v>2303.4666666666662</v>
      </c>
      <c r="J169" s="38">
        <v>2453.9666666666662</v>
      </c>
      <c r="K169" s="38">
        <v>2498.583333333333</v>
      </c>
      <c r="L169" s="38">
        <v>2529.2166666666662</v>
      </c>
      <c r="M169" s="28">
        <v>2467.9499999999998</v>
      </c>
      <c r="N169" s="28">
        <v>2392.6999999999998</v>
      </c>
      <c r="O169" s="39">
        <v>2769250</v>
      </c>
      <c r="P169" s="40">
        <v>8.5586815988345621E-3</v>
      </c>
    </row>
    <row r="170" spans="1:16" ht="12.75" customHeight="1">
      <c r="A170" s="28">
        <v>160</v>
      </c>
      <c r="B170" s="29" t="s">
        <v>38</v>
      </c>
      <c r="C170" s="30" t="s">
        <v>178</v>
      </c>
      <c r="D170" s="31">
        <v>44651</v>
      </c>
      <c r="E170" s="37">
        <v>2757.5</v>
      </c>
      <c r="F170" s="37">
        <v>2763.2000000000003</v>
      </c>
      <c r="G170" s="38">
        <v>2724.3000000000006</v>
      </c>
      <c r="H170" s="38">
        <v>2691.1000000000004</v>
      </c>
      <c r="I170" s="38">
        <v>2652.2000000000007</v>
      </c>
      <c r="J170" s="38">
        <v>2796.4000000000005</v>
      </c>
      <c r="K170" s="38">
        <v>2835.3</v>
      </c>
      <c r="L170" s="38">
        <v>2868.5000000000005</v>
      </c>
      <c r="M170" s="28">
        <v>2802.1</v>
      </c>
      <c r="N170" s="28">
        <v>2730</v>
      </c>
      <c r="O170" s="39">
        <v>1715000</v>
      </c>
      <c r="P170" s="40">
        <v>4.980955171403457E-3</v>
      </c>
    </row>
    <row r="171" spans="1:16" ht="12.75" customHeight="1">
      <c r="A171" s="28">
        <v>161</v>
      </c>
      <c r="B171" s="29" t="s">
        <v>58</v>
      </c>
      <c r="C171" s="30" t="s">
        <v>179</v>
      </c>
      <c r="D171" s="31">
        <v>44651</v>
      </c>
      <c r="E171" s="37">
        <v>35.799999999999997</v>
      </c>
      <c r="F171" s="37">
        <v>35.533333333333331</v>
      </c>
      <c r="G171" s="38">
        <v>35.11666666666666</v>
      </c>
      <c r="H171" s="38">
        <v>34.43333333333333</v>
      </c>
      <c r="I171" s="38">
        <v>34.016666666666659</v>
      </c>
      <c r="J171" s="38">
        <v>36.216666666666661</v>
      </c>
      <c r="K171" s="38">
        <v>36.633333333333333</v>
      </c>
      <c r="L171" s="38">
        <v>37.316666666666663</v>
      </c>
      <c r="M171" s="28">
        <v>35.950000000000003</v>
      </c>
      <c r="N171" s="28">
        <v>34.85</v>
      </c>
      <c r="O171" s="39">
        <v>258704000</v>
      </c>
      <c r="P171" s="40">
        <v>0.11618114041143172</v>
      </c>
    </row>
    <row r="172" spans="1:16" ht="12.75" customHeight="1">
      <c r="A172" s="28">
        <v>162</v>
      </c>
      <c r="B172" s="29" t="s">
        <v>44</v>
      </c>
      <c r="C172" s="30" t="s">
        <v>271</v>
      </c>
      <c r="D172" s="31">
        <v>44651</v>
      </c>
      <c r="E172" s="37">
        <v>2352.65</v>
      </c>
      <c r="F172" s="37">
        <v>2382.8166666666671</v>
      </c>
      <c r="G172" s="38">
        <v>2314.733333333334</v>
      </c>
      <c r="H172" s="38">
        <v>2276.8166666666671</v>
      </c>
      <c r="I172" s="38">
        <v>2208.733333333334</v>
      </c>
      <c r="J172" s="38">
        <v>2420.733333333334</v>
      </c>
      <c r="K172" s="38">
        <v>2488.8166666666671</v>
      </c>
      <c r="L172" s="38">
        <v>2526.733333333334</v>
      </c>
      <c r="M172" s="28">
        <v>2450.9</v>
      </c>
      <c r="N172" s="28">
        <v>2344.9</v>
      </c>
      <c r="O172" s="39">
        <v>643800</v>
      </c>
      <c r="P172" s="40">
        <v>-1.6498625114573784E-2</v>
      </c>
    </row>
    <row r="173" spans="1:16" ht="12.75" customHeight="1">
      <c r="A173" s="28">
        <v>163</v>
      </c>
      <c r="B173" s="29" t="s">
        <v>169</v>
      </c>
      <c r="C173" s="30" t="s">
        <v>180</v>
      </c>
      <c r="D173" s="31">
        <v>44651</v>
      </c>
      <c r="E173" s="37">
        <v>212.95</v>
      </c>
      <c r="F173" s="37">
        <v>211.46666666666667</v>
      </c>
      <c r="G173" s="38">
        <v>209.58333333333334</v>
      </c>
      <c r="H173" s="38">
        <v>206.21666666666667</v>
      </c>
      <c r="I173" s="38">
        <v>204.33333333333334</v>
      </c>
      <c r="J173" s="38">
        <v>214.83333333333334</v>
      </c>
      <c r="K173" s="38">
        <v>216.71666666666667</v>
      </c>
      <c r="L173" s="38">
        <v>220.08333333333334</v>
      </c>
      <c r="M173" s="28">
        <v>213.35</v>
      </c>
      <c r="N173" s="28">
        <v>208.1</v>
      </c>
      <c r="O173" s="39">
        <v>38989563</v>
      </c>
      <c r="P173" s="40">
        <v>8.9892665474060829E-2</v>
      </c>
    </row>
    <row r="174" spans="1:16" ht="12.75" customHeight="1">
      <c r="A174" s="28">
        <v>164</v>
      </c>
      <c r="B174" s="29" t="s">
        <v>181</v>
      </c>
      <c r="C174" s="30" t="s">
        <v>182</v>
      </c>
      <c r="D174" s="31">
        <v>44651</v>
      </c>
      <c r="E174" s="37">
        <v>1887.15</v>
      </c>
      <c r="F174" s="37">
        <v>1921.3333333333333</v>
      </c>
      <c r="G174" s="38">
        <v>1834.8166666666666</v>
      </c>
      <c r="H174" s="38">
        <v>1782.4833333333333</v>
      </c>
      <c r="I174" s="38">
        <v>1695.9666666666667</v>
      </c>
      <c r="J174" s="38">
        <v>1973.6666666666665</v>
      </c>
      <c r="K174" s="38">
        <v>2060.1833333333334</v>
      </c>
      <c r="L174" s="38">
        <v>2112.5166666666664</v>
      </c>
      <c r="M174" s="28">
        <v>2007.85</v>
      </c>
      <c r="N174" s="28">
        <v>1869</v>
      </c>
      <c r="O174" s="39">
        <v>3935690</v>
      </c>
      <c r="P174" s="40">
        <v>0.12835472578763127</v>
      </c>
    </row>
    <row r="175" spans="1:16" ht="12.75" customHeight="1">
      <c r="A175" s="28">
        <v>165</v>
      </c>
      <c r="B175" s="29" t="s">
        <v>44</v>
      </c>
      <c r="C175" s="30" t="s">
        <v>483</v>
      </c>
      <c r="D175" s="31">
        <v>44651</v>
      </c>
      <c r="E175" s="37">
        <v>201.2</v>
      </c>
      <c r="F175" s="37">
        <v>201.9</v>
      </c>
      <c r="G175" s="38">
        <v>197.9</v>
      </c>
      <c r="H175" s="38">
        <v>194.6</v>
      </c>
      <c r="I175" s="38">
        <v>190.6</v>
      </c>
      <c r="J175" s="38">
        <v>205.20000000000002</v>
      </c>
      <c r="K175" s="38">
        <v>209.20000000000002</v>
      </c>
      <c r="L175" s="38">
        <v>212.50000000000003</v>
      </c>
      <c r="M175" s="28">
        <v>205.9</v>
      </c>
      <c r="N175" s="28">
        <v>198.6</v>
      </c>
      <c r="O175" s="39">
        <v>7027500</v>
      </c>
      <c r="P175" s="40">
        <v>-2.9015544041450778E-2</v>
      </c>
    </row>
    <row r="176" spans="1:16" ht="12.75" customHeight="1">
      <c r="A176" s="28">
        <v>166</v>
      </c>
      <c r="B176" s="29" t="s">
        <v>42</v>
      </c>
      <c r="C176" s="30" t="s">
        <v>183</v>
      </c>
      <c r="D176" s="31">
        <v>44651</v>
      </c>
      <c r="E176" s="37">
        <v>727.85</v>
      </c>
      <c r="F176" s="37">
        <v>724.30000000000007</v>
      </c>
      <c r="G176" s="38">
        <v>717.65000000000009</v>
      </c>
      <c r="H176" s="38">
        <v>707.45</v>
      </c>
      <c r="I176" s="38">
        <v>700.80000000000007</v>
      </c>
      <c r="J176" s="38">
        <v>734.50000000000011</v>
      </c>
      <c r="K176" s="38">
        <v>741.15</v>
      </c>
      <c r="L176" s="38">
        <v>751.35000000000014</v>
      </c>
      <c r="M176" s="28">
        <v>730.95</v>
      </c>
      <c r="N176" s="28">
        <v>714.1</v>
      </c>
      <c r="O176" s="39">
        <v>3573400</v>
      </c>
      <c r="P176" s="40">
        <v>5.1525762881440722E-2</v>
      </c>
    </row>
    <row r="177" spans="1:16" ht="12.75" customHeight="1">
      <c r="A177" s="28">
        <v>167</v>
      </c>
      <c r="B177" s="29" t="s">
        <v>58</v>
      </c>
      <c r="C177" s="30" t="s">
        <v>184</v>
      </c>
      <c r="D177" s="31">
        <v>44651</v>
      </c>
      <c r="E177" s="37">
        <v>131.1</v>
      </c>
      <c r="F177" s="37">
        <v>131.61666666666667</v>
      </c>
      <c r="G177" s="38">
        <v>128.58333333333334</v>
      </c>
      <c r="H177" s="38">
        <v>126.06666666666666</v>
      </c>
      <c r="I177" s="38">
        <v>123.03333333333333</v>
      </c>
      <c r="J177" s="38">
        <v>134.13333333333335</v>
      </c>
      <c r="K177" s="38">
        <v>137.16666666666666</v>
      </c>
      <c r="L177" s="38">
        <v>139.68333333333337</v>
      </c>
      <c r="M177" s="28">
        <v>134.65</v>
      </c>
      <c r="N177" s="28">
        <v>129.1</v>
      </c>
      <c r="O177" s="39">
        <v>46188300</v>
      </c>
      <c r="P177" s="40">
        <v>-2.2283609576427256E-2</v>
      </c>
    </row>
    <row r="178" spans="1:16" ht="12.75" customHeight="1">
      <c r="A178" s="28">
        <v>168</v>
      </c>
      <c r="B178" s="29" t="s">
        <v>169</v>
      </c>
      <c r="C178" s="30" t="s">
        <v>185</v>
      </c>
      <c r="D178" s="31">
        <v>44651</v>
      </c>
      <c r="E178" s="37">
        <v>123.35</v>
      </c>
      <c r="F178" s="37">
        <v>123.14999999999999</v>
      </c>
      <c r="G178" s="38">
        <v>122.19999999999999</v>
      </c>
      <c r="H178" s="38">
        <v>121.05</v>
      </c>
      <c r="I178" s="38">
        <v>120.1</v>
      </c>
      <c r="J178" s="38">
        <v>124.29999999999998</v>
      </c>
      <c r="K178" s="38">
        <v>125.25</v>
      </c>
      <c r="L178" s="38">
        <v>126.39999999999998</v>
      </c>
      <c r="M178" s="28">
        <v>124.1</v>
      </c>
      <c r="N178" s="28">
        <v>122</v>
      </c>
      <c r="O178" s="39">
        <v>28476000</v>
      </c>
      <c r="P178" s="40">
        <v>-2.1443298969072166E-2</v>
      </c>
    </row>
    <row r="179" spans="1:16" ht="12.75" customHeight="1">
      <c r="A179" s="28">
        <v>169</v>
      </c>
      <c r="B179" s="255" t="s">
        <v>79</v>
      </c>
      <c r="C179" s="30" t="s">
        <v>186</v>
      </c>
      <c r="D179" s="31">
        <v>44651</v>
      </c>
      <c r="E179" s="37">
        <v>2624.75</v>
      </c>
      <c r="F179" s="37">
        <v>2616.9500000000003</v>
      </c>
      <c r="G179" s="38">
        <v>2600.2000000000007</v>
      </c>
      <c r="H179" s="38">
        <v>2575.6500000000005</v>
      </c>
      <c r="I179" s="38">
        <v>2558.900000000001</v>
      </c>
      <c r="J179" s="38">
        <v>2641.5000000000005</v>
      </c>
      <c r="K179" s="38">
        <v>2658.2499999999995</v>
      </c>
      <c r="L179" s="38">
        <v>2682.8</v>
      </c>
      <c r="M179" s="28">
        <v>2633.7</v>
      </c>
      <c r="N179" s="28">
        <v>2592.4</v>
      </c>
      <c r="O179" s="39">
        <v>35148000</v>
      </c>
      <c r="P179" s="40">
        <v>7.5968236676891322E-3</v>
      </c>
    </row>
    <row r="180" spans="1:16" ht="12.75" customHeight="1">
      <c r="A180" s="28">
        <v>170</v>
      </c>
      <c r="B180" s="29" t="s">
        <v>119</v>
      </c>
      <c r="C180" s="30" t="s">
        <v>187</v>
      </c>
      <c r="D180" s="31">
        <v>44651</v>
      </c>
      <c r="E180" s="37">
        <v>99.9</v>
      </c>
      <c r="F180" s="37">
        <v>100.36666666666667</v>
      </c>
      <c r="G180" s="38">
        <v>99.083333333333343</v>
      </c>
      <c r="H180" s="38">
        <v>98.266666666666666</v>
      </c>
      <c r="I180" s="38">
        <v>96.983333333333334</v>
      </c>
      <c r="J180" s="38">
        <v>101.18333333333335</v>
      </c>
      <c r="K180" s="38">
        <v>102.46666666666668</v>
      </c>
      <c r="L180" s="38">
        <v>103.28333333333336</v>
      </c>
      <c r="M180" s="28">
        <v>101.65</v>
      </c>
      <c r="N180" s="28">
        <v>99.55</v>
      </c>
      <c r="O180" s="39">
        <v>145749000</v>
      </c>
      <c r="P180" s="40">
        <v>-5.1792336217552533E-2</v>
      </c>
    </row>
    <row r="181" spans="1:16" ht="12.75" customHeight="1">
      <c r="A181" s="28">
        <v>171</v>
      </c>
      <c r="B181" s="29" t="s">
        <v>58</v>
      </c>
      <c r="C181" s="30" t="s">
        <v>274</v>
      </c>
      <c r="D181" s="31">
        <v>44651</v>
      </c>
      <c r="E181" s="37">
        <v>846.45</v>
      </c>
      <c r="F181" s="37">
        <v>852.2166666666667</v>
      </c>
      <c r="G181" s="38">
        <v>831.63333333333344</v>
      </c>
      <c r="H181" s="38">
        <v>816.81666666666672</v>
      </c>
      <c r="I181" s="38">
        <v>796.23333333333346</v>
      </c>
      <c r="J181" s="38">
        <v>867.03333333333342</v>
      </c>
      <c r="K181" s="38">
        <v>887.61666666666667</v>
      </c>
      <c r="L181" s="38">
        <v>902.43333333333339</v>
      </c>
      <c r="M181" s="28">
        <v>872.8</v>
      </c>
      <c r="N181" s="28">
        <v>837.4</v>
      </c>
      <c r="O181" s="39">
        <v>4524500</v>
      </c>
      <c r="P181" s="40">
        <v>3.9398116241672408E-2</v>
      </c>
    </row>
    <row r="182" spans="1:16" ht="12.75" customHeight="1">
      <c r="A182" s="28">
        <v>172</v>
      </c>
      <c r="B182" s="29" t="s">
        <v>63</v>
      </c>
      <c r="C182" s="30" t="s">
        <v>188</v>
      </c>
      <c r="D182" s="31">
        <v>44651</v>
      </c>
      <c r="E182" s="37">
        <v>1074.7</v>
      </c>
      <c r="F182" s="37">
        <v>1078.1666666666667</v>
      </c>
      <c r="G182" s="38">
        <v>1051.2333333333336</v>
      </c>
      <c r="H182" s="38">
        <v>1027.7666666666669</v>
      </c>
      <c r="I182" s="38">
        <v>1000.8333333333337</v>
      </c>
      <c r="J182" s="38">
        <v>1101.6333333333334</v>
      </c>
      <c r="K182" s="38">
        <v>1128.5666666666664</v>
      </c>
      <c r="L182" s="38">
        <v>1152.0333333333333</v>
      </c>
      <c r="M182" s="28">
        <v>1105.0999999999999</v>
      </c>
      <c r="N182" s="28">
        <v>1054.7</v>
      </c>
      <c r="O182" s="39">
        <v>7981500</v>
      </c>
      <c r="P182" s="40">
        <v>6.32430812268958E-2</v>
      </c>
    </row>
    <row r="183" spans="1:16" ht="12.75" customHeight="1">
      <c r="A183" s="28">
        <v>173</v>
      </c>
      <c r="B183" s="29" t="s">
        <v>58</v>
      </c>
      <c r="C183" s="30" t="s">
        <v>189</v>
      </c>
      <c r="D183" s="31">
        <v>44651</v>
      </c>
      <c r="E183" s="37">
        <v>499.2</v>
      </c>
      <c r="F183" s="37">
        <v>494.2166666666667</v>
      </c>
      <c r="G183" s="38">
        <v>488.23333333333341</v>
      </c>
      <c r="H183" s="38">
        <v>477.26666666666671</v>
      </c>
      <c r="I183" s="38">
        <v>471.28333333333342</v>
      </c>
      <c r="J183" s="38">
        <v>505.18333333333339</v>
      </c>
      <c r="K183" s="38">
        <v>511.16666666666674</v>
      </c>
      <c r="L183" s="38">
        <v>522.13333333333344</v>
      </c>
      <c r="M183" s="28">
        <v>500.2</v>
      </c>
      <c r="N183" s="28">
        <v>483.25</v>
      </c>
      <c r="O183" s="39">
        <v>70375500</v>
      </c>
      <c r="P183" s="40">
        <v>-8.8934893742870415E-3</v>
      </c>
    </row>
    <row r="184" spans="1:16" ht="12.75" customHeight="1">
      <c r="A184" s="28">
        <v>174</v>
      </c>
      <c r="B184" s="29" t="s">
        <v>42</v>
      </c>
      <c r="C184" s="30" t="s">
        <v>190</v>
      </c>
      <c r="D184" s="31">
        <v>44651</v>
      </c>
      <c r="E184" s="37">
        <v>23255.1</v>
      </c>
      <c r="F184" s="37">
        <v>23181.783333333336</v>
      </c>
      <c r="G184" s="38">
        <v>22993.316666666673</v>
      </c>
      <c r="H184" s="38">
        <v>22731.533333333336</v>
      </c>
      <c r="I184" s="38">
        <v>22543.066666666673</v>
      </c>
      <c r="J184" s="38">
        <v>23443.566666666673</v>
      </c>
      <c r="K184" s="38">
        <v>23632.03333333334</v>
      </c>
      <c r="L184" s="38">
        <v>23893.816666666673</v>
      </c>
      <c r="M184" s="28">
        <v>23370.25</v>
      </c>
      <c r="N184" s="28">
        <v>22920</v>
      </c>
      <c r="O184" s="39">
        <v>243100</v>
      </c>
      <c r="P184" s="40">
        <v>-1.0273268954181221E-3</v>
      </c>
    </row>
    <row r="185" spans="1:16" ht="12.75" customHeight="1">
      <c r="A185" s="28">
        <v>175</v>
      </c>
      <c r="B185" s="29" t="s">
        <v>70</v>
      </c>
      <c r="C185" s="30" t="s">
        <v>191</v>
      </c>
      <c r="D185" s="31">
        <v>44651</v>
      </c>
      <c r="E185" s="37">
        <v>2272.35</v>
      </c>
      <c r="F185" s="37">
        <v>2266.2333333333336</v>
      </c>
      <c r="G185" s="38">
        <v>2246.7166666666672</v>
      </c>
      <c r="H185" s="38">
        <v>2221.0833333333335</v>
      </c>
      <c r="I185" s="38">
        <v>2201.5666666666671</v>
      </c>
      <c r="J185" s="38">
        <v>2291.8666666666672</v>
      </c>
      <c r="K185" s="38">
        <v>2311.3833333333337</v>
      </c>
      <c r="L185" s="38">
        <v>2337.0166666666673</v>
      </c>
      <c r="M185" s="28">
        <v>2285.75</v>
      </c>
      <c r="N185" s="28">
        <v>2240.6</v>
      </c>
      <c r="O185" s="39">
        <v>1630750</v>
      </c>
      <c r="P185" s="40">
        <v>-1.1007338225483656E-2</v>
      </c>
    </row>
    <row r="186" spans="1:16" ht="12.75" customHeight="1">
      <c r="A186" s="28">
        <v>176</v>
      </c>
      <c r="B186" s="29" t="s">
        <v>40</v>
      </c>
      <c r="C186" s="30" t="s">
        <v>192</v>
      </c>
      <c r="D186" s="31">
        <v>44651</v>
      </c>
      <c r="E186" s="37">
        <v>2613.1</v>
      </c>
      <c r="F186" s="37">
        <v>2606.7833333333333</v>
      </c>
      <c r="G186" s="38">
        <v>2576.5666666666666</v>
      </c>
      <c r="H186" s="38">
        <v>2540.0333333333333</v>
      </c>
      <c r="I186" s="38">
        <v>2509.8166666666666</v>
      </c>
      <c r="J186" s="38">
        <v>2643.3166666666666</v>
      </c>
      <c r="K186" s="38">
        <v>2673.5333333333328</v>
      </c>
      <c r="L186" s="38">
        <v>2710.0666666666666</v>
      </c>
      <c r="M186" s="28">
        <v>2637</v>
      </c>
      <c r="N186" s="28">
        <v>2570.25</v>
      </c>
      <c r="O186" s="39">
        <v>3044250</v>
      </c>
      <c r="P186" s="40">
        <v>-6.8509909469048206E-3</v>
      </c>
    </row>
    <row r="187" spans="1:16" ht="12.75" customHeight="1">
      <c r="A187" s="28">
        <v>177</v>
      </c>
      <c r="B187" s="29" t="s">
        <v>63</v>
      </c>
      <c r="C187" s="30" t="s">
        <v>193</v>
      </c>
      <c r="D187" s="31">
        <v>44651</v>
      </c>
      <c r="E187" s="37">
        <v>1116.5</v>
      </c>
      <c r="F187" s="37">
        <v>1107.0166666666667</v>
      </c>
      <c r="G187" s="38">
        <v>1093.0333333333333</v>
      </c>
      <c r="H187" s="38">
        <v>1069.5666666666666</v>
      </c>
      <c r="I187" s="38">
        <v>1055.5833333333333</v>
      </c>
      <c r="J187" s="38">
        <v>1130.4833333333333</v>
      </c>
      <c r="K187" s="38">
        <v>1144.4666666666665</v>
      </c>
      <c r="L187" s="38">
        <v>1167.9333333333334</v>
      </c>
      <c r="M187" s="28">
        <v>1121</v>
      </c>
      <c r="N187" s="28">
        <v>1083.55</v>
      </c>
      <c r="O187" s="39">
        <v>4608800</v>
      </c>
      <c r="P187" s="40">
        <v>-1.2766686659240854E-2</v>
      </c>
    </row>
    <row r="188" spans="1:16" ht="12.75" customHeight="1">
      <c r="A188" s="28">
        <v>178</v>
      </c>
      <c r="B188" s="29" t="s">
        <v>47</v>
      </c>
      <c r="C188" s="30" t="s">
        <v>512</v>
      </c>
      <c r="D188" s="31">
        <v>44651</v>
      </c>
      <c r="E188" s="37">
        <v>358.75</v>
      </c>
      <c r="F188" s="37">
        <v>361.63333333333338</v>
      </c>
      <c r="G188" s="38">
        <v>354.16666666666674</v>
      </c>
      <c r="H188" s="38">
        <v>349.58333333333337</v>
      </c>
      <c r="I188" s="38">
        <v>342.11666666666673</v>
      </c>
      <c r="J188" s="38">
        <v>366.21666666666675</v>
      </c>
      <c r="K188" s="38">
        <v>373.68333333333334</v>
      </c>
      <c r="L188" s="38">
        <v>378.26666666666677</v>
      </c>
      <c r="M188" s="28">
        <v>369.1</v>
      </c>
      <c r="N188" s="28">
        <v>357.05</v>
      </c>
      <c r="O188" s="39">
        <v>4959000</v>
      </c>
      <c r="P188" s="40">
        <v>-1.6949152542372881E-2</v>
      </c>
    </row>
    <row r="189" spans="1:16" ht="12.75" customHeight="1">
      <c r="A189" s="28">
        <v>179</v>
      </c>
      <c r="B189" s="29" t="s">
        <v>47</v>
      </c>
      <c r="C189" s="30" t="s">
        <v>194</v>
      </c>
      <c r="D189" s="31">
        <v>44651</v>
      </c>
      <c r="E189" s="37">
        <v>906.1</v>
      </c>
      <c r="F189" s="37">
        <v>905.46666666666658</v>
      </c>
      <c r="G189" s="38">
        <v>899.68333333333317</v>
      </c>
      <c r="H189" s="38">
        <v>893.26666666666654</v>
      </c>
      <c r="I189" s="38">
        <v>887.48333333333312</v>
      </c>
      <c r="J189" s="38">
        <v>911.88333333333321</v>
      </c>
      <c r="K189" s="38">
        <v>917.66666666666674</v>
      </c>
      <c r="L189" s="38">
        <v>924.08333333333326</v>
      </c>
      <c r="M189" s="28">
        <v>911.25</v>
      </c>
      <c r="N189" s="28">
        <v>899.05</v>
      </c>
      <c r="O189" s="39">
        <v>21269500</v>
      </c>
      <c r="P189" s="40">
        <v>8.7981407702523249E-3</v>
      </c>
    </row>
    <row r="190" spans="1:16" ht="12.75" customHeight="1">
      <c r="A190" s="28">
        <v>180</v>
      </c>
      <c r="B190" s="29" t="s">
        <v>181</v>
      </c>
      <c r="C190" s="30" t="s">
        <v>195</v>
      </c>
      <c r="D190" s="31">
        <v>44651</v>
      </c>
      <c r="E190" s="37">
        <v>467.45</v>
      </c>
      <c r="F190" s="37">
        <v>469.31666666666666</v>
      </c>
      <c r="G190" s="38">
        <v>463.63333333333333</v>
      </c>
      <c r="H190" s="38">
        <v>459.81666666666666</v>
      </c>
      <c r="I190" s="38">
        <v>454.13333333333333</v>
      </c>
      <c r="J190" s="38">
        <v>473.13333333333333</v>
      </c>
      <c r="K190" s="38">
        <v>478.81666666666661</v>
      </c>
      <c r="L190" s="38">
        <v>482.63333333333333</v>
      </c>
      <c r="M190" s="28">
        <v>475</v>
      </c>
      <c r="N190" s="28">
        <v>465.5</v>
      </c>
      <c r="O190" s="39">
        <v>14400000</v>
      </c>
      <c r="P190" s="40">
        <v>-3.0596788851863073E-2</v>
      </c>
    </row>
    <row r="191" spans="1:16" ht="12.75" customHeight="1">
      <c r="A191" s="28">
        <v>181</v>
      </c>
      <c r="B191" s="29" t="s">
        <v>47</v>
      </c>
      <c r="C191" s="30" t="s">
        <v>276</v>
      </c>
      <c r="D191" s="31">
        <v>44651</v>
      </c>
      <c r="E191" s="37">
        <v>593.70000000000005</v>
      </c>
      <c r="F191" s="37">
        <v>588.11666666666667</v>
      </c>
      <c r="G191" s="38">
        <v>581.23333333333335</v>
      </c>
      <c r="H191" s="38">
        <v>568.76666666666665</v>
      </c>
      <c r="I191" s="38">
        <v>561.88333333333333</v>
      </c>
      <c r="J191" s="38">
        <v>600.58333333333337</v>
      </c>
      <c r="K191" s="38">
        <v>607.46666666666681</v>
      </c>
      <c r="L191" s="38">
        <v>619.93333333333339</v>
      </c>
      <c r="M191" s="28">
        <v>595</v>
      </c>
      <c r="N191" s="28">
        <v>575.65</v>
      </c>
      <c r="O191" s="39">
        <v>1077800</v>
      </c>
      <c r="P191" s="40">
        <v>-3.9393939393939391E-2</v>
      </c>
    </row>
    <row r="192" spans="1:16" ht="12.75" customHeight="1">
      <c r="A192" s="28">
        <v>182</v>
      </c>
      <c r="B192" s="29" t="s">
        <v>38</v>
      </c>
      <c r="C192" s="30" t="s">
        <v>196</v>
      </c>
      <c r="D192" s="31">
        <v>44651</v>
      </c>
      <c r="E192" s="37">
        <v>960.2</v>
      </c>
      <c r="F192" s="37">
        <v>966.1</v>
      </c>
      <c r="G192" s="38">
        <v>949.2</v>
      </c>
      <c r="H192" s="38">
        <v>938.2</v>
      </c>
      <c r="I192" s="38">
        <v>921.30000000000007</v>
      </c>
      <c r="J192" s="38">
        <v>977.1</v>
      </c>
      <c r="K192" s="38">
        <v>993.99999999999989</v>
      </c>
      <c r="L192" s="38">
        <v>1005</v>
      </c>
      <c r="M192" s="28">
        <v>983</v>
      </c>
      <c r="N192" s="28">
        <v>955.1</v>
      </c>
      <c r="O192" s="39">
        <v>5859000</v>
      </c>
      <c r="P192" s="40">
        <v>-1.6451233842538191E-2</v>
      </c>
    </row>
    <row r="193" spans="1:16" ht="12.75" customHeight="1">
      <c r="A193" s="28">
        <v>183</v>
      </c>
      <c r="B193" s="29" t="s">
        <v>74</v>
      </c>
      <c r="C193" s="30" t="s">
        <v>532</v>
      </c>
      <c r="D193" s="31">
        <v>44651</v>
      </c>
      <c r="E193" s="37">
        <v>1160.95</v>
      </c>
      <c r="F193" s="37">
        <v>1157.55</v>
      </c>
      <c r="G193" s="38">
        <v>1133.3999999999999</v>
      </c>
      <c r="H193" s="38">
        <v>1105.8499999999999</v>
      </c>
      <c r="I193" s="38">
        <v>1081.6999999999998</v>
      </c>
      <c r="J193" s="38">
        <v>1185.0999999999999</v>
      </c>
      <c r="K193" s="38">
        <v>1209.25</v>
      </c>
      <c r="L193" s="38">
        <v>1236.8</v>
      </c>
      <c r="M193" s="28">
        <v>1181.7</v>
      </c>
      <c r="N193" s="28">
        <v>1130</v>
      </c>
      <c r="O193" s="39">
        <v>3416000</v>
      </c>
      <c r="P193" s="40">
        <v>8.5025980160604621E-3</v>
      </c>
    </row>
    <row r="194" spans="1:16" ht="12.75" customHeight="1">
      <c r="A194" s="28">
        <v>184</v>
      </c>
      <c r="B194" s="29" t="s">
        <v>56</v>
      </c>
      <c r="C194" s="30" t="s">
        <v>197</v>
      </c>
      <c r="D194" s="31">
        <v>44651</v>
      </c>
      <c r="E194" s="37">
        <v>741.9</v>
      </c>
      <c r="F194" s="37">
        <v>738.65</v>
      </c>
      <c r="G194" s="38">
        <v>732.34999999999991</v>
      </c>
      <c r="H194" s="38">
        <v>722.8</v>
      </c>
      <c r="I194" s="38">
        <v>716.49999999999989</v>
      </c>
      <c r="J194" s="38">
        <v>748.19999999999993</v>
      </c>
      <c r="K194" s="38">
        <v>754.49999999999989</v>
      </c>
      <c r="L194" s="38">
        <v>764.05</v>
      </c>
      <c r="M194" s="28">
        <v>744.95</v>
      </c>
      <c r="N194" s="28">
        <v>729.1</v>
      </c>
      <c r="O194" s="39">
        <v>9472950</v>
      </c>
      <c r="P194" s="40">
        <v>-4.2571306939123031E-3</v>
      </c>
    </row>
    <row r="195" spans="1:16" ht="12.75" customHeight="1">
      <c r="A195" s="28">
        <v>185</v>
      </c>
      <c r="B195" s="29" t="s">
        <v>49</v>
      </c>
      <c r="C195" s="30" t="s">
        <v>198</v>
      </c>
      <c r="D195" s="31">
        <v>44651</v>
      </c>
      <c r="E195" s="37">
        <v>434.35</v>
      </c>
      <c r="F195" s="37">
        <v>432.61666666666662</v>
      </c>
      <c r="G195" s="38">
        <v>429.23333333333323</v>
      </c>
      <c r="H195" s="38">
        <v>424.11666666666662</v>
      </c>
      <c r="I195" s="38">
        <v>420.73333333333323</v>
      </c>
      <c r="J195" s="38">
        <v>437.73333333333323</v>
      </c>
      <c r="K195" s="38">
        <v>441.11666666666656</v>
      </c>
      <c r="L195" s="38">
        <v>446.23333333333323</v>
      </c>
      <c r="M195" s="28">
        <v>436</v>
      </c>
      <c r="N195" s="28">
        <v>427.5</v>
      </c>
      <c r="O195" s="39">
        <v>81447300</v>
      </c>
      <c r="P195" s="40">
        <v>2.8001400070003501E-4</v>
      </c>
    </row>
    <row r="196" spans="1:16" ht="12.75" customHeight="1">
      <c r="A196" s="28">
        <v>186</v>
      </c>
      <c r="B196" s="29" t="s">
        <v>169</v>
      </c>
      <c r="C196" s="30" t="s">
        <v>199</v>
      </c>
      <c r="D196" s="31">
        <v>44651</v>
      </c>
      <c r="E196" s="37">
        <v>240.35</v>
      </c>
      <c r="F196" s="37">
        <v>240.79999999999998</v>
      </c>
      <c r="G196" s="38">
        <v>237.19999999999996</v>
      </c>
      <c r="H196" s="38">
        <v>234.04999999999998</v>
      </c>
      <c r="I196" s="38">
        <v>230.44999999999996</v>
      </c>
      <c r="J196" s="38">
        <v>243.94999999999996</v>
      </c>
      <c r="K196" s="38">
        <v>247.54999999999998</v>
      </c>
      <c r="L196" s="38">
        <v>250.69999999999996</v>
      </c>
      <c r="M196" s="28">
        <v>244.4</v>
      </c>
      <c r="N196" s="28">
        <v>237.65</v>
      </c>
      <c r="O196" s="39">
        <v>105961500</v>
      </c>
      <c r="P196" s="40">
        <v>-2.2246234030381998E-3</v>
      </c>
    </row>
    <row r="197" spans="1:16" ht="12.75" customHeight="1">
      <c r="A197" s="28">
        <v>187</v>
      </c>
      <c r="B197" s="29" t="s">
        <v>119</v>
      </c>
      <c r="C197" s="30" t="s">
        <v>200</v>
      </c>
      <c r="D197" s="31">
        <v>44651</v>
      </c>
      <c r="E197" s="37">
        <v>1342.5</v>
      </c>
      <c r="F197" s="37">
        <v>1343.3</v>
      </c>
      <c r="G197" s="38">
        <v>1327.3</v>
      </c>
      <c r="H197" s="38">
        <v>1312.1</v>
      </c>
      <c r="I197" s="38">
        <v>1296.0999999999999</v>
      </c>
      <c r="J197" s="38">
        <v>1358.5</v>
      </c>
      <c r="K197" s="38">
        <v>1374.5</v>
      </c>
      <c r="L197" s="38">
        <v>1389.7</v>
      </c>
      <c r="M197" s="28">
        <v>1359.3</v>
      </c>
      <c r="N197" s="28">
        <v>1328.1</v>
      </c>
      <c r="O197" s="39">
        <v>36134775</v>
      </c>
      <c r="P197" s="40">
        <v>3.0318759880140623E-3</v>
      </c>
    </row>
    <row r="198" spans="1:16" ht="12.75" customHeight="1">
      <c r="A198" s="28">
        <v>188</v>
      </c>
      <c r="B198" s="29" t="s">
        <v>86</v>
      </c>
      <c r="C198" s="30" t="s">
        <v>201</v>
      </c>
      <c r="D198" s="31">
        <v>44651</v>
      </c>
      <c r="E198" s="37">
        <v>3714.4</v>
      </c>
      <c r="F198" s="37">
        <v>3701.0666666666671</v>
      </c>
      <c r="G198" s="38">
        <v>3682.1333333333341</v>
      </c>
      <c r="H198" s="38">
        <v>3649.8666666666672</v>
      </c>
      <c r="I198" s="38">
        <v>3630.9333333333343</v>
      </c>
      <c r="J198" s="38">
        <v>3733.3333333333339</v>
      </c>
      <c r="K198" s="38">
        <v>3752.2666666666673</v>
      </c>
      <c r="L198" s="38">
        <v>3784.5333333333338</v>
      </c>
      <c r="M198" s="28">
        <v>3720</v>
      </c>
      <c r="N198" s="28">
        <v>3668.8</v>
      </c>
      <c r="O198" s="39">
        <v>11494200</v>
      </c>
      <c r="P198" s="40">
        <v>1.8696476433287573E-3</v>
      </c>
    </row>
    <row r="199" spans="1:16" ht="12.75" customHeight="1">
      <c r="A199" s="28">
        <v>189</v>
      </c>
      <c r="B199" s="29" t="s">
        <v>86</v>
      </c>
      <c r="C199" s="30" t="s">
        <v>202</v>
      </c>
      <c r="D199" s="31">
        <v>44651</v>
      </c>
      <c r="E199" s="37">
        <v>1528.7</v>
      </c>
      <c r="F199" s="37">
        <v>1530.7</v>
      </c>
      <c r="G199" s="38">
        <v>1519.1000000000001</v>
      </c>
      <c r="H199" s="38">
        <v>1509.5</v>
      </c>
      <c r="I199" s="38">
        <v>1497.9</v>
      </c>
      <c r="J199" s="38">
        <v>1540.3000000000002</v>
      </c>
      <c r="K199" s="38">
        <v>1551.9</v>
      </c>
      <c r="L199" s="38">
        <v>1561.5000000000002</v>
      </c>
      <c r="M199" s="28">
        <v>1542.3</v>
      </c>
      <c r="N199" s="28">
        <v>1521.1</v>
      </c>
      <c r="O199" s="39">
        <v>13295400</v>
      </c>
      <c r="P199" s="40">
        <v>-2.2713239834171298E-2</v>
      </c>
    </row>
    <row r="200" spans="1:16" ht="12.75" customHeight="1">
      <c r="A200" s="28">
        <v>190</v>
      </c>
      <c r="B200" s="29" t="s">
        <v>56</v>
      </c>
      <c r="C200" s="30" t="s">
        <v>203</v>
      </c>
      <c r="D200" s="31">
        <v>44651</v>
      </c>
      <c r="E200" s="37">
        <v>2540.8000000000002</v>
      </c>
      <c r="F200" s="37">
        <v>2525.9166666666665</v>
      </c>
      <c r="G200" s="38">
        <v>2502.7833333333328</v>
      </c>
      <c r="H200" s="38">
        <v>2464.7666666666664</v>
      </c>
      <c r="I200" s="38">
        <v>2441.6333333333328</v>
      </c>
      <c r="J200" s="38">
        <v>2563.9333333333329</v>
      </c>
      <c r="K200" s="38">
        <v>2587.0666666666671</v>
      </c>
      <c r="L200" s="38">
        <v>2625.083333333333</v>
      </c>
      <c r="M200" s="28">
        <v>2549.0500000000002</v>
      </c>
      <c r="N200" s="28">
        <v>2487.9</v>
      </c>
      <c r="O200" s="39">
        <v>5920500</v>
      </c>
      <c r="P200" s="40">
        <v>3.1693132065608053E-2</v>
      </c>
    </row>
    <row r="201" spans="1:16" ht="12.75" customHeight="1">
      <c r="A201" s="28">
        <v>191</v>
      </c>
      <c r="B201" s="29" t="s">
        <v>47</v>
      </c>
      <c r="C201" s="30" t="s">
        <v>204</v>
      </c>
      <c r="D201" s="31">
        <v>44651</v>
      </c>
      <c r="E201" s="37">
        <v>2731.5</v>
      </c>
      <c r="F201" s="37">
        <v>2721.3333333333335</v>
      </c>
      <c r="G201" s="38">
        <v>2698.166666666667</v>
      </c>
      <c r="H201" s="38">
        <v>2664.8333333333335</v>
      </c>
      <c r="I201" s="38">
        <v>2641.666666666667</v>
      </c>
      <c r="J201" s="38">
        <v>2754.666666666667</v>
      </c>
      <c r="K201" s="38">
        <v>2777.8333333333339</v>
      </c>
      <c r="L201" s="38">
        <v>2811.166666666667</v>
      </c>
      <c r="M201" s="28">
        <v>2744.5</v>
      </c>
      <c r="N201" s="28">
        <v>2688</v>
      </c>
      <c r="O201" s="39">
        <v>774500</v>
      </c>
      <c r="P201" s="40">
        <v>-8.6400000000000001E-3</v>
      </c>
    </row>
    <row r="202" spans="1:16" ht="12.75" customHeight="1">
      <c r="A202" s="28">
        <v>192</v>
      </c>
      <c r="B202" s="29" t="s">
        <v>169</v>
      </c>
      <c r="C202" s="30" t="s">
        <v>205</v>
      </c>
      <c r="D202" s="31">
        <v>44651</v>
      </c>
      <c r="E202" s="37">
        <v>490.95</v>
      </c>
      <c r="F202" s="37">
        <v>488.18333333333334</v>
      </c>
      <c r="G202" s="38">
        <v>482.81666666666666</v>
      </c>
      <c r="H202" s="38">
        <v>474.68333333333334</v>
      </c>
      <c r="I202" s="38">
        <v>469.31666666666666</v>
      </c>
      <c r="J202" s="38">
        <v>496.31666666666666</v>
      </c>
      <c r="K202" s="38">
        <v>501.68333333333334</v>
      </c>
      <c r="L202" s="38">
        <v>509.81666666666666</v>
      </c>
      <c r="M202" s="28">
        <v>493.55</v>
      </c>
      <c r="N202" s="28">
        <v>480.05</v>
      </c>
      <c r="O202" s="39">
        <v>3168000</v>
      </c>
      <c r="P202" s="40">
        <v>-2.7624309392265192E-2</v>
      </c>
    </row>
    <row r="203" spans="1:16" ht="12.75" customHeight="1">
      <c r="A203" s="28">
        <v>193</v>
      </c>
      <c r="B203" s="29" t="s">
        <v>44</v>
      </c>
      <c r="C203" s="30" t="s">
        <v>206</v>
      </c>
      <c r="D203" s="31">
        <v>44651</v>
      </c>
      <c r="E203" s="37">
        <v>1282.6500000000001</v>
      </c>
      <c r="F203" s="37">
        <v>1275.3333333333335</v>
      </c>
      <c r="G203" s="38">
        <v>1264.2166666666669</v>
      </c>
      <c r="H203" s="38">
        <v>1245.7833333333335</v>
      </c>
      <c r="I203" s="38">
        <v>1234.666666666667</v>
      </c>
      <c r="J203" s="38">
        <v>1293.7666666666669</v>
      </c>
      <c r="K203" s="38">
        <v>1304.8833333333337</v>
      </c>
      <c r="L203" s="38">
        <v>1323.3166666666668</v>
      </c>
      <c r="M203" s="28">
        <v>1286.45</v>
      </c>
      <c r="N203" s="28">
        <v>1256.9000000000001</v>
      </c>
      <c r="O203" s="39">
        <v>2877525</v>
      </c>
      <c r="P203" s="40">
        <v>2.2727272727272726E-3</v>
      </c>
    </row>
    <row r="204" spans="1:16" ht="12.75" customHeight="1">
      <c r="A204" s="28">
        <v>194</v>
      </c>
      <c r="B204" s="29" t="s">
        <v>49</v>
      </c>
      <c r="C204" s="30" t="s">
        <v>207</v>
      </c>
      <c r="D204" s="31">
        <v>44651</v>
      </c>
      <c r="E204" s="37">
        <v>610.04999999999995</v>
      </c>
      <c r="F204" s="37">
        <v>608.13333333333333</v>
      </c>
      <c r="G204" s="38">
        <v>603.9666666666667</v>
      </c>
      <c r="H204" s="38">
        <v>597.88333333333333</v>
      </c>
      <c r="I204" s="38">
        <v>593.7166666666667</v>
      </c>
      <c r="J204" s="38">
        <v>614.2166666666667</v>
      </c>
      <c r="K204" s="38">
        <v>618.38333333333344</v>
      </c>
      <c r="L204" s="38">
        <v>624.4666666666667</v>
      </c>
      <c r="M204" s="28">
        <v>612.29999999999995</v>
      </c>
      <c r="N204" s="28">
        <v>602.04999999999995</v>
      </c>
      <c r="O204" s="39">
        <v>7763000</v>
      </c>
      <c r="P204" s="40">
        <v>-4.0823386957273826E-2</v>
      </c>
    </row>
    <row r="205" spans="1:16" ht="12.75" customHeight="1">
      <c r="A205" s="28">
        <v>195</v>
      </c>
      <c r="B205" s="29" t="s">
        <v>56</v>
      </c>
      <c r="C205" s="30" t="s">
        <v>208</v>
      </c>
      <c r="D205" s="31">
        <v>44651</v>
      </c>
      <c r="E205" s="37">
        <v>1421.7</v>
      </c>
      <c r="F205" s="37">
        <v>1440.2833333333335</v>
      </c>
      <c r="G205" s="38">
        <v>1397.666666666667</v>
      </c>
      <c r="H205" s="38">
        <v>1373.6333333333334</v>
      </c>
      <c r="I205" s="38">
        <v>1331.0166666666669</v>
      </c>
      <c r="J205" s="38">
        <v>1464.3166666666671</v>
      </c>
      <c r="K205" s="38">
        <v>1506.9333333333334</v>
      </c>
      <c r="L205" s="38">
        <v>1530.9666666666672</v>
      </c>
      <c r="M205" s="28">
        <v>1482.9</v>
      </c>
      <c r="N205" s="28">
        <v>1416.25</v>
      </c>
      <c r="O205" s="39">
        <v>1474550</v>
      </c>
      <c r="P205" s="40">
        <v>0.11899070385126162</v>
      </c>
    </row>
    <row r="206" spans="1:16" ht="12.75" customHeight="1">
      <c r="A206" s="28">
        <v>196</v>
      </c>
      <c r="B206" s="29" t="s">
        <v>42</v>
      </c>
      <c r="C206" s="30" t="s">
        <v>209</v>
      </c>
      <c r="D206" s="31">
        <v>44651</v>
      </c>
      <c r="E206" s="37">
        <v>6360.75</v>
      </c>
      <c r="F206" s="37">
        <v>6335.166666666667</v>
      </c>
      <c r="G206" s="38">
        <v>6276.4333333333343</v>
      </c>
      <c r="H206" s="38">
        <v>6192.1166666666677</v>
      </c>
      <c r="I206" s="38">
        <v>6133.383333333335</v>
      </c>
      <c r="J206" s="38">
        <v>6419.4833333333336</v>
      </c>
      <c r="K206" s="38">
        <v>6478.2166666666653</v>
      </c>
      <c r="L206" s="38">
        <v>6562.5333333333328</v>
      </c>
      <c r="M206" s="28">
        <v>6393.9</v>
      </c>
      <c r="N206" s="28">
        <v>6250.85</v>
      </c>
      <c r="O206" s="39">
        <v>2439000</v>
      </c>
      <c r="P206" s="40">
        <v>-3.9044954887514284E-2</v>
      </c>
    </row>
    <row r="207" spans="1:16" ht="12.75" customHeight="1">
      <c r="A207" s="28">
        <v>197</v>
      </c>
      <c r="B207" s="29" t="s">
        <v>38</v>
      </c>
      <c r="C207" s="30" t="s">
        <v>210</v>
      </c>
      <c r="D207" s="31">
        <v>44651</v>
      </c>
      <c r="E207" s="37">
        <v>783.55</v>
      </c>
      <c r="F207" s="37">
        <v>788.93333333333339</v>
      </c>
      <c r="G207" s="38">
        <v>773.86666666666679</v>
      </c>
      <c r="H207" s="38">
        <v>764.18333333333339</v>
      </c>
      <c r="I207" s="38">
        <v>749.11666666666679</v>
      </c>
      <c r="J207" s="38">
        <v>798.61666666666679</v>
      </c>
      <c r="K207" s="38">
        <v>813.68333333333339</v>
      </c>
      <c r="L207" s="38">
        <v>823.36666666666679</v>
      </c>
      <c r="M207" s="28">
        <v>804</v>
      </c>
      <c r="N207" s="28">
        <v>779.25</v>
      </c>
      <c r="O207" s="39">
        <v>23446800</v>
      </c>
      <c r="P207" s="40">
        <v>3.6968895532685564E-2</v>
      </c>
    </row>
    <row r="208" spans="1:16" ht="12.75" customHeight="1">
      <c r="A208" s="28">
        <v>198</v>
      </c>
      <c r="B208" s="29" t="s">
        <v>119</v>
      </c>
      <c r="C208" s="30" t="s">
        <v>211</v>
      </c>
      <c r="D208" s="31">
        <v>44651</v>
      </c>
      <c r="E208" s="37">
        <v>413.9</v>
      </c>
      <c r="F208" s="37">
        <v>413.39999999999992</v>
      </c>
      <c r="G208" s="38">
        <v>408.59999999999985</v>
      </c>
      <c r="H208" s="38">
        <v>403.29999999999995</v>
      </c>
      <c r="I208" s="38">
        <v>398.49999999999989</v>
      </c>
      <c r="J208" s="38">
        <v>418.69999999999982</v>
      </c>
      <c r="K208" s="38">
        <v>423.49999999999989</v>
      </c>
      <c r="L208" s="38">
        <v>428.79999999999978</v>
      </c>
      <c r="M208" s="28">
        <v>418.2</v>
      </c>
      <c r="N208" s="28">
        <v>408.1</v>
      </c>
      <c r="O208" s="39">
        <v>64374600</v>
      </c>
      <c r="P208" s="40">
        <v>-4.3630435824902909E-3</v>
      </c>
    </row>
    <row r="209" spans="1:16" ht="12.75" customHeight="1">
      <c r="A209" s="28">
        <v>199</v>
      </c>
      <c r="B209" s="29" t="s">
        <v>70</v>
      </c>
      <c r="C209" s="30" t="s">
        <v>212</v>
      </c>
      <c r="D209" s="31">
        <v>44651</v>
      </c>
      <c r="E209" s="37">
        <v>1233.8499999999999</v>
      </c>
      <c r="F209" s="37">
        <v>1235.95</v>
      </c>
      <c r="G209" s="38">
        <v>1216.9000000000001</v>
      </c>
      <c r="H209" s="38">
        <v>1199.95</v>
      </c>
      <c r="I209" s="38">
        <v>1180.9000000000001</v>
      </c>
      <c r="J209" s="38">
        <v>1252.9000000000001</v>
      </c>
      <c r="K209" s="38">
        <v>1271.9499999999998</v>
      </c>
      <c r="L209" s="38">
        <v>1288.9000000000001</v>
      </c>
      <c r="M209" s="28">
        <v>1255</v>
      </c>
      <c r="N209" s="28">
        <v>1219</v>
      </c>
      <c r="O209" s="39">
        <v>3404500</v>
      </c>
      <c r="P209" s="40">
        <v>-4.4216732172936556E-2</v>
      </c>
    </row>
    <row r="210" spans="1:16" ht="12.75" customHeight="1">
      <c r="A210" s="28">
        <v>200</v>
      </c>
      <c r="B210" s="29" t="s">
        <v>70</v>
      </c>
      <c r="C210" s="30" t="s">
        <v>281</v>
      </c>
      <c r="D210" s="31">
        <v>44651</v>
      </c>
      <c r="E210" s="37">
        <v>1572.35</v>
      </c>
      <c r="F210" s="37">
        <v>1572.9833333333333</v>
      </c>
      <c r="G210" s="38">
        <v>1549.1166666666668</v>
      </c>
      <c r="H210" s="38">
        <v>1525.8833333333334</v>
      </c>
      <c r="I210" s="38">
        <v>1502.0166666666669</v>
      </c>
      <c r="J210" s="38">
        <v>1596.2166666666667</v>
      </c>
      <c r="K210" s="38">
        <v>1620.083333333333</v>
      </c>
      <c r="L210" s="38">
        <v>1643.3166666666666</v>
      </c>
      <c r="M210" s="28">
        <v>1596.85</v>
      </c>
      <c r="N210" s="28">
        <v>1549.75</v>
      </c>
      <c r="O210" s="39">
        <v>1003250</v>
      </c>
      <c r="P210" s="40">
        <v>-2.3838482121138409E-2</v>
      </c>
    </row>
    <row r="211" spans="1:16" ht="12.75" customHeight="1">
      <c r="A211" s="28">
        <v>201</v>
      </c>
      <c r="B211" s="29" t="s">
        <v>86</v>
      </c>
      <c r="C211" s="30" t="s">
        <v>213</v>
      </c>
      <c r="D211" s="31">
        <v>44651</v>
      </c>
      <c r="E211" s="37">
        <v>601.79999999999995</v>
      </c>
      <c r="F211" s="37">
        <v>602.26666666666677</v>
      </c>
      <c r="G211" s="38">
        <v>596.68333333333351</v>
      </c>
      <c r="H211" s="38">
        <v>591.56666666666672</v>
      </c>
      <c r="I211" s="38">
        <v>585.98333333333346</v>
      </c>
      <c r="J211" s="38">
        <v>607.38333333333355</v>
      </c>
      <c r="K211" s="38">
        <v>612.96666666666681</v>
      </c>
      <c r="L211" s="38">
        <v>618.0833333333336</v>
      </c>
      <c r="M211" s="28">
        <v>607.85</v>
      </c>
      <c r="N211" s="28">
        <v>597.15</v>
      </c>
      <c r="O211" s="39">
        <v>31274400</v>
      </c>
      <c r="P211" s="40">
        <v>2.0065755140382006E-2</v>
      </c>
    </row>
    <row r="212" spans="1:16" ht="12.75" customHeight="1">
      <c r="A212" s="28">
        <v>202</v>
      </c>
      <c r="B212" s="29" t="s">
        <v>181</v>
      </c>
      <c r="C212" s="30" t="s">
        <v>214</v>
      </c>
      <c r="D212" s="31">
        <v>44651</v>
      </c>
      <c r="E212" s="37">
        <v>290.3</v>
      </c>
      <c r="F212" s="37">
        <v>292.13333333333338</v>
      </c>
      <c r="G212" s="38">
        <v>286.46666666666675</v>
      </c>
      <c r="H212" s="38">
        <v>282.63333333333338</v>
      </c>
      <c r="I212" s="38">
        <v>276.96666666666675</v>
      </c>
      <c r="J212" s="38">
        <v>295.96666666666675</v>
      </c>
      <c r="K212" s="38">
        <v>301.63333333333338</v>
      </c>
      <c r="L212" s="38">
        <v>305.46666666666675</v>
      </c>
      <c r="M212" s="28">
        <v>297.8</v>
      </c>
      <c r="N212" s="28">
        <v>288.3</v>
      </c>
      <c r="O212" s="39">
        <v>66237000</v>
      </c>
      <c r="P212" s="40">
        <v>-1.4022239092573573E-2</v>
      </c>
    </row>
    <row r="213" spans="1:16" ht="12.75" customHeight="1">
      <c r="A213" s="28">
        <v>203</v>
      </c>
      <c r="B213" s="29" t="s">
        <v>47</v>
      </c>
      <c r="C213" s="30" t="s">
        <v>955</v>
      </c>
      <c r="D213" s="31">
        <v>44651</v>
      </c>
      <c r="E213" s="37">
        <v>354.05</v>
      </c>
      <c r="F213" s="37">
        <v>357.55</v>
      </c>
      <c r="G213" s="38">
        <v>347.75</v>
      </c>
      <c r="H213" s="38">
        <v>341.45</v>
      </c>
      <c r="I213" s="38">
        <v>331.65</v>
      </c>
      <c r="J213" s="38">
        <v>363.85</v>
      </c>
      <c r="K213" s="38">
        <v>373.65000000000009</v>
      </c>
      <c r="L213" s="38">
        <v>379.95000000000005</v>
      </c>
      <c r="M213" s="28">
        <v>367.35</v>
      </c>
      <c r="N213" s="28">
        <v>351.25</v>
      </c>
      <c r="O213" s="39">
        <v>19236800</v>
      </c>
      <c r="P213" s="40">
        <v>2.9917550058892815E-2</v>
      </c>
    </row>
    <row r="214" spans="1:16" ht="12.75" customHeight="1">
      <c r="A214" s="28"/>
      <c r="B214" s="29"/>
      <c r="C214" s="30"/>
      <c r="D214" s="31"/>
      <c r="E214" s="37"/>
      <c r="F214" s="37"/>
      <c r="G214" s="38"/>
      <c r="H214" s="38"/>
      <c r="I214" s="38"/>
      <c r="J214" s="38"/>
      <c r="K214" s="38"/>
      <c r="L214" s="38"/>
      <c r="M214" s="28"/>
      <c r="N214" s="28"/>
      <c r="O214" s="39"/>
      <c r="P214" s="40"/>
    </row>
    <row r="215" spans="1:16" ht="12.75" customHeight="1">
      <c r="A215" s="28"/>
      <c r="B215" s="29"/>
      <c r="C215" s="30"/>
      <c r="D215" s="31"/>
      <c r="E215" s="37"/>
      <c r="F215" s="37"/>
      <c r="G215" s="38"/>
      <c r="H215" s="38"/>
      <c r="I215" s="38"/>
      <c r="J215" s="38"/>
      <c r="K215" s="38"/>
      <c r="L215" s="38"/>
      <c r="M215" s="28"/>
      <c r="N215" s="28"/>
      <c r="O215" s="39"/>
      <c r="P215" s="40"/>
    </row>
    <row r="216" spans="1:16" ht="12.75" customHeight="1">
      <c r="A216" s="295"/>
      <c r="B216" s="328"/>
      <c r="C216" s="295"/>
      <c r="D216" s="329"/>
      <c r="E216" s="296"/>
      <c r="F216" s="296"/>
      <c r="G216" s="330"/>
      <c r="H216" s="330"/>
      <c r="I216" s="330"/>
      <c r="J216" s="330"/>
      <c r="K216" s="330"/>
      <c r="L216" s="330"/>
      <c r="M216" s="295"/>
      <c r="N216" s="295"/>
      <c r="O216" s="331"/>
      <c r="P216" s="332"/>
    </row>
    <row r="217" spans="1:16" ht="12.75" customHeight="1">
      <c r="A217" s="295"/>
      <c r="B217" s="328"/>
      <c r="C217" s="295"/>
      <c r="D217" s="329"/>
      <c r="E217" s="296"/>
      <c r="F217" s="296"/>
      <c r="G217" s="330"/>
      <c r="H217" s="330"/>
      <c r="I217" s="330"/>
      <c r="J217" s="330"/>
      <c r="K217" s="330"/>
      <c r="L217" s="330"/>
      <c r="M217" s="295"/>
      <c r="N217" s="295"/>
      <c r="O217" s="331"/>
      <c r="P217" s="332"/>
    </row>
    <row r="218" spans="1:16" ht="12.75" customHeight="1">
      <c r="B218" s="42"/>
      <c r="C218" s="41"/>
      <c r="D218" s="43"/>
      <c r="E218" s="44"/>
      <c r="F218" s="44"/>
      <c r="G218" s="45"/>
      <c r="H218" s="45"/>
      <c r="I218" s="45"/>
      <c r="J218" s="45"/>
      <c r="K218" s="45"/>
      <c r="L218" s="1"/>
      <c r="M218" s="1"/>
      <c r="N218" s="1"/>
      <c r="O218" s="1"/>
      <c r="P218" s="1"/>
    </row>
    <row r="219" spans="1:16" ht="12.75" customHeight="1">
      <c r="A219" s="41"/>
      <c r="B219" s="42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42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1"/>
      <c r="B221" s="42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1"/>
      <c r="B222" s="42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6" t="s">
        <v>215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46" t="s">
        <v>216</v>
      </c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46" t="s">
        <v>217</v>
      </c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46" t="s">
        <v>218</v>
      </c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46" t="s">
        <v>219</v>
      </c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21" t="s">
        <v>220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47" t="s">
        <v>221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47" t="s">
        <v>222</v>
      </c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47" t="s">
        <v>223</v>
      </c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47" t="s">
        <v>224</v>
      </c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47" t="s">
        <v>225</v>
      </c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47" t="s">
        <v>226</v>
      </c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47" t="s">
        <v>227</v>
      </c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47" t="s">
        <v>228</v>
      </c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47" t="s">
        <v>229</v>
      </c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  <row r="437" spans="1:16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</row>
    <row r="438" spans="1:16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</row>
    <row r="439" spans="1:16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</row>
    <row r="440" spans="1:16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</row>
    <row r="441" spans="1:16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</row>
    <row r="442" spans="1:16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</row>
    <row r="443" spans="1:16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</row>
    <row r="444" spans="1:16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</row>
    <row r="445" spans="1:16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</row>
    <row r="446" spans="1:16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</row>
    <row r="447" spans="1:16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</row>
    <row r="448" spans="1:16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</row>
    <row r="449" spans="1:16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</row>
    <row r="450" spans="1:16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</row>
    <row r="451" spans="1:16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</row>
    <row r="452" spans="1:16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</row>
    <row r="453" spans="1:16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</row>
    <row r="454" spans="1:16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</row>
    <row r="455" spans="1:16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</row>
    <row r="456" spans="1:16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</row>
    <row r="457" spans="1:16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</row>
    <row r="458" spans="1:16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</row>
    <row r="459" spans="1:16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</row>
    <row r="460" spans="1:16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</row>
    <row r="461" spans="1:16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</row>
    <row r="462" spans="1:16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</row>
    <row r="463" spans="1:16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</row>
    <row r="464" spans="1:16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</row>
    <row r="465" spans="1:16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</row>
    <row r="466" spans="1:16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</row>
    <row r="467" spans="1:16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</row>
    <row r="468" spans="1:16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</row>
    <row r="469" spans="1:16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</row>
    <row r="470" spans="1:16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</row>
    <row r="471" spans="1:16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</row>
    <row r="472" spans="1:16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</row>
    <row r="473" spans="1:16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</row>
    <row r="474" spans="1:16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</row>
    <row r="475" spans="1:16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1:16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1:16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</row>
    <row r="478" spans="1:16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</row>
    <row r="479" spans="1:16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</row>
    <row r="480" spans="1:16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</row>
    <row r="481" spans="1:16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</row>
    <row r="482" spans="1:16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</row>
    <row r="483" spans="1:16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</row>
    <row r="484" spans="1:16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</row>
    <row r="485" spans="1:16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</row>
    <row r="486" spans="1:16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</row>
    <row r="487" spans="1:16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</row>
    <row r="488" spans="1:16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</row>
    <row r="489" spans="1:16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</row>
    <row r="490" spans="1:16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</row>
    <row r="491" spans="1:16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</row>
    <row r="492" spans="1:16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</row>
    <row r="493" spans="1:16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</row>
    <row r="494" spans="1:16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</row>
    <row r="495" spans="1:16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</row>
    <row r="496" spans="1:16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</row>
    <row r="497" spans="1:16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</row>
    <row r="498" spans="1:16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</row>
    <row r="499" spans="1:16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</row>
    <row r="500" spans="1:16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</row>
    <row r="501" spans="1:16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</row>
    <row r="502" spans="1:16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</row>
    <row r="503" spans="1:16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</row>
    <row r="504" spans="1:16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</row>
    <row r="505" spans="1:16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</row>
    <row r="506" spans="1:16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</row>
    <row r="507" spans="1:16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</row>
    <row r="508" spans="1:16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</row>
    <row r="509" spans="1:16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</row>
    <row r="510" spans="1:16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</row>
    <row r="511" spans="1:16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</row>
    <row r="512" spans="1:16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</row>
    <row r="513" spans="1:16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</row>
    <row r="514" spans="1:16" ht="12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</row>
    <row r="515" spans="1:16" ht="12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</row>
    <row r="516" spans="1:16" ht="12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</row>
    <row r="517" spans="1:16" ht="12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</row>
    <row r="518" spans="1:16" ht="12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</row>
    <row r="519" spans="1:16" ht="12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</row>
    <row r="520" spans="1:16" ht="12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</row>
    <row r="521" spans="1:16" ht="12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</row>
    <row r="522" spans="1:16" ht="12.75" customHeight="1">
      <c r="A522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O500"/>
  <sheetViews>
    <sheetView zoomScale="85" zoomScaleNormal="85" workbookViewId="0">
      <pane ySplit="9" topLeftCell="A10" activePane="bottomLeft" state="frozen"/>
      <selection pane="bottomLeft" activeCell="C18" sqref="C18"/>
    </sheetView>
  </sheetViews>
  <sheetFormatPr defaultColWidth="17.28515625" defaultRowHeight="15" customHeight="1"/>
  <cols>
    <col min="1" max="1" width="5.71093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48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49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49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49"/>
      <c r="M4" s="20"/>
      <c r="N4" s="20"/>
      <c r="O4" s="20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48"/>
      <c r="M5" s="346" t="s">
        <v>14</v>
      </c>
      <c r="N5" s="1"/>
      <c r="O5" s="1"/>
    </row>
    <row r="6" spans="1:15" ht="12.75" customHeight="1">
      <c r="A6" s="21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44649</v>
      </c>
      <c r="L6" s="48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48"/>
      <c r="M7" s="1"/>
      <c r="N7" s="1"/>
      <c r="O7" s="1"/>
    </row>
    <row r="8" spans="1:15" ht="28.5" customHeight="1">
      <c r="A8" s="484" t="s">
        <v>16</v>
      </c>
      <c r="B8" s="486"/>
      <c r="C8" s="490" t="s">
        <v>20</v>
      </c>
      <c r="D8" s="490" t="s">
        <v>21</v>
      </c>
      <c r="E8" s="481" t="s">
        <v>22</v>
      </c>
      <c r="F8" s="482"/>
      <c r="G8" s="483"/>
      <c r="H8" s="481" t="s">
        <v>23</v>
      </c>
      <c r="I8" s="482"/>
      <c r="J8" s="483"/>
      <c r="K8" s="23"/>
      <c r="L8" s="50"/>
      <c r="M8" s="50"/>
      <c r="N8" s="1"/>
      <c r="O8" s="1"/>
    </row>
    <row r="9" spans="1:15" ht="36" customHeight="1">
      <c r="A9" s="488"/>
      <c r="B9" s="489"/>
      <c r="C9" s="489"/>
      <c r="D9" s="489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51" t="s">
        <v>32</v>
      </c>
      <c r="M9" s="52" t="s">
        <v>230</v>
      </c>
      <c r="N9" s="1"/>
      <c r="O9" s="1"/>
    </row>
    <row r="10" spans="1:15" ht="12.75" customHeight="1">
      <c r="A10" s="53">
        <v>1</v>
      </c>
      <c r="B10" s="28" t="s">
        <v>231</v>
      </c>
      <c r="C10" s="34">
        <v>17222</v>
      </c>
      <c r="D10" s="32">
        <v>17153.666666666668</v>
      </c>
      <c r="E10" s="32">
        <v>17072.233333333337</v>
      </c>
      <c r="F10" s="32">
        <v>16922.466666666671</v>
      </c>
      <c r="G10" s="32">
        <v>16841.03333333334</v>
      </c>
      <c r="H10" s="32">
        <v>17303.433333333334</v>
      </c>
      <c r="I10" s="32">
        <v>17384.866666666661</v>
      </c>
      <c r="J10" s="32">
        <v>17534.633333333331</v>
      </c>
      <c r="K10" s="34">
        <v>17235.099999999999</v>
      </c>
      <c r="L10" s="34">
        <v>17003.900000000001</v>
      </c>
      <c r="M10" s="54"/>
      <c r="N10" s="1"/>
      <c r="O10" s="1"/>
    </row>
    <row r="11" spans="1:15" ht="12.75" customHeight="1">
      <c r="A11" s="53">
        <v>2</v>
      </c>
      <c r="B11" s="28" t="s">
        <v>232</v>
      </c>
      <c r="C11" s="28">
        <v>35710.5</v>
      </c>
      <c r="D11" s="37">
        <v>35499.200000000004</v>
      </c>
      <c r="E11" s="37">
        <v>35227.600000000006</v>
      </c>
      <c r="F11" s="37">
        <v>34744.700000000004</v>
      </c>
      <c r="G11" s="37">
        <v>34473.100000000006</v>
      </c>
      <c r="H11" s="37">
        <v>35982.100000000006</v>
      </c>
      <c r="I11" s="37">
        <v>36253.699999999997</v>
      </c>
      <c r="J11" s="37">
        <v>36736.600000000006</v>
      </c>
      <c r="K11" s="28">
        <v>35770.800000000003</v>
      </c>
      <c r="L11" s="28">
        <v>35016.300000000003</v>
      </c>
      <c r="M11" s="54"/>
      <c r="N11" s="1"/>
      <c r="O11" s="1"/>
    </row>
    <row r="12" spans="1:15" ht="12.75" customHeight="1">
      <c r="A12" s="53">
        <v>3</v>
      </c>
      <c r="B12" s="41" t="s">
        <v>233</v>
      </c>
      <c r="C12" s="28">
        <v>2538.4499999999998</v>
      </c>
      <c r="D12" s="37">
        <v>2529.6166666666668</v>
      </c>
      <c r="E12" s="37">
        <v>2515.6833333333334</v>
      </c>
      <c r="F12" s="37">
        <v>2492.9166666666665</v>
      </c>
      <c r="G12" s="37">
        <v>2478.9833333333331</v>
      </c>
      <c r="H12" s="37">
        <v>2552.3833333333337</v>
      </c>
      <c r="I12" s="37">
        <v>2566.3166666666671</v>
      </c>
      <c r="J12" s="37">
        <v>2589.0833333333339</v>
      </c>
      <c r="K12" s="28">
        <v>2543.5500000000002</v>
      </c>
      <c r="L12" s="28">
        <v>2506.85</v>
      </c>
      <c r="M12" s="54"/>
      <c r="N12" s="1"/>
      <c r="O12" s="1"/>
    </row>
    <row r="13" spans="1:15" ht="12.75" customHeight="1">
      <c r="A13" s="53">
        <v>4</v>
      </c>
      <c r="B13" s="28" t="s">
        <v>234</v>
      </c>
      <c r="C13" s="28">
        <v>4949.2</v>
      </c>
      <c r="D13" s="37">
        <v>4929.45</v>
      </c>
      <c r="E13" s="37">
        <v>4907.1499999999996</v>
      </c>
      <c r="F13" s="37">
        <v>4865.0999999999995</v>
      </c>
      <c r="G13" s="37">
        <v>4842.7999999999993</v>
      </c>
      <c r="H13" s="37">
        <v>4971.5</v>
      </c>
      <c r="I13" s="37">
        <v>4993.8000000000011</v>
      </c>
      <c r="J13" s="37">
        <v>5035.8500000000004</v>
      </c>
      <c r="K13" s="28">
        <v>4951.75</v>
      </c>
      <c r="L13" s="28">
        <v>4887.3999999999996</v>
      </c>
      <c r="M13" s="54"/>
      <c r="N13" s="1"/>
      <c r="O13" s="1"/>
    </row>
    <row r="14" spans="1:15" ht="12.75" customHeight="1">
      <c r="A14" s="53">
        <v>5</v>
      </c>
      <c r="B14" s="28" t="s">
        <v>235</v>
      </c>
      <c r="C14" s="28">
        <v>36026.050000000003</v>
      </c>
      <c r="D14" s="37">
        <v>35967.799999999996</v>
      </c>
      <c r="E14" s="37">
        <v>35727.849999999991</v>
      </c>
      <c r="F14" s="37">
        <v>35429.649999999994</v>
      </c>
      <c r="G14" s="37">
        <v>35189.69999999999</v>
      </c>
      <c r="H14" s="37">
        <v>36265.999999999993</v>
      </c>
      <c r="I14" s="37">
        <v>36505.94999999999</v>
      </c>
      <c r="J14" s="37">
        <v>36804.149999999994</v>
      </c>
      <c r="K14" s="28">
        <v>36207.75</v>
      </c>
      <c r="L14" s="28">
        <v>35669.599999999999</v>
      </c>
      <c r="M14" s="54"/>
      <c r="N14" s="1"/>
      <c r="O14" s="1"/>
    </row>
    <row r="15" spans="1:15" ht="12.75" customHeight="1">
      <c r="A15" s="53">
        <v>6</v>
      </c>
      <c r="B15" s="28" t="s">
        <v>236</v>
      </c>
      <c r="C15" s="28">
        <v>4103.55</v>
      </c>
      <c r="D15" s="37">
        <v>4092.5</v>
      </c>
      <c r="E15" s="37">
        <v>4073.3500000000004</v>
      </c>
      <c r="F15" s="37">
        <v>4043.1500000000005</v>
      </c>
      <c r="G15" s="37">
        <v>4024.0000000000009</v>
      </c>
      <c r="H15" s="37">
        <v>4122.7</v>
      </c>
      <c r="I15" s="37">
        <v>4141.8499999999995</v>
      </c>
      <c r="J15" s="37">
        <v>4172.0499999999993</v>
      </c>
      <c r="K15" s="28">
        <v>4111.6499999999996</v>
      </c>
      <c r="L15" s="28">
        <v>4062.3</v>
      </c>
      <c r="M15" s="54"/>
      <c r="N15" s="1"/>
      <c r="O15" s="1"/>
    </row>
    <row r="16" spans="1:15" ht="12.75" customHeight="1">
      <c r="A16" s="53">
        <v>7</v>
      </c>
      <c r="B16" s="28" t="s">
        <v>237</v>
      </c>
      <c r="C16" s="28">
        <v>8015.1</v>
      </c>
      <c r="D16" s="37">
        <v>8014.833333333333</v>
      </c>
      <c r="E16" s="37">
        <v>7945.4166666666661</v>
      </c>
      <c r="F16" s="37">
        <v>7875.7333333333327</v>
      </c>
      <c r="G16" s="37">
        <v>7806.3166666666657</v>
      </c>
      <c r="H16" s="37">
        <v>8084.5166666666664</v>
      </c>
      <c r="I16" s="37">
        <v>8153.9333333333325</v>
      </c>
      <c r="J16" s="37">
        <v>8223.6166666666668</v>
      </c>
      <c r="K16" s="28">
        <v>8084.25</v>
      </c>
      <c r="L16" s="28">
        <v>7945.15</v>
      </c>
      <c r="M16" s="54"/>
      <c r="N16" s="1"/>
      <c r="O16" s="1"/>
    </row>
    <row r="17" spans="1:15" ht="12.75" customHeight="1">
      <c r="A17" s="53">
        <v>8</v>
      </c>
      <c r="B17" s="28" t="s">
        <v>43</v>
      </c>
      <c r="C17" s="28">
        <v>2059.65</v>
      </c>
      <c r="D17" s="37">
        <v>2060.0166666666669</v>
      </c>
      <c r="E17" s="37">
        <v>2038.6833333333338</v>
      </c>
      <c r="F17" s="37">
        <v>2017.7166666666669</v>
      </c>
      <c r="G17" s="37">
        <v>1996.3833333333339</v>
      </c>
      <c r="H17" s="37">
        <v>2080.9833333333336</v>
      </c>
      <c r="I17" s="37">
        <v>2102.3166666666666</v>
      </c>
      <c r="J17" s="37">
        <v>2123.2833333333338</v>
      </c>
      <c r="K17" s="28">
        <v>2081.35</v>
      </c>
      <c r="L17" s="28">
        <v>2039.05</v>
      </c>
      <c r="M17" s="28">
        <v>2.3118799999999999</v>
      </c>
      <c r="N17" s="1"/>
      <c r="O17" s="1"/>
    </row>
    <row r="18" spans="1:15" ht="12.75" customHeight="1">
      <c r="A18" s="53">
        <v>9</v>
      </c>
      <c r="B18" s="28" t="s">
        <v>59</v>
      </c>
      <c r="C18" s="28">
        <v>1214.75</v>
      </c>
      <c r="D18" s="37">
        <v>1213.6000000000001</v>
      </c>
      <c r="E18" s="37">
        <v>1202.4000000000003</v>
      </c>
      <c r="F18" s="37">
        <v>1190.0500000000002</v>
      </c>
      <c r="G18" s="37">
        <v>1178.8500000000004</v>
      </c>
      <c r="H18" s="37">
        <v>1225.9500000000003</v>
      </c>
      <c r="I18" s="37">
        <v>1237.1500000000001</v>
      </c>
      <c r="J18" s="37">
        <v>1249.5000000000002</v>
      </c>
      <c r="K18" s="28">
        <v>1224.8</v>
      </c>
      <c r="L18" s="28">
        <v>1201.25</v>
      </c>
      <c r="M18" s="28">
        <v>8.1308500000000006</v>
      </c>
      <c r="N18" s="1"/>
      <c r="O18" s="1"/>
    </row>
    <row r="19" spans="1:15" ht="12.75" customHeight="1">
      <c r="A19" s="53">
        <v>10</v>
      </c>
      <c r="B19" s="28" t="s">
        <v>39</v>
      </c>
      <c r="C19" s="55">
        <v>907.55</v>
      </c>
      <c r="D19" s="37">
        <v>915.15</v>
      </c>
      <c r="E19" s="37">
        <v>896.65</v>
      </c>
      <c r="F19" s="37">
        <v>885.75</v>
      </c>
      <c r="G19" s="37">
        <v>867.25</v>
      </c>
      <c r="H19" s="37">
        <v>926.05</v>
      </c>
      <c r="I19" s="37">
        <v>944.55</v>
      </c>
      <c r="J19" s="37">
        <v>955.44999999999993</v>
      </c>
      <c r="K19" s="28">
        <v>933.65</v>
      </c>
      <c r="L19" s="28">
        <v>904.25</v>
      </c>
      <c r="M19" s="28">
        <v>9.2046399999999995</v>
      </c>
      <c r="N19" s="1"/>
      <c r="O19" s="1"/>
    </row>
    <row r="20" spans="1:15" ht="12.75" customHeight="1">
      <c r="A20" s="53">
        <v>11</v>
      </c>
      <c r="B20" s="28" t="s">
        <v>45</v>
      </c>
      <c r="C20" s="28">
        <v>1909.7</v>
      </c>
      <c r="D20" s="37">
        <v>1895.0500000000002</v>
      </c>
      <c r="E20" s="37">
        <v>1865.7000000000003</v>
      </c>
      <c r="F20" s="37">
        <v>1821.7</v>
      </c>
      <c r="G20" s="37">
        <v>1792.3500000000001</v>
      </c>
      <c r="H20" s="37">
        <v>1939.0500000000004</v>
      </c>
      <c r="I20" s="37">
        <v>1968.4000000000003</v>
      </c>
      <c r="J20" s="37">
        <v>2012.4000000000005</v>
      </c>
      <c r="K20" s="28">
        <v>1924.4</v>
      </c>
      <c r="L20" s="28">
        <v>1851.05</v>
      </c>
      <c r="M20" s="28">
        <v>18.95438</v>
      </c>
      <c r="N20" s="1"/>
      <c r="O20" s="1"/>
    </row>
    <row r="21" spans="1:15" ht="12.75" customHeight="1">
      <c r="A21" s="53">
        <v>12</v>
      </c>
      <c r="B21" s="28" t="s">
        <v>239</v>
      </c>
      <c r="C21" s="28">
        <v>1930.85</v>
      </c>
      <c r="D21" s="37">
        <v>1922.3166666666666</v>
      </c>
      <c r="E21" s="37">
        <v>1903.9833333333331</v>
      </c>
      <c r="F21" s="37">
        <v>1877.1166666666666</v>
      </c>
      <c r="G21" s="37">
        <v>1858.7833333333331</v>
      </c>
      <c r="H21" s="37">
        <v>1949.1833333333332</v>
      </c>
      <c r="I21" s="37">
        <v>1967.5166666666667</v>
      </c>
      <c r="J21" s="37">
        <v>1994.3833333333332</v>
      </c>
      <c r="K21" s="28">
        <v>1940.65</v>
      </c>
      <c r="L21" s="28">
        <v>1895.45</v>
      </c>
      <c r="M21" s="28">
        <v>7.4616100000000003</v>
      </c>
      <c r="N21" s="1"/>
      <c r="O21" s="1"/>
    </row>
    <row r="22" spans="1:15" ht="12.75" customHeight="1">
      <c r="A22" s="53">
        <v>13</v>
      </c>
      <c r="B22" s="28" t="s">
        <v>46</v>
      </c>
      <c r="C22" s="28">
        <v>737</v>
      </c>
      <c r="D22" s="37">
        <v>737.75</v>
      </c>
      <c r="E22" s="37">
        <v>725.8</v>
      </c>
      <c r="F22" s="37">
        <v>714.59999999999991</v>
      </c>
      <c r="G22" s="37">
        <v>702.64999999999986</v>
      </c>
      <c r="H22" s="37">
        <v>748.95</v>
      </c>
      <c r="I22" s="37">
        <v>760.90000000000009</v>
      </c>
      <c r="J22" s="37">
        <v>772.10000000000014</v>
      </c>
      <c r="K22" s="28">
        <v>749.7</v>
      </c>
      <c r="L22" s="28">
        <v>726.55</v>
      </c>
      <c r="M22" s="28">
        <v>56.91095</v>
      </c>
      <c r="N22" s="1"/>
      <c r="O22" s="1"/>
    </row>
    <row r="23" spans="1:15" ht="12.75" customHeight="1">
      <c r="A23" s="53">
        <v>14</v>
      </c>
      <c r="B23" s="28" t="s">
        <v>240</v>
      </c>
      <c r="C23" s="28">
        <v>2141.1999999999998</v>
      </c>
      <c r="D23" s="37">
        <v>2147.7166666666667</v>
      </c>
      <c r="E23" s="37">
        <v>2073.4833333333336</v>
      </c>
      <c r="F23" s="37">
        <v>2005.7666666666669</v>
      </c>
      <c r="G23" s="37">
        <v>1931.5333333333338</v>
      </c>
      <c r="H23" s="37">
        <v>2215.4333333333334</v>
      </c>
      <c r="I23" s="37">
        <v>2289.6666666666661</v>
      </c>
      <c r="J23" s="37">
        <v>2357.3833333333332</v>
      </c>
      <c r="K23" s="28">
        <v>2221.9499999999998</v>
      </c>
      <c r="L23" s="28">
        <v>2080</v>
      </c>
      <c r="M23" s="28">
        <v>3.7049300000000001</v>
      </c>
      <c r="N23" s="1"/>
      <c r="O23" s="1"/>
    </row>
    <row r="24" spans="1:15" ht="12.75" customHeight="1">
      <c r="A24" s="53">
        <v>15</v>
      </c>
      <c r="B24" s="28" t="s">
        <v>241</v>
      </c>
      <c r="C24" s="28">
        <v>2439</v>
      </c>
      <c r="D24" s="37">
        <v>2442.3333333333335</v>
      </c>
      <c r="E24" s="37">
        <v>2409.666666666667</v>
      </c>
      <c r="F24" s="37">
        <v>2380.3333333333335</v>
      </c>
      <c r="G24" s="37">
        <v>2347.666666666667</v>
      </c>
      <c r="H24" s="37">
        <v>2471.666666666667</v>
      </c>
      <c r="I24" s="37">
        <v>2504.3333333333339</v>
      </c>
      <c r="J24" s="37">
        <v>2533.666666666667</v>
      </c>
      <c r="K24" s="28">
        <v>2475</v>
      </c>
      <c r="L24" s="28">
        <v>2413</v>
      </c>
      <c r="M24" s="28">
        <v>1.2006699999999999</v>
      </c>
      <c r="N24" s="1"/>
      <c r="O24" s="1"/>
    </row>
    <row r="25" spans="1:15" ht="12.75" customHeight="1">
      <c r="A25" s="53">
        <v>16</v>
      </c>
      <c r="B25" s="28" t="s">
        <v>242</v>
      </c>
      <c r="C25" s="28">
        <v>107.25</v>
      </c>
      <c r="D25" s="37">
        <v>107.3</v>
      </c>
      <c r="E25" s="37">
        <v>105.35</v>
      </c>
      <c r="F25" s="37">
        <v>103.45</v>
      </c>
      <c r="G25" s="37">
        <v>101.5</v>
      </c>
      <c r="H25" s="37">
        <v>109.19999999999999</v>
      </c>
      <c r="I25" s="37">
        <v>111.15</v>
      </c>
      <c r="J25" s="37">
        <v>113.04999999999998</v>
      </c>
      <c r="K25" s="28">
        <v>109.25</v>
      </c>
      <c r="L25" s="28">
        <v>105.4</v>
      </c>
      <c r="M25" s="28">
        <v>40.049939999999999</v>
      </c>
      <c r="N25" s="1"/>
      <c r="O25" s="1"/>
    </row>
    <row r="26" spans="1:15" ht="12.75" customHeight="1">
      <c r="A26" s="53">
        <v>17</v>
      </c>
      <c r="B26" s="28" t="s">
        <v>41</v>
      </c>
      <c r="C26" s="28">
        <v>299.3</v>
      </c>
      <c r="D26" s="37">
        <v>296.11666666666667</v>
      </c>
      <c r="E26" s="37">
        <v>291.28333333333336</v>
      </c>
      <c r="F26" s="37">
        <v>283.26666666666671</v>
      </c>
      <c r="G26" s="37">
        <v>278.43333333333339</v>
      </c>
      <c r="H26" s="37">
        <v>304.13333333333333</v>
      </c>
      <c r="I26" s="37">
        <v>308.96666666666658</v>
      </c>
      <c r="J26" s="37">
        <v>316.98333333333329</v>
      </c>
      <c r="K26" s="28">
        <v>300.95</v>
      </c>
      <c r="L26" s="28">
        <v>288.10000000000002</v>
      </c>
      <c r="M26" s="28">
        <v>24.826039999999999</v>
      </c>
      <c r="N26" s="1"/>
      <c r="O26" s="1"/>
    </row>
    <row r="27" spans="1:15" ht="12.75" customHeight="1">
      <c r="A27" s="53">
        <v>18</v>
      </c>
      <c r="B27" s="28" t="s">
        <v>243</v>
      </c>
      <c r="C27" s="28">
        <v>1909.8</v>
      </c>
      <c r="D27" s="37">
        <v>1902.1166666666668</v>
      </c>
      <c r="E27" s="37">
        <v>1874.9333333333336</v>
      </c>
      <c r="F27" s="37">
        <v>1840.0666666666668</v>
      </c>
      <c r="G27" s="37">
        <v>1812.8833333333337</v>
      </c>
      <c r="H27" s="37">
        <v>1936.9833333333336</v>
      </c>
      <c r="I27" s="37">
        <v>1964.166666666667</v>
      </c>
      <c r="J27" s="37">
        <v>1999.0333333333335</v>
      </c>
      <c r="K27" s="28">
        <v>1929.3</v>
      </c>
      <c r="L27" s="28">
        <v>1867.25</v>
      </c>
      <c r="M27" s="28">
        <v>0.59082999999999997</v>
      </c>
      <c r="N27" s="1"/>
      <c r="O27" s="1"/>
    </row>
    <row r="28" spans="1:15" ht="12.75" customHeight="1">
      <c r="A28" s="53">
        <v>19</v>
      </c>
      <c r="B28" s="28" t="s">
        <v>52</v>
      </c>
      <c r="C28" s="28">
        <v>761.6</v>
      </c>
      <c r="D28" s="37">
        <v>758.81666666666672</v>
      </c>
      <c r="E28" s="37">
        <v>749.68333333333339</v>
      </c>
      <c r="F28" s="37">
        <v>737.76666666666665</v>
      </c>
      <c r="G28" s="37">
        <v>728.63333333333333</v>
      </c>
      <c r="H28" s="37">
        <v>770.73333333333346</v>
      </c>
      <c r="I28" s="37">
        <v>779.8666666666669</v>
      </c>
      <c r="J28" s="37">
        <v>791.78333333333353</v>
      </c>
      <c r="K28" s="28">
        <v>767.95</v>
      </c>
      <c r="L28" s="28">
        <v>746.9</v>
      </c>
      <c r="M28" s="28">
        <v>4.2107400000000004</v>
      </c>
      <c r="N28" s="1"/>
      <c r="O28" s="1"/>
    </row>
    <row r="29" spans="1:15" ht="12.75" customHeight="1">
      <c r="A29" s="53">
        <v>20</v>
      </c>
      <c r="B29" s="28" t="s">
        <v>48</v>
      </c>
      <c r="C29" s="28">
        <v>3604.55</v>
      </c>
      <c r="D29" s="37">
        <v>3626.5666666666671</v>
      </c>
      <c r="E29" s="37">
        <v>3553.1333333333341</v>
      </c>
      <c r="F29" s="37">
        <v>3501.7166666666672</v>
      </c>
      <c r="G29" s="37">
        <v>3428.2833333333342</v>
      </c>
      <c r="H29" s="37">
        <v>3677.983333333334</v>
      </c>
      <c r="I29" s="37">
        <v>3751.4166666666674</v>
      </c>
      <c r="J29" s="37">
        <v>3802.8333333333339</v>
      </c>
      <c r="K29" s="28">
        <v>3700</v>
      </c>
      <c r="L29" s="28">
        <v>3575.15</v>
      </c>
      <c r="M29" s="28">
        <v>1.3426</v>
      </c>
      <c r="N29" s="1"/>
      <c r="O29" s="1"/>
    </row>
    <row r="30" spans="1:15" ht="12.75" customHeight="1">
      <c r="A30" s="53">
        <v>21</v>
      </c>
      <c r="B30" s="28" t="s">
        <v>50</v>
      </c>
      <c r="C30" s="28">
        <v>541.79999999999995</v>
      </c>
      <c r="D30" s="37">
        <v>545.58333333333337</v>
      </c>
      <c r="E30" s="37">
        <v>536.2166666666667</v>
      </c>
      <c r="F30" s="37">
        <v>530.63333333333333</v>
      </c>
      <c r="G30" s="37">
        <v>521.26666666666665</v>
      </c>
      <c r="H30" s="37">
        <v>551.16666666666674</v>
      </c>
      <c r="I30" s="37">
        <v>560.5333333333333</v>
      </c>
      <c r="J30" s="37">
        <v>566.11666666666679</v>
      </c>
      <c r="K30" s="28">
        <v>554.95000000000005</v>
      </c>
      <c r="L30" s="28">
        <v>540</v>
      </c>
      <c r="M30" s="28">
        <v>8.7663200000000003</v>
      </c>
      <c r="N30" s="1"/>
      <c r="O30" s="1"/>
    </row>
    <row r="31" spans="1:15" ht="12.75" customHeight="1">
      <c r="A31" s="53">
        <v>22</v>
      </c>
      <c r="B31" s="28" t="s">
        <v>51</v>
      </c>
      <c r="C31" s="28">
        <v>291.8</v>
      </c>
      <c r="D31" s="37">
        <v>293.23333333333335</v>
      </c>
      <c r="E31" s="37">
        <v>287.06666666666672</v>
      </c>
      <c r="F31" s="37">
        <v>282.33333333333337</v>
      </c>
      <c r="G31" s="37">
        <v>276.16666666666674</v>
      </c>
      <c r="H31" s="37">
        <v>297.9666666666667</v>
      </c>
      <c r="I31" s="37">
        <v>304.13333333333333</v>
      </c>
      <c r="J31" s="37">
        <v>308.86666666666667</v>
      </c>
      <c r="K31" s="28">
        <v>299.39999999999998</v>
      </c>
      <c r="L31" s="28">
        <v>288.5</v>
      </c>
      <c r="M31" s="28">
        <v>48.113529999999997</v>
      </c>
      <c r="N31" s="1"/>
      <c r="O31" s="1"/>
    </row>
    <row r="32" spans="1:15" ht="12.75" customHeight="1">
      <c r="A32" s="53">
        <v>23</v>
      </c>
      <c r="B32" s="28" t="s">
        <v>53</v>
      </c>
      <c r="C32" s="28">
        <v>4658.6000000000004</v>
      </c>
      <c r="D32" s="37">
        <v>4659.55</v>
      </c>
      <c r="E32" s="37">
        <v>4599.1000000000004</v>
      </c>
      <c r="F32" s="37">
        <v>4539.6000000000004</v>
      </c>
      <c r="G32" s="37">
        <v>4479.1500000000005</v>
      </c>
      <c r="H32" s="37">
        <v>4719.05</v>
      </c>
      <c r="I32" s="37">
        <v>4779.4999999999991</v>
      </c>
      <c r="J32" s="37">
        <v>4839</v>
      </c>
      <c r="K32" s="28">
        <v>4720</v>
      </c>
      <c r="L32" s="28">
        <v>4600.05</v>
      </c>
      <c r="M32" s="28">
        <v>5.2480200000000004</v>
      </c>
      <c r="N32" s="1"/>
      <c r="O32" s="1"/>
    </row>
    <row r="33" spans="1:15" ht="12.75" customHeight="1">
      <c r="A33" s="53">
        <v>24</v>
      </c>
      <c r="B33" s="28" t="s">
        <v>54</v>
      </c>
      <c r="C33" s="28">
        <v>188.95</v>
      </c>
      <c r="D33" s="37">
        <v>187.58333333333334</v>
      </c>
      <c r="E33" s="37">
        <v>185.61666666666667</v>
      </c>
      <c r="F33" s="37">
        <v>182.28333333333333</v>
      </c>
      <c r="G33" s="37">
        <v>180.31666666666666</v>
      </c>
      <c r="H33" s="37">
        <v>190.91666666666669</v>
      </c>
      <c r="I33" s="37">
        <v>192.88333333333333</v>
      </c>
      <c r="J33" s="37">
        <v>196.2166666666667</v>
      </c>
      <c r="K33" s="28">
        <v>189.55</v>
      </c>
      <c r="L33" s="28">
        <v>184.25</v>
      </c>
      <c r="M33" s="28">
        <v>29.186219999999999</v>
      </c>
      <c r="N33" s="1"/>
      <c r="O33" s="1"/>
    </row>
    <row r="34" spans="1:15" ht="12.75" customHeight="1">
      <c r="A34" s="53">
        <v>25</v>
      </c>
      <c r="B34" s="28" t="s">
        <v>55</v>
      </c>
      <c r="C34" s="28">
        <v>114.05</v>
      </c>
      <c r="D34" s="37">
        <v>113.38333333333333</v>
      </c>
      <c r="E34" s="37">
        <v>112.31666666666665</v>
      </c>
      <c r="F34" s="37">
        <v>110.58333333333333</v>
      </c>
      <c r="G34" s="37">
        <v>109.51666666666665</v>
      </c>
      <c r="H34" s="37">
        <v>115.11666666666665</v>
      </c>
      <c r="I34" s="37">
        <v>116.18333333333331</v>
      </c>
      <c r="J34" s="37">
        <v>117.91666666666664</v>
      </c>
      <c r="K34" s="28">
        <v>114.45</v>
      </c>
      <c r="L34" s="28">
        <v>111.65</v>
      </c>
      <c r="M34" s="28">
        <v>108.6307</v>
      </c>
      <c r="N34" s="1"/>
      <c r="O34" s="1"/>
    </row>
    <row r="35" spans="1:15" ht="12.75" customHeight="1">
      <c r="A35" s="53">
        <v>26</v>
      </c>
      <c r="B35" s="28" t="s">
        <v>57</v>
      </c>
      <c r="C35" s="28">
        <v>3027.45</v>
      </c>
      <c r="D35" s="37">
        <v>3027.2333333333331</v>
      </c>
      <c r="E35" s="37">
        <v>2995.8666666666663</v>
      </c>
      <c r="F35" s="37">
        <v>2964.2833333333333</v>
      </c>
      <c r="G35" s="37">
        <v>2932.9166666666665</v>
      </c>
      <c r="H35" s="37">
        <v>3058.8166666666662</v>
      </c>
      <c r="I35" s="37">
        <v>3090.1833333333329</v>
      </c>
      <c r="J35" s="37">
        <v>3121.766666666666</v>
      </c>
      <c r="K35" s="28">
        <v>3058.6</v>
      </c>
      <c r="L35" s="28">
        <v>2995.65</v>
      </c>
      <c r="M35" s="28">
        <v>6.8033200000000003</v>
      </c>
      <c r="N35" s="1"/>
      <c r="O35" s="1"/>
    </row>
    <row r="36" spans="1:15" ht="12.75" customHeight="1">
      <c r="A36" s="53">
        <v>27</v>
      </c>
      <c r="B36" s="28" t="s">
        <v>306</v>
      </c>
      <c r="C36" s="28">
        <v>2000.4</v>
      </c>
      <c r="D36" s="37">
        <v>1984.5</v>
      </c>
      <c r="E36" s="37">
        <v>1957</v>
      </c>
      <c r="F36" s="37">
        <v>1913.6</v>
      </c>
      <c r="G36" s="37">
        <v>1886.1</v>
      </c>
      <c r="H36" s="37">
        <v>2027.9</v>
      </c>
      <c r="I36" s="37">
        <v>2055.4</v>
      </c>
      <c r="J36" s="37">
        <v>2098.8000000000002</v>
      </c>
      <c r="K36" s="28">
        <v>2012</v>
      </c>
      <c r="L36" s="28">
        <v>1941.1</v>
      </c>
      <c r="M36" s="28">
        <v>3.39588</v>
      </c>
      <c r="N36" s="1"/>
      <c r="O36" s="1"/>
    </row>
    <row r="37" spans="1:15" ht="12.75" customHeight="1">
      <c r="A37" s="53">
        <v>28</v>
      </c>
      <c r="B37" s="28" t="s">
        <v>60</v>
      </c>
      <c r="C37" s="28">
        <v>706.75</v>
      </c>
      <c r="D37" s="37">
        <v>711.41666666666663</v>
      </c>
      <c r="E37" s="37">
        <v>696.83333333333326</v>
      </c>
      <c r="F37" s="37">
        <v>686.91666666666663</v>
      </c>
      <c r="G37" s="37">
        <v>672.33333333333326</v>
      </c>
      <c r="H37" s="37">
        <v>721.33333333333326</v>
      </c>
      <c r="I37" s="37">
        <v>735.91666666666652</v>
      </c>
      <c r="J37" s="37">
        <v>745.83333333333326</v>
      </c>
      <c r="K37" s="28">
        <v>726</v>
      </c>
      <c r="L37" s="28">
        <v>701.5</v>
      </c>
      <c r="M37" s="28">
        <v>18.956630000000001</v>
      </c>
      <c r="N37" s="1"/>
      <c r="O37" s="1"/>
    </row>
    <row r="38" spans="1:15" ht="12.75" customHeight="1">
      <c r="A38" s="53">
        <v>29</v>
      </c>
      <c r="B38" s="28" t="s">
        <v>244</v>
      </c>
      <c r="C38" s="28">
        <v>4010.05</v>
      </c>
      <c r="D38" s="37">
        <v>4002.0333333333333</v>
      </c>
      <c r="E38" s="37">
        <v>3983.0666666666666</v>
      </c>
      <c r="F38" s="37">
        <v>3956.0833333333335</v>
      </c>
      <c r="G38" s="37">
        <v>3937.1166666666668</v>
      </c>
      <c r="H38" s="37">
        <v>4029.0166666666664</v>
      </c>
      <c r="I38" s="37">
        <v>4047.9833333333327</v>
      </c>
      <c r="J38" s="37">
        <v>4074.9666666666662</v>
      </c>
      <c r="K38" s="28">
        <v>4021</v>
      </c>
      <c r="L38" s="28">
        <v>3975.05</v>
      </c>
      <c r="M38" s="28">
        <v>4.2802699999999998</v>
      </c>
      <c r="N38" s="1"/>
      <c r="O38" s="1"/>
    </row>
    <row r="39" spans="1:15" ht="12.75" customHeight="1">
      <c r="A39" s="53">
        <v>30</v>
      </c>
      <c r="B39" s="28" t="s">
        <v>61</v>
      </c>
      <c r="C39" s="28">
        <v>736</v>
      </c>
      <c r="D39" s="37">
        <v>729.65</v>
      </c>
      <c r="E39" s="37">
        <v>721.4</v>
      </c>
      <c r="F39" s="37">
        <v>706.8</v>
      </c>
      <c r="G39" s="37">
        <v>698.55</v>
      </c>
      <c r="H39" s="37">
        <v>744.25</v>
      </c>
      <c r="I39" s="37">
        <v>752.5</v>
      </c>
      <c r="J39" s="37">
        <v>767.1</v>
      </c>
      <c r="K39" s="28">
        <v>737.9</v>
      </c>
      <c r="L39" s="28">
        <v>715.05</v>
      </c>
      <c r="M39" s="28">
        <v>70.776690000000002</v>
      </c>
      <c r="N39" s="1"/>
      <c r="O39" s="1"/>
    </row>
    <row r="40" spans="1:15" ht="12.75" customHeight="1">
      <c r="A40" s="53">
        <v>31</v>
      </c>
      <c r="B40" s="28" t="s">
        <v>62</v>
      </c>
      <c r="C40" s="28">
        <v>3687.75</v>
      </c>
      <c r="D40" s="37">
        <v>3689.9333333333329</v>
      </c>
      <c r="E40" s="37">
        <v>3642.8666666666659</v>
      </c>
      <c r="F40" s="37">
        <v>3597.9833333333331</v>
      </c>
      <c r="G40" s="37">
        <v>3550.9166666666661</v>
      </c>
      <c r="H40" s="37">
        <v>3734.8166666666657</v>
      </c>
      <c r="I40" s="37">
        <v>3781.8833333333323</v>
      </c>
      <c r="J40" s="37">
        <v>3826.7666666666655</v>
      </c>
      <c r="K40" s="28">
        <v>3737</v>
      </c>
      <c r="L40" s="28">
        <v>3645.05</v>
      </c>
      <c r="M40" s="28">
        <v>6.8826700000000001</v>
      </c>
      <c r="N40" s="1"/>
      <c r="O40" s="1"/>
    </row>
    <row r="41" spans="1:15" ht="12.75" customHeight="1">
      <c r="A41" s="53">
        <v>32</v>
      </c>
      <c r="B41" s="28" t="s">
        <v>65</v>
      </c>
      <c r="C41" s="28">
        <v>7001.4</v>
      </c>
      <c r="D41" s="37">
        <v>6968.8</v>
      </c>
      <c r="E41" s="37">
        <v>6902.6</v>
      </c>
      <c r="F41" s="37">
        <v>6803.8</v>
      </c>
      <c r="G41" s="37">
        <v>6737.6</v>
      </c>
      <c r="H41" s="37">
        <v>7067.6</v>
      </c>
      <c r="I41" s="37">
        <v>7133.7999999999993</v>
      </c>
      <c r="J41" s="37">
        <v>7232.6</v>
      </c>
      <c r="K41" s="28">
        <v>7035</v>
      </c>
      <c r="L41" s="28">
        <v>6870</v>
      </c>
      <c r="M41" s="28">
        <v>9.3697300000000006</v>
      </c>
      <c r="N41" s="1"/>
      <c r="O41" s="1"/>
    </row>
    <row r="42" spans="1:15" ht="12.75" customHeight="1">
      <c r="A42" s="53">
        <v>33</v>
      </c>
      <c r="B42" s="28" t="s">
        <v>64</v>
      </c>
      <c r="C42" s="28">
        <v>16518.95</v>
      </c>
      <c r="D42" s="37">
        <v>16393.333333333332</v>
      </c>
      <c r="E42" s="37">
        <v>16226.666666666664</v>
      </c>
      <c r="F42" s="37">
        <v>15934.383333333331</v>
      </c>
      <c r="G42" s="37">
        <v>15767.716666666664</v>
      </c>
      <c r="H42" s="37">
        <v>16685.616666666665</v>
      </c>
      <c r="I42" s="37">
        <v>16852.283333333329</v>
      </c>
      <c r="J42" s="37">
        <v>17144.566666666666</v>
      </c>
      <c r="K42" s="28">
        <v>16560</v>
      </c>
      <c r="L42" s="28">
        <v>16101.05</v>
      </c>
      <c r="M42" s="28">
        <v>1.75187</v>
      </c>
      <c r="N42" s="1"/>
      <c r="O42" s="1"/>
    </row>
    <row r="43" spans="1:15" ht="12.75" customHeight="1">
      <c r="A43" s="53">
        <v>34</v>
      </c>
      <c r="B43" s="28" t="s">
        <v>245</v>
      </c>
      <c r="C43" s="28">
        <v>5023.8999999999996</v>
      </c>
      <c r="D43" s="37">
        <v>5021.1833333333334</v>
      </c>
      <c r="E43" s="37">
        <v>4982.7166666666672</v>
      </c>
      <c r="F43" s="37">
        <v>4941.5333333333338</v>
      </c>
      <c r="G43" s="37">
        <v>4903.0666666666675</v>
      </c>
      <c r="H43" s="37">
        <v>5062.3666666666668</v>
      </c>
      <c r="I43" s="37">
        <v>5100.8333333333321</v>
      </c>
      <c r="J43" s="37">
        <v>5142.0166666666664</v>
      </c>
      <c r="K43" s="28">
        <v>5059.6499999999996</v>
      </c>
      <c r="L43" s="28">
        <v>4980</v>
      </c>
      <c r="M43" s="28">
        <v>0.15346000000000001</v>
      </c>
      <c r="N43" s="1"/>
      <c r="O43" s="1"/>
    </row>
    <row r="44" spans="1:15" ht="12.75" customHeight="1">
      <c r="A44" s="53">
        <v>35</v>
      </c>
      <c r="B44" s="28" t="s">
        <v>66</v>
      </c>
      <c r="C44" s="28">
        <v>2051.5500000000002</v>
      </c>
      <c r="D44" s="37">
        <v>2047.8500000000001</v>
      </c>
      <c r="E44" s="37">
        <v>2033.7000000000003</v>
      </c>
      <c r="F44" s="37">
        <v>2015.8500000000001</v>
      </c>
      <c r="G44" s="37">
        <v>2001.7000000000003</v>
      </c>
      <c r="H44" s="37">
        <v>2065.7000000000003</v>
      </c>
      <c r="I44" s="37">
        <v>2079.8500000000004</v>
      </c>
      <c r="J44" s="37">
        <v>2097.7000000000003</v>
      </c>
      <c r="K44" s="28">
        <v>2062</v>
      </c>
      <c r="L44" s="28">
        <v>2030</v>
      </c>
      <c r="M44" s="28">
        <v>1.19058</v>
      </c>
      <c r="N44" s="1"/>
      <c r="O44" s="1"/>
    </row>
    <row r="45" spans="1:15" ht="12.75" customHeight="1">
      <c r="A45" s="53">
        <v>36</v>
      </c>
      <c r="B45" s="28" t="s">
        <v>67</v>
      </c>
      <c r="C45" s="28">
        <v>297.05</v>
      </c>
      <c r="D45" s="37">
        <v>297.71666666666664</v>
      </c>
      <c r="E45" s="37">
        <v>293.68333333333328</v>
      </c>
      <c r="F45" s="37">
        <v>290.31666666666666</v>
      </c>
      <c r="G45" s="37">
        <v>286.2833333333333</v>
      </c>
      <c r="H45" s="37">
        <v>301.08333333333326</v>
      </c>
      <c r="I45" s="37">
        <v>305.11666666666667</v>
      </c>
      <c r="J45" s="37">
        <v>308.48333333333323</v>
      </c>
      <c r="K45" s="28">
        <v>301.75</v>
      </c>
      <c r="L45" s="28">
        <v>294.35000000000002</v>
      </c>
      <c r="M45" s="28">
        <v>79.428619999999995</v>
      </c>
      <c r="N45" s="1"/>
      <c r="O45" s="1"/>
    </row>
    <row r="46" spans="1:15" ht="12.75" customHeight="1">
      <c r="A46" s="53">
        <v>37</v>
      </c>
      <c r="B46" s="28" t="s">
        <v>68</v>
      </c>
      <c r="C46" s="28">
        <v>111.95</v>
      </c>
      <c r="D46" s="37">
        <v>110.53333333333335</v>
      </c>
      <c r="E46" s="37">
        <v>108.7166666666667</v>
      </c>
      <c r="F46" s="37">
        <v>105.48333333333335</v>
      </c>
      <c r="G46" s="37">
        <v>103.6666666666667</v>
      </c>
      <c r="H46" s="37">
        <v>113.76666666666669</v>
      </c>
      <c r="I46" s="37">
        <v>115.58333333333333</v>
      </c>
      <c r="J46" s="37">
        <v>118.81666666666669</v>
      </c>
      <c r="K46" s="28">
        <v>112.35</v>
      </c>
      <c r="L46" s="28">
        <v>107.3</v>
      </c>
      <c r="M46" s="28">
        <v>464.09384999999997</v>
      </c>
      <c r="N46" s="1"/>
      <c r="O46" s="1"/>
    </row>
    <row r="47" spans="1:15" ht="12.75" customHeight="1">
      <c r="A47" s="53">
        <v>38</v>
      </c>
      <c r="B47" s="28" t="s">
        <v>246</v>
      </c>
      <c r="C47" s="28">
        <v>46</v>
      </c>
      <c r="D47" s="37">
        <v>46.216666666666669</v>
      </c>
      <c r="E47" s="37">
        <v>45.483333333333334</v>
      </c>
      <c r="F47" s="37">
        <v>44.966666666666669</v>
      </c>
      <c r="G47" s="37">
        <v>44.233333333333334</v>
      </c>
      <c r="H47" s="37">
        <v>46.733333333333334</v>
      </c>
      <c r="I47" s="37">
        <v>47.466666666666669</v>
      </c>
      <c r="J47" s="37">
        <v>47.983333333333334</v>
      </c>
      <c r="K47" s="28">
        <v>46.95</v>
      </c>
      <c r="L47" s="28">
        <v>45.7</v>
      </c>
      <c r="M47" s="28">
        <v>41.428739999999998</v>
      </c>
      <c r="N47" s="1"/>
      <c r="O47" s="1"/>
    </row>
    <row r="48" spans="1:15" ht="12.75" customHeight="1">
      <c r="A48" s="53">
        <v>39</v>
      </c>
      <c r="B48" s="28" t="s">
        <v>69</v>
      </c>
      <c r="C48" s="28">
        <v>1928.25</v>
      </c>
      <c r="D48" s="37">
        <v>1926.9666666666665</v>
      </c>
      <c r="E48" s="37">
        <v>1902.2333333333329</v>
      </c>
      <c r="F48" s="37">
        <v>1876.2166666666665</v>
      </c>
      <c r="G48" s="37">
        <v>1851.4833333333329</v>
      </c>
      <c r="H48" s="37">
        <v>1952.9833333333329</v>
      </c>
      <c r="I48" s="37">
        <v>1977.7166666666665</v>
      </c>
      <c r="J48" s="37">
        <v>2003.7333333333329</v>
      </c>
      <c r="K48" s="28">
        <v>1951.7</v>
      </c>
      <c r="L48" s="28">
        <v>1900.95</v>
      </c>
      <c r="M48" s="28">
        <v>3.1304599999999998</v>
      </c>
      <c r="N48" s="1"/>
      <c r="O48" s="1"/>
    </row>
    <row r="49" spans="1:15" ht="12.75" customHeight="1">
      <c r="A49" s="53">
        <v>40</v>
      </c>
      <c r="B49" s="28" t="s">
        <v>72</v>
      </c>
      <c r="C49" s="28">
        <v>679.95</v>
      </c>
      <c r="D49" s="37">
        <v>681.44999999999993</v>
      </c>
      <c r="E49" s="37">
        <v>670.99999999999989</v>
      </c>
      <c r="F49" s="37">
        <v>662.05</v>
      </c>
      <c r="G49" s="37">
        <v>651.59999999999991</v>
      </c>
      <c r="H49" s="37">
        <v>690.39999999999986</v>
      </c>
      <c r="I49" s="37">
        <v>700.84999999999991</v>
      </c>
      <c r="J49" s="37">
        <v>709.79999999999984</v>
      </c>
      <c r="K49" s="28">
        <v>691.9</v>
      </c>
      <c r="L49" s="28">
        <v>672.5</v>
      </c>
      <c r="M49" s="28">
        <v>5.2925300000000002</v>
      </c>
      <c r="N49" s="1"/>
      <c r="O49" s="1"/>
    </row>
    <row r="50" spans="1:15" ht="12.75" customHeight="1">
      <c r="A50" s="53">
        <v>41</v>
      </c>
      <c r="B50" s="28" t="s">
        <v>71</v>
      </c>
      <c r="C50" s="28">
        <v>205.05</v>
      </c>
      <c r="D50" s="37">
        <v>205.13333333333335</v>
      </c>
      <c r="E50" s="37">
        <v>203.4666666666667</v>
      </c>
      <c r="F50" s="37">
        <v>201.88333333333335</v>
      </c>
      <c r="G50" s="37">
        <v>200.2166666666667</v>
      </c>
      <c r="H50" s="37">
        <v>206.7166666666667</v>
      </c>
      <c r="I50" s="37">
        <v>208.38333333333338</v>
      </c>
      <c r="J50" s="37">
        <v>209.9666666666667</v>
      </c>
      <c r="K50" s="28">
        <v>206.8</v>
      </c>
      <c r="L50" s="28">
        <v>203.55</v>
      </c>
      <c r="M50" s="28">
        <v>44.871589999999998</v>
      </c>
      <c r="N50" s="1"/>
      <c r="O50" s="1"/>
    </row>
    <row r="51" spans="1:15" ht="12.75" customHeight="1">
      <c r="A51" s="53">
        <v>42</v>
      </c>
      <c r="B51" s="28" t="s">
        <v>73</v>
      </c>
      <c r="C51" s="28">
        <v>699.5</v>
      </c>
      <c r="D51" s="37">
        <v>694.13333333333321</v>
      </c>
      <c r="E51" s="37">
        <v>684.4166666666664</v>
      </c>
      <c r="F51" s="37">
        <v>669.33333333333314</v>
      </c>
      <c r="G51" s="37">
        <v>659.61666666666633</v>
      </c>
      <c r="H51" s="37">
        <v>709.21666666666647</v>
      </c>
      <c r="I51" s="37">
        <v>718.93333333333317</v>
      </c>
      <c r="J51" s="37">
        <v>734.01666666666654</v>
      </c>
      <c r="K51" s="28">
        <v>703.85</v>
      </c>
      <c r="L51" s="28">
        <v>679.05</v>
      </c>
      <c r="M51" s="28">
        <v>21.403009999999998</v>
      </c>
      <c r="N51" s="1"/>
      <c r="O51" s="1"/>
    </row>
    <row r="52" spans="1:15" ht="12.75" customHeight="1">
      <c r="A52" s="53">
        <v>43</v>
      </c>
      <c r="B52" s="28" t="s">
        <v>76</v>
      </c>
      <c r="C52" s="28">
        <v>49.85</v>
      </c>
      <c r="D52" s="37">
        <v>50.483333333333327</v>
      </c>
      <c r="E52" s="37">
        <v>48.966666666666654</v>
      </c>
      <c r="F52" s="37">
        <v>48.083333333333329</v>
      </c>
      <c r="G52" s="37">
        <v>46.566666666666656</v>
      </c>
      <c r="H52" s="37">
        <v>51.366666666666653</v>
      </c>
      <c r="I52" s="37">
        <v>52.883333333333319</v>
      </c>
      <c r="J52" s="37">
        <v>53.766666666666652</v>
      </c>
      <c r="K52" s="28">
        <v>52</v>
      </c>
      <c r="L52" s="28">
        <v>49.6</v>
      </c>
      <c r="M52" s="28">
        <v>282.81263999999999</v>
      </c>
      <c r="N52" s="1"/>
      <c r="O52" s="1"/>
    </row>
    <row r="53" spans="1:15" ht="12.75" customHeight="1">
      <c r="A53" s="53">
        <v>44</v>
      </c>
      <c r="B53" s="28" t="s">
        <v>80</v>
      </c>
      <c r="C53" s="28">
        <v>359.7</v>
      </c>
      <c r="D53" s="37">
        <v>359.61666666666662</v>
      </c>
      <c r="E53" s="37">
        <v>356.38333333333321</v>
      </c>
      <c r="F53" s="37">
        <v>353.06666666666661</v>
      </c>
      <c r="G53" s="37">
        <v>349.8333333333332</v>
      </c>
      <c r="H53" s="37">
        <v>362.93333333333322</v>
      </c>
      <c r="I53" s="37">
        <v>366.16666666666669</v>
      </c>
      <c r="J53" s="37">
        <v>369.48333333333323</v>
      </c>
      <c r="K53" s="28">
        <v>362.85</v>
      </c>
      <c r="L53" s="28">
        <v>356.3</v>
      </c>
      <c r="M53" s="28">
        <v>58.12191</v>
      </c>
      <c r="N53" s="1"/>
      <c r="O53" s="1"/>
    </row>
    <row r="54" spans="1:15" ht="12.75" customHeight="1">
      <c r="A54" s="53">
        <v>45</v>
      </c>
      <c r="B54" s="28" t="s">
        <v>75</v>
      </c>
      <c r="C54" s="28">
        <v>733.05</v>
      </c>
      <c r="D54" s="37">
        <v>726.7166666666667</v>
      </c>
      <c r="E54" s="37">
        <v>716.43333333333339</v>
      </c>
      <c r="F54" s="37">
        <v>699.81666666666672</v>
      </c>
      <c r="G54" s="37">
        <v>689.53333333333342</v>
      </c>
      <c r="H54" s="37">
        <v>743.33333333333337</v>
      </c>
      <c r="I54" s="37">
        <v>753.61666666666667</v>
      </c>
      <c r="J54" s="37">
        <v>770.23333333333335</v>
      </c>
      <c r="K54" s="28">
        <v>737</v>
      </c>
      <c r="L54" s="28">
        <v>710.1</v>
      </c>
      <c r="M54" s="28">
        <v>79.602580000000003</v>
      </c>
      <c r="N54" s="1"/>
      <c r="O54" s="1"/>
    </row>
    <row r="55" spans="1:15" ht="12.75" customHeight="1">
      <c r="A55" s="53">
        <v>46</v>
      </c>
      <c r="B55" s="28" t="s">
        <v>77</v>
      </c>
      <c r="C55" s="28">
        <v>345.7</v>
      </c>
      <c r="D55" s="37">
        <v>345.71666666666664</v>
      </c>
      <c r="E55" s="37">
        <v>339.5333333333333</v>
      </c>
      <c r="F55" s="37">
        <v>333.36666666666667</v>
      </c>
      <c r="G55" s="37">
        <v>327.18333333333334</v>
      </c>
      <c r="H55" s="37">
        <v>351.88333333333327</v>
      </c>
      <c r="I55" s="37">
        <v>358.06666666666655</v>
      </c>
      <c r="J55" s="37">
        <v>364.23333333333323</v>
      </c>
      <c r="K55" s="28">
        <v>351.9</v>
      </c>
      <c r="L55" s="28">
        <v>339.55</v>
      </c>
      <c r="M55" s="28">
        <v>31.494</v>
      </c>
      <c r="N55" s="1"/>
      <c r="O55" s="1"/>
    </row>
    <row r="56" spans="1:15" ht="12.75" customHeight="1">
      <c r="A56" s="53">
        <v>47</v>
      </c>
      <c r="B56" s="28" t="s">
        <v>78</v>
      </c>
      <c r="C56" s="28">
        <v>14025.8</v>
      </c>
      <c r="D56" s="37">
        <v>14033.166666666666</v>
      </c>
      <c r="E56" s="37">
        <v>13916.633333333331</v>
      </c>
      <c r="F56" s="37">
        <v>13807.466666666665</v>
      </c>
      <c r="G56" s="37">
        <v>13690.933333333331</v>
      </c>
      <c r="H56" s="37">
        <v>14142.333333333332</v>
      </c>
      <c r="I56" s="37">
        <v>14258.866666666669</v>
      </c>
      <c r="J56" s="37">
        <v>14368.033333333333</v>
      </c>
      <c r="K56" s="28">
        <v>14149.7</v>
      </c>
      <c r="L56" s="28">
        <v>13924</v>
      </c>
      <c r="M56" s="28">
        <v>0.20938999999999999</v>
      </c>
      <c r="N56" s="1"/>
      <c r="O56" s="1"/>
    </row>
    <row r="57" spans="1:15" ht="12.75" customHeight="1">
      <c r="A57" s="53">
        <v>48</v>
      </c>
      <c r="B57" s="28" t="s">
        <v>81</v>
      </c>
      <c r="C57" s="28">
        <v>3094.8</v>
      </c>
      <c r="D57" s="37">
        <v>3091.2666666666664</v>
      </c>
      <c r="E57" s="37">
        <v>3063.583333333333</v>
      </c>
      <c r="F57" s="37">
        <v>3032.3666666666668</v>
      </c>
      <c r="G57" s="37">
        <v>3004.6833333333334</v>
      </c>
      <c r="H57" s="37">
        <v>3122.4833333333327</v>
      </c>
      <c r="I57" s="37">
        <v>3150.1666666666661</v>
      </c>
      <c r="J57" s="37">
        <v>3181.3833333333323</v>
      </c>
      <c r="K57" s="28">
        <v>3118.95</v>
      </c>
      <c r="L57" s="28">
        <v>3060.05</v>
      </c>
      <c r="M57" s="28">
        <v>3.1023999999999998</v>
      </c>
      <c r="N57" s="1"/>
      <c r="O57" s="1"/>
    </row>
    <row r="58" spans="1:15" ht="12.75" customHeight="1">
      <c r="A58" s="53">
        <v>49</v>
      </c>
      <c r="B58" s="28" t="s">
        <v>412</v>
      </c>
      <c r="C58" s="28">
        <v>860.05</v>
      </c>
      <c r="D58" s="37">
        <v>854.18333333333339</v>
      </c>
      <c r="E58" s="37">
        <v>839.16666666666674</v>
      </c>
      <c r="F58" s="37">
        <v>818.2833333333333</v>
      </c>
      <c r="G58" s="37">
        <v>803.26666666666665</v>
      </c>
      <c r="H58" s="37">
        <v>875.06666666666683</v>
      </c>
      <c r="I58" s="37">
        <v>890.08333333333348</v>
      </c>
      <c r="J58" s="37">
        <v>910.96666666666692</v>
      </c>
      <c r="K58" s="28">
        <v>869.2</v>
      </c>
      <c r="L58" s="28">
        <v>833.3</v>
      </c>
      <c r="M58" s="28">
        <v>5.7777599999999998</v>
      </c>
      <c r="N58" s="1"/>
      <c r="O58" s="1"/>
    </row>
    <row r="59" spans="1:15" ht="12.75" customHeight="1">
      <c r="A59" s="53">
        <v>50</v>
      </c>
      <c r="B59" s="28" t="s">
        <v>82</v>
      </c>
      <c r="C59" s="28">
        <v>228.7</v>
      </c>
      <c r="D59" s="37">
        <v>227.03333333333333</v>
      </c>
      <c r="E59" s="37">
        <v>223.91666666666666</v>
      </c>
      <c r="F59" s="37">
        <v>219.13333333333333</v>
      </c>
      <c r="G59" s="37">
        <v>216.01666666666665</v>
      </c>
      <c r="H59" s="37">
        <v>231.81666666666666</v>
      </c>
      <c r="I59" s="37">
        <v>234.93333333333334</v>
      </c>
      <c r="J59" s="37">
        <v>239.71666666666667</v>
      </c>
      <c r="K59" s="28">
        <v>230.15</v>
      </c>
      <c r="L59" s="28">
        <v>222.25</v>
      </c>
      <c r="M59" s="28">
        <v>92.549019999999999</v>
      </c>
      <c r="N59" s="1"/>
      <c r="O59" s="1"/>
    </row>
    <row r="60" spans="1:15" ht="12.75" customHeight="1">
      <c r="A60" s="53">
        <v>51</v>
      </c>
      <c r="B60" s="28" t="s">
        <v>249</v>
      </c>
      <c r="C60" s="28">
        <v>100.3</v>
      </c>
      <c r="D60" s="37">
        <v>101.18333333333334</v>
      </c>
      <c r="E60" s="37">
        <v>98.866666666666674</v>
      </c>
      <c r="F60" s="37">
        <v>97.433333333333337</v>
      </c>
      <c r="G60" s="37">
        <v>95.116666666666674</v>
      </c>
      <c r="H60" s="37">
        <v>102.61666666666667</v>
      </c>
      <c r="I60" s="37">
        <v>104.93333333333334</v>
      </c>
      <c r="J60" s="37">
        <v>106.36666666666667</v>
      </c>
      <c r="K60" s="28">
        <v>103.5</v>
      </c>
      <c r="L60" s="28">
        <v>99.75</v>
      </c>
      <c r="M60" s="28">
        <v>20.829460000000001</v>
      </c>
      <c r="N60" s="1"/>
      <c r="O60" s="1"/>
    </row>
    <row r="61" spans="1:15" ht="12.75" customHeight="1">
      <c r="A61" s="53">
        <v>52</v>
      </c>
      <c r="B61" s="28" t="s">
        <v>83</v>
      </c>
      <c r="C61" s="28">
        <v>726.75</v>
      </c>
      <c r="D61" s="37">
        <v>728.35</v>
      </c>
      <c r="E61" s="37">
        <v>720.65000000000009</v>
      </c>
      <c r="F61" s="37">
        <v>714.55000000000007</v>
      </c>
      <c r="G61" s="37">
        <v>706.85000000000014</v>
      </c>
      <c r="H61" s="37">
        <v>734.45</v>
      </c>
      <c r="I61" s="37">
        <v>742.15000000000009</v>
      </c>
      <c r="J61" s="37">
        <v>748.25</v>
      </c>
      <c r="K61" s="28">
        <v>736.05</v>
      </c>
      <c r="L61" s="28">
        <v>722.25</v>
      </c>
      <c r="M61" s="28">
        <v>9.8606499999999997</v>
      </c>
      <c r="N61" s="1"/>
      <c r="O61" s="1"/>
    </row>
    <row r="62" spans="1:15" ht="12.75" customHeight="1">
      <c r="A62" s="53">
        <v>53</v>
      </c>
      <c r="B62" s="28" t="s">
        <v>84</v>
      </c>
      <c r="C62" s="28">
        <v>1017.1</v>
      </c>
      <c r="D62" s="37">
        <v>1023.4166666666666</v>
      </c>
      <c r="E62" s="37">
        <v>1002.5833333333333</v>
      </c>
      <c r="F62" s="37">
        <v>988.06666666666661</v>
      </c>
      <c r="G62" s="37">
        <v>967.23333333333323</v>
      </c>
      <c r="H62" s="37">
        <v>1037.9333333333334</v>
      </c>
      <c r="I62" s="37">
        <v>1058.7666666666664</v>
      </c>
      <c r="J62" s="37">
        <v>1073.2833333333333</v>
      </c>
      <c r="K62" s="28">
        <v>1044.25</v>
      </c>
      <c r="L62" s="28">
        <v>1008.9</v>
      </c>
      <c r="M62" s="28">
        <v>38.471119999999999</v>
      </c>
      <c r="N62" s="1"/>
      <c r="O62" s="1"/>
    </row>
    <row r="63" spans="1:15" ht="12.75" customHeight="1">
      <c r="A63" s="53">
        <v>54</v>
      </c>
      <c r="B63" s="28" t="s">
        <v>91</v>
      </c>
      <c r="C63" s="28">
        <v>124.35</v>
      </c>
      <c r="D63" s="37">
        <v>124.88333333333333</v>
      </c>
      <c r="E63" s="37">
        <v>123.06666666666665</v>
      </c>
      <c r="F63" s="37">
        <v>121.78333333333332</v>
      </c>
      <c r="G63" s="37">
        <v>119.96666666666664</v>
      </c>
      <c r="H63" s="37">
        <v>126.16666666666666</v>
      </c>
      <c r="I63" s="37">
        <v>127.98333333333332</v>
      </c>
      <c r="J63" s="37">
        <v>129.26666666666665</v>
      </c>
      <c r="K63" s="28">
        <v>126.7</v>
      </c>
      <c r="L63" s="28">
        <v>123.6</v>
      </c>
      <c r="M63" s="28">
        <v>22.57593</v>
      </c>
      <c r="N63" s="1"/>
      <c r="O63" s="1"/>
    </row>
    <row r="64" spans="1:15" ht="12.75" customHeight="1">
      <c r="A64" s="53">
        <v>55</v>
      </c>
      <c r="B64" s="28" t="s">
        <v>85</v>
      </c>
      <c r="C64" s="28">
        <v>191.25</v>
      </c>
      <c r="D64" s="37">
        <v>190.15</v>
      </c>
      <c r="E64" s="37">
        <v>186.60000000000002</v>
      </c>
      <c r="F64" s="37">
        <v>181.95000000000002</v>
      </c>
      <c r="G64" s="37">
        <v>178.40000000000003</v>
      </c>
      <c r="H64" s="37">
        <v>194.8</v>
      </c>
      <c r="I64" s="37">
        <v>198.35000000000002</v>
      </c>
      <c r="J64" s="37">
        <v>203</v>
      </c>
      <c r="K64" s="28">
        <v>193.7</v>
      </c>
      <c r="L64" s="28">
        <v>185.5</v>
      </c>
      <c r="M64" s="28">
        <v>191.32061999999999</v>
      </c>
      <c r="N64" s="1"/>
      <c r="O64" s="1"/>
    </row>
    <row r="65" spans="1:15" ht="12.75" customHeight="1">
      <c r="A65" s="53">
        <v>56</v>
      </c>
      <c r="B65" s="28" t="s">
        <v>87</v>
      </c>
      <c r="C65" s="28">
        <v>4337.6499999999996</v>
      </c>
      <c r="D65" s="37">
        <v>4364.2833333333328</v>
      </c>
      <c r="E65" s="37">
        <v>4288.3666666666659</v>
      </c>
      <c r="F65" s="37">
        <v>4239.083333333333</v>
      </c>
      <c r="G65" s="37">
        <v>4163.1666666666661</v>
      </c>
      <c r="H65" s="37">
        <v>4413.5666666666657</v>
      </c>
      <c r="I65" s="37">
        <v>4489.4833333333336</v>
      </c>
      <c r="J65" s="37">
        <v>4538.7666666666655</v>
      </c>
      <c r="K65" s="28">
        <v>4440.2</v>
      </c>
      <c r="L65" s="28">
        <v>4315</v>
      </c>
      <c r="M65" s="28">
        <v>2.3088600000000001</v>
      </c>
      <c r="N65" s="1"/>
      <c r="O65" s="1"/>
    </row>
    <row r="66" spans="1:15" ht="12.75" customHeight="1">
      <c r="A66" s="53">
        <v>57</v>
      </c>
      <c r="B66" s="28" t="s">
        <v>88</v>
      </c>
      <c r="C66" s="28">
        <v>1519.1</v>
      </c>
      <c r="D66" s="37">
        <v>1519.0333333333335</v>
      </c>
      <c r="E66" s="37">
        <v>1501.0666666666671</v>
      </c>
      <c r="F66" s="37">
        <v>1483.0333333333335</v>
      </c>
      <c r="G66" s="37">
        <v>1465.0666666666671</v>
      </c>
      <c r="H66" s="37">
        <v>1537.0666666666671</v>
      </c>
      <c r="I66" s="37">
        <v>1555.0333333333338</v>
      </c>
      <c r="J66" s="37">
        <v>1573.0666666666671</v>
      </c>
      <c r="K66" s="28">
        <v>1537</v>
      </c>
      <c r="L66" s="28">
        <v>1501</v>
      </c>
      <c r="M66" s="28">
        <v>2.51146</v>
      </c>
      <c r="N66" s="1"/>
      <c r="O66" s="1"/>
    </row>
    <row r="67" spans="1:15" ht="12.75" customHeight="1">
      <c r="A67" s="53">
        <v>58</v>
      </c>
      <c r="B67" s="28" t="s">
        <v>89</v>
      </c>
      <c r="C67" s="28">
        <v>659.95</v>
      </c>
      <c r="D67" s="37">
        <v>666.75</v>
      </c>
      <c r="E67" s="37">
        <v>647.29999999999995</v>
      </c>
      <c r="F67" s="37">
        <v>634.65</v>
      </c>
      <c r="G67" s="37">
        <v>615.19999999999993</v>
      </c>
      <c r="H67" s="37">
        <v>679.4</v>
      </c>
      <c r="I67" s="37">
        <v>698.85</v>
      </c>
      <c r="J67" s="37">
        <v>711.5</v>
      </c>
      <c r="K67" s="28">
        <v>686.2</v>
      </c>
      <c r="L67" s="28">
        <v>654.1</v>
      </c>
      <c r="M67" s="28">
        <v>37.162709999999997</v>
      </c>
      <c r="N67" s="1"/>
      <c r="O67" s="1"/>
    </row>
    <row r="68" spans="1:15" ht="12.75" customHeight="1">
      <c r="A68" s="53">
        <v>59</v>
      </c>
      <c r="B68" s="28" t="s">
        <v>90</v>
      </c>
      <c r="C68" s="28">
        <v>798.5</v>
      </c>
      <c r="D68" s="37">
        <v>792.86666666666667</v>
      </c>
      <c r="E68" s="37">
        <v>785.73333333333335</v>
      </c>
      <c r="F68" s="37">
        <v>772.9666666666667</v>
      </c>
      <c r="G68" s="37">
        <v>765.83333333333337</v>
      </c>
      <c r="H68" s="37">
        <v>805.63333333333333</v>
      </c>
      <c r="I68" s="37">
        <v>812.76666666666677</v>
      </c>
      <c r="J68" s="37">
        <v>825.5333333333333</v>
      </c>
      <c r="K68" s="28">
        <v>800</v>
      </c>
      <c r="L68" s="28">
        <v>780.1</v>
      </c>
      <c r="M68" s="28">
        <v>2.5685500000000001</v>
      </c>
      <c r="N68" s="1"/>
      <c r="O68" s="1"/>
    </row>
    <row r="69" spans="1:15" ht="12.75" customHeight="1">
      <c r="A69" s="53">
        <v>60</v>
      </c>
      <c r="B69" s="28" t="s">
        <v>250</v>
      </c>
      <c r="C69" s="28">
        <v>367.4</v>
      </c>
      <c r="D69" s="37">
        <v>370.81666666666661</v>
      </c>
      <c r="E69" s="37">
        <v>363.18333333333322</v>
      </c>
      <c r="F69" s="37">
        <v>358.96666666666664</v>
      </c>
      <c r="G69" s="37">
        <v>351.33333333333326</v>
      </c>
      <c r="H69" s="37">
        <v>375.03333333333319</v>
      </c>
      <c r="I69" s="37">
        <v>382.66666666666663</v>
      </c>
      <c r="J69" s="37">
        <v>386.88333333333316</v>
      </c>
      <c r="K69" s="28">
        <v>378.45</v>
      </c>
      <c r="L69" s="28">
        <v>366.6</v>
      </c>
      <c r="M69" s="28">
        <v>9.8920499999999993</v>
      </c>
      <c r="N69" s="1"/>
      <c r="O69" s="1"/>
    </row>
    <row r="70" spans="1:15" ht="12.75" customHeight="1">
      <c r="A70" s="53">
        <v>61</v>
      </c>
      <c r="B70" s="28" t="s">
        <v>92</v>
      </c>
      <c r="C70" s="28">
        <v>1109.4000000000001</v>
      </c>
      <c r="D70" s="37">
        <v>1102.2666666666667</v>
      </c>
      <c r="E70" s="37">
        <v>1085.5333333333333</v>
      </c>
      <c r="F70" s="37">
        <v>1061.6666666666667</v>
      </c>
      <c r="G70" s="37">
        <v>1044.9333333333334</v>
      </c>
      <c r="H70" s="37">
        <v>1126.1333333333332</v>
      </c>
      <c r="I70" s="37">
        <v>1142.8666666666663</v>
      </c>
      <c r="J70" s="37">
        <v>1166.7333333333331</v>
      </c>
      <c r="K70" s="28">
        <v>1119</v>
      </c>
      <c r="L70" s="28">
        <v>1078.4000000000001</v>
      </c>
      <c r="M70" s="28">
        <v>15.978730000000001</v>
      </c>
      <c r="N70" s="1"/>
      <c r="O70" s="1"/>
    </row>
    <row r="71" spans="1:15" ht="12.75" customHeight="1">
      <c r="A71" s="53">
        <v>62</v>
      </c>
      <c r="B71" s="28" t="s">
        <v>97</v>
      </c>
      <c r="C71" s="28">
        <v>363.8</v>
      </c>
      <c r="D71" s="37">
        <v>362.95000000000005</v>
      </c>
      <c r="E71" s="37">
        <v>357.05000000000007</v>
      </c>
      <c r="F71" s="37">
        <v>350.3</v>
      </c>
      <c r="G71" s="37">
        <v>344.40000000000003</v>
      </c>
      <c r="H71" s="37">
        <v>369.7000000000001</v>
      </c>
      <c r="I71" s="37">
        <v>375.60000000000008</v>
      </c>
      <c r="J71" s="37">
        <v>382.35000000000014</v>
      </c>
      <c r="K71" s="28">
        <v>368.85</v>
      </c>
      <c r="L71" s="28">
        <v>356.2</v>
      </c>
      <c r="M71" s="28">
        <v>59.469940000000001</v>
      </c>
      <c r="N71" s="1"/>
      <c r="O71" s="1"/>
    </row>
    <row r="72" spans="1:15" ht="12.75" customHeight="1">
      <c r="A72" s="53">
        <v>63</v>
      </c>
      <c r="B72" s="28" t="s">
        <v>93</v>
      </c>
      <c r="C72" s="28">
        <v>515.15</v>
      </c>
      <c r="D72" s="37">
        <v>517.16666666666663</v>
      </c>
      <c r="E72" s="37">
        <v>510.18333333333328</v>
      </c>
      <c r="F72" s="37">
        <v>505.2166666666667</v>
      </c>
      <c r="G72" s="37">
        <v>498.23333333333335</v>
      </c>
      <c r="H72" s="37">
        <v>522.13333333333321</v>
      </c>
      <c r="I72" s="37">
        <v>529.11666666666656</v>
      </c>
      <c r="J72" s="37">
        <v>534.08333333333314</v>
      </c>
      <c r="K72" s="28">
        <v>524.15</v>
      </c>
      <c r="L72" s="28">
        <v>512.20000000000005</v>
      </c>
      <c r="M72" s="28">
        <v>25.298860000000001</v>
      </c>
      <c r="N72" s="1"/>
      <c r="O72" s="1"/>
    </row>
    <row r="73" spans="1:15" ht="12.75" customHeight="1">
      <c r="A73" s="53">
        <v>64</v>
      </c>
      <c r="B73" s="28" t="s">
        <v>251</v>
      </c>
      <c r="C73" s="28">
        <v>1383.65</v>
      </c>
      <c r="D73" s="37">
        <v>1373.9833333333336</v>
      </c>
      <c r="E73" s="37">
        <v>1351.0166666666671</v>
      </c>
      <c r="F73" s="37">
        <v>1318.3833333333334</v>
      </c>
      <c r="G73" s="37">
        <v>1295.416666666667</v>
      </c>
      <c r="H73" s="37">
        <v>1406.6166666666672</v>
      </c>
      <c r="I73" s="37">
        <v>1429.5833333333335</v>
      </c>
      <c r="J73" s="37">
        <v>1462.2166666666674</v>
      </c>
      <c r="K73" s="28">
        <v>1396.95</v>
      </c>
      <c r="L73" s="28">
        <v>1341.35</v>
      </c>
      <c r="M73" s="28">
        <v>2.3941499999999998</v>
      </c>
      <c r="N73" s="1"/>
      <c r="O73" s="1"/>
    </row>
    <row r="74" spans="1:15" ht="12.75" customHeight="1">
      <c r="A74" s="53">
        <v>65</v>
      </c>
      <c r="B74" s="28" t="s">
        <v>94</v>
      </c>
      <c r="C74" s="28">
        <v>2174</v>
      </c>
      <c r="D74" s="37">
        <v>2190.3333333333335</v>
      </c>
      <c r="E74" s="37">
        <v>2131.166666666667</v>
      </c>
      <c r="F74" s="37">
        <v>2088.3333333333335</v>
      </c>
      <c r="G74" s="37">
        <v>2029.166666666667</v>
      </c>
      <c r="H74" s="37">
        <v>2233.166666666667</v>
      </c>
      <c r="I74" s="37">
        <v>2292.3333333333339</v>
      </c>
      <c r="J74" s="37">
        <v>2335.166666666667</v>
      </c>
      <c r="K74" s="28">
        <v>2249.5</v>
      </c>
      <c r="L74" s="28">
        <v>2147.5</v>
      </c>
      <c r="M74" s="28">
        <v>7.7079000000000004</v>
      </c>
      <c r="N74" s="1"/>
      <c r="O74" s="1"/>
    </row>
    <row r="75" spans="1:15" ht="12.75" customHeight="1">
      <c r="A75" s="53">
        <v>66</v>
      </c>
      <c r="B75" s="28" t="s">
        <v>252</v>
      </c>
      <c r="C75" s="28">
        <v>65.75</v>
      </c>
      <c r="D75" s="37">
        <v>67.083333333333329</v>
      </c>
      <c r="E75" s="37">
        <v>63.466666666666654</v>
      </c>
      <c r="F75" s="37">
        <v>61.183333333333323</v>
      </c>
      <c r="G75" s="37">
        <v>57.566666666666649</v>
      </c>
      <c r="H75" s="37">
        <v>69.36666666666666</v>
      </c>
      <c r="I75" s="37">
        <v>72.983333333333334</v>
      </c>
      <c r="J75" s="37">
        <v>75.266666666666666</v>
      </c>
      <c r="K75" s="28">
        <v>70.7</v>
      </c>
      <c r="L75" s="28">
        <v>64.8</v>
      </c>
      <c r="M75" s="28">
        <v>54.729190000000003</v>
      </c>
      <c r="N75" s="1"/>
      <c r="O75" s="1"/>
    </row>
    <row r="76" spans="1:15" ht="12.75" customHeight="1">
      <c r="A76" s="53">
        <v>67</v>
      </c>
      <c r="B76" s="28" t="s">
        <v>95</v>
      </c>
      <c r="C76" s="28">
        <v>4416.55</v>
      </c>
      <c r="D76" s="37">
        <v>4416.666666666667</v>
      </c>
      <c r="E76" s="37">
        <v>4374.3833333333341</v>
      </c>
      <c r="F76" s="37">
        <v>4332.2166666666672</v>
      </c>
      <c r="G76" s="37">
        <v>4289.9333333333343</v>
      </c>
      <c r="H76" s="37">
        <v>4458.8333333333339</v>
      </c>
      <c r="I76" s="37">
        <v>4501.1166666666668</v>
      </c>
      <c r="J76" s="37">
        <v>4543.2833333333338</v>
      </c>
      <c r="K76" s="28">
        <v>4458.95</v>
      </c>
      <c r="L76" s="28">
        <v>4374.5</v>
      </c>
      <c r="M76" s="28">
        <v>3.1689600000000002</v>
      </c>
      <c r="N76" s="1"/>
      <c r="O76" s="1"/>
    </row>
    <row r="77" spans="1:15" ht="12.75" customHeight="1">
      <c r="A77" s="53">
        <v>68</v>
      </c>
      <c r="B77" s="28" t="s">
        <v>253</v>
      </c>
      <c r="C77" s="28">
        <v>4174.3500000000004</v>
      </c>
      <c r="D77" s="37">
        <v>4171.7333333333336</v>
      </c>
      <c r="E77" s="37">
        <v>4043.9666666666672</v>
      </c>
      <c r="F77" s="37">
        <v>3913.5833333333335</v>
      </c>
      <c r="G77" s="37">
        <v>3785.8166666666671</v>
      </c>
      <c r="H77" s="37">
        <v>4302.1166666666668</v>
      </c>
      <c r="I77" s="37">
        <v>4429.8833333333332</v>
      </c>
      <c r="J77" s="37">
        <v>4560.2666666666673</v>
      </c>
      <c r="K77" s="28">
        <v>4299.5</v>
      </c>
      <c r="L77" s="28">
        <v>4041.35</v>
      </c>
      <c r="M77" s="28">
        <v>3.2719999999999998</v>
      </c>
      <c r="N77" s="1"/>
      <c r="O77" s="1"/>
    </row>
    <row r="78" spans="1:15" ht="12.75" customHeight="1">
      <c r="A78" s="53">
        <v>69</v>
      </c>
      <c r="B78" s="28" t="s">
        <v>143</v>
      </c>
      <c r="C78" s="28">
        <v>2564.65</v>
      </c>
      <c r="D78" s="37">
        <v>2590.6</v>
      </c>
      <c r="E78" s="37">
        <v>2526.1999999999998</v>
      </c>
      <c r="F78" s="37">
        <v>2487.75</v>
      </c>
      <c r="G78" s="37">
        <v>2423.35</v>
      </c>
      <c r="H78" s="37">
        <v>2629.0499999999997</v>
      </c>
      <c r="I78" s="37">
        <v>2693.4500000000003</v>
      </c>
      <c r="J78" s="37">
        <v>2731.8999999999996</v>
      </c>
      <c r="K78" s="28">
        <v>2655</v>
      </c>
      <c r="L78" s="28">
        <v>2552.15</v>
      </c>
      <c r="M78" s="28">
        <v>2.1463800000000002</v>
      </c>
      <c r="N78" s="1"/>
      <c r="O78" s="1"/>
    </row>
    <row r="79" spans="1:15" ht="12.75" customHeight="1">
      <c r="A79" s="53">
        <v>70</v>
      </c>
      <c r="B79" s="28" t="s">
        <v>98</v>
      </c>
      <c r="C79" s="28">
        <v>4285.45</v>
      </c>
      <c r="D79" s="37">
        <v>4295.8499999999995</v>
      </c>
      <c r="E79" s="37">
        <v>4228.7499999999991</v>
      </c>
      <c r="F79" s="37">
        <v>4172.0499999999993</v>
      </c>
      <c r="G79" s="37">
        <v>4104.9499999999989</v>
      </c>
      <c r="H79" s="37">
        <v>4352.5499999999993</v>
      </c>
      <c r="I79" s="37">
        <v>4419.6499999999996</v>
      </c>
      <c r="J79" s="37">
        <v>4476.3499999999995</v>
      </c>
      <c r="K79" s="28">
        <v>4362.95</v>
      </c>
      <c r="L79" s="28">
        <v>4239.1499999999996</v>
      </c>
      <c r="M79" s="28">
        <v>4.9690700000000003</v>
      </c>
      <c r="N79" s="1"/>
      <c r="O79" s="1"/>
    </row>
    <row r="80" spans="1:15" ht="12.75" customHeight="1">
      <c r="A80" s="53">
        <v>71</v>
      </c>
      <c r="B80" s="28" t="s">
        <v>99</v>
      </c>
      <c r="C80" s="28">
        <v>2380</v>
      </c>
      <c r="D80" s="37">
        <v>2360.6166666666663</v>
      </c>
      <c r="E80" s="37">
        <v>2334.5833333333326</v>
      </c>
      <c r="F80" s="37">
        <v>2289.1666666666661</v>
      </c>
      <c r="G80" s="37">
        <v>2263.1333333333323</v>
      </c>
      <c r="H80" s="37">
        <v>2406.0333333333328</v>
      </c>
      <c r="I80" s="37">
        <v>2432.0666666666666</v>
      </c>
      <c r="J80" s="37">
        <v>2477.4833333333331</v>
      </c>
      <c r="K80" s="28">
        <v>2386.65</v>
      </c>
      <c r="L80" s="28">
        <v>2315.1999999999998</v>
      </c>
      <c r="M80" s="28">
        <v>6.9095500000000003</v>
      </c>
      <c r="N80" s="1"/>
      <c r="O80" s="1"/>
    </row>
    <row r="81" spans="1:15" ht="12.75" customHeight="1">
      <c r="A81" s="53">
        <v>72</v>
      </c>
      <c r="B81" s="28" t="s">
        <v>254</v>
      </c>
      <c r="C81" s="28">
        <v>443.5</v>
      </c>
      <c r="D81" s="37">
        <v>447.75</v>
      </c>
      <c r="E81" s="37">
        <v>433.75</v>
      </c>
      <c r="F81" s="37">
        <v>424</v>
      </c>
      <c r="G81" s="37">
        <v>410</v>
      </c>
      <c r="H81" s="37">
        <v>457.5</v>
      </c>
      <c r="I81" s="37">
        <v>471.5</v>
      </c>
      <c r="J81" s="37">
        <v>481.25</v>
      </c>
      <c r="K81" s="28">
        <v>461.75</v>
      </c>
      <c r="L81" s="28">
        <v>438</v>
      </c>
      <c r="M81" s="28">
        <v>6.4177499999999998</v>
      </c>
      <c r="N81" s="1"/>
      <c r="O81" s="1"/>
    </row>
    <row r="82" spans="1:15" ht="12.75" customHeight="1">
      <c r="A82" s="53">
        <v>73</v>
      </c>
      <c r="B82" s="28" t="s">
        <v>255</v>
      </c>
      <c r="C82" s="28">
        <v>1123.8</v>
      </c>
      <c r="D82" s="37">
        <v>1146.1166666666666</v>
      </c>
      <c r="E82" s="37">
        <v>1092.6833333333332</v>
      </c>
      <c r="F82" s="37">
        <v>1061.5666666666666</v>
      </c>
      <c r="G82" s="37">
        <v>1008.1333333333332</v>
      </c>
      <c r="H82" s="37">
        <v>1177.2333333333331</v>
      </c>
      <c r="I82" s="37">
        <v>1230.6666666666665</v>
      </c>
      <c r="J82" s="37">
        <v>1261.7833333333331</v>
      </c>
      <c r="K82" s="28">
        <v>1199.55</v>
      </c>
      <c r="L82" s="28">
        <v>1115</v>
      </c>
      <c r="M82" s="28">
        <v>4.9262499999999996</v>
      </c>
      <c r="N82" s="1"/>
      <c r="O82" s="1"/>
    </row>
    <row r="83" spans="1:15" ht="12.75" customHeight="1">
      <c r="A83" s="53">
        <v>74</v>
      </c>
      <c r="B83" s="28" t="s">
        <v>100</v>
      </c>
      <c r="C83" s="28">
        <v>1698.75</v>
      </c>
      <c r="D83" s="37">
        <v>1717.9166666666667</v>
      </c>
      <c r="E83" s="37">
        <v>1665.8333333333335</v>
      </c>
      <c r="F83" s="37">
        <v>1632.9166666666667</v>
      </c>
      <c r="G83" s="37">
        <v>1580.8333333333335</v>
      </c>
      <c r="H83" s="37">
        <v>1750.8333333333335</v>
      </c>
      <c r="I83" s="37">
        <v>1802.916666666667</v>
      </c>
      <c r="J83" s="37">
        <v>1835.8333333333335</v>
      </c>
      <c r="K83" s="28">
        <v>1770</v>
      </c>
      <c r="L83" s="28">
        <v>1685</v>
      </c>
      <c r="M83" s="28">
        <v>8.2589100000000002</v>
      </c>
      <c r="N83" s="1"/>
      <c r="O83" s="1"/>
    </row>
    <row r="84" spans="1:15" ht="12.75" customHeight="1">
      <c r="A84" s="53">
        <v>75</v>
      </c>
      <c r="B84" s="28" t="s">
        <v>101</v>
      </c>
      <c r="C84" s="28">
        <v>151.85</v>
      </c>
      <c r="D84" s="37">
        <v>152.21666666666667</v>
      </c>
      <c r="E84" s="37">
        <v>150.08333333333334</v>
      </c>
      <c r="F84" s="37">
        <v>148.31666666666666</v>
      </c>
      <c r="G84" s="37">
        <v>146.18333333333334</v>
      </c>
      <c r="H84" s="37">
        <v>153.98333333333335</v>
      </c>
      <c r="I84" s="37">
        <v>156.11666666666667</v>
      </c>
      <c r="J84" s="37">
        <v>157.88333333333335</v>
      </c>
      <c r="K84" s="28">
        <v>154.35</v>
      </c>
      <c r="L84" s="28">
        <v>150.44999999999999</v>
      </c>
      <c r="M84" s="28">
        <v>22.312280000000001</v>
      </c>
      <c r="N84" s="1"/>
      <c r="O84" s="1"/>
    </row>
    <row r="85" spans="1:15" ht="12.75" customHeight="1">
      <c r="A85" s="53">
        <v>76</v>
      </c>
      <c r="B85" s="28" t="s">
        <v>102</v>
      </c>
      <c r="C85" s="28">
        <v>98.65</v>
      </c>
      <c r="D85" s="37">
        <v>97.966666666666654</v>
      </c>
      <c r="E85" s="37">
        <v>96.883333333333312</v>
      </c>
      <c r="F85" s="37">
        <v>95.11666666666666</v>
      </c>
      <c r="G85" s="37">
        <v>94.033333333333317</v>
      </c>
      <c r="H85" s="37">
        <v>99.733333333333306</v>
      </c>
      <c r="I85" s="37">
        <v>100.81666666666665</v>
      </c>
      <c r="J85" s="37">
        <v>102.5833333333333</v>
      </c>
      <c r="K85" s="28">
        <v>99.05</v>
      </c>
      <c r="L85" s="28">
        <v>96.2</v>
      </c>
      <c r="M85" s="28">
        <v>111.44335</v>
      </c>
      <c r="N85" s="1"/>
      <c r="O85" s="1"/>
    </row>
    <row r="86" spans="1:15" ht="12.75" customHeight="1">
      <c r="A86" s="53">
        <v>77</v>
      </c>
      <c r="B86" s="28" t="s">
        <v>256</v>
      </c>
      <c r="C86" s="28">
        <v>270.95</v>
      </c>
      <c r="D86" s="37">
        <v>270.40000000000003</v>
      </c>
      <c r="E86" s="37">
        <v>264.60000000000008</v>
      </c>
      <c r="F86" s="37">
        <v>258.25000000000006</v>
      </c>
      <c r="G86" s="37">
        <v>252.4500000000001</v>
      </c>
      <c r="H86" s="37">
        <v>276.75000000000006</v>
      </c>
      <c r="I86" s="37">
        <v>282.55</v>
      </c>
      <c r="J86" s="37">
        <v>288.90000000000003</v>
      </c>
      <c r="K86" s="28">
        <v>276.2</v>
      </c>
      <c r="L86" s="28">
        <v>264.05</v>
      </c>
      <c r="M86" s="28">
        <v>17.2376</v>
      </c>
      <c r="N86" s="1"/>
      <c r="O86" s="1"/>
    </row>
    <row r="87" spans="1:15" ht="12.75" customHeight="1">
      <c r="A87" s="53">
        <v>78</v>
      </c>
      <c r="B87" s="28" t="s">
        <v>103</v>
      </c>
      <c r="C87" s="28">
        <v>152.1</v>
      </c>
      <c r="D87" s="37">
        <v>151.9</v>
      </c>
      <c r="E87" s="37">
        <v>150.45000000000002</v>
      </c>
      <c r="F87" s="37">
        <v>148.80000000000001</v>
      </c>
      <c r="G87" s="37">
        <v>147.35000000000002</v>
      </c>
      <c r="H87" s="37">
        <v>153.55000000000001</v>
      </c>
      <c r="I87" s="37">
        <v>155</v>
      </c>
      <c r="J87" s="37">
        <v>156.65</v>
      </c>
      <c r="K87" s="28">
        <v>153.35</v>
      </c>
      <c r="L87" s="28">
        <v>150.25</v>
      </c>
      <c r="M87" s="28">
        <v>278.81322999999998</v>
      </c>
      <c r="N87" s="1"/>
      <c r="O87" s="1"/>
    </row>
    <row r="88" spans="1:15" ht="12.75" customHeight="1">
      <c r="A88" s="53">
        <v>79</v>
      </c>
      <c r="B88" s="28" t="s">
        <v>106</v>
      </c>
      <c r="C88" s="28">
        <v>35.9</v>
      </c>
      <c r="D88" s="37">
        <v>36.133333333333333</v>
      </c>
      <c r="E88" s="37">
        <v>35.466666666666669</v>
      </c>
      <c r="F88" s="37">
        <v>35.033333333333339</v>
      </c>
      <c r="G88" s="37">
        <v>34.366666666666674</v>
      </c>
      <c r="H88" s="37">
        <v>36.566666666666663</v>
      </c>
      <c r="I88" s="37">
        <v>37.233333333333334</v>
      </c>
      <c r="J88" s="37">
        <v>37.666666666666657</v>
      </c>
      <c r="K88" s="28">
        <v>36.799999999999997</v>
      </c>
      <c r="L88" s="28">
        <v>35.700000000000003</v>
      </c>
      <c r="M88" s="28">
        <v>366.88988999999998</v>
      </c>
      <c r="N88" s="1"/>
      <c r="O88" s="1"/>
    </row>
    <row r="89" spans="1:15" ht="12.75" customHeight="1">
      <c r="A89" s="53">
        <v>80</v>
      </c>
      <c r="B89" s="28" t="s">
        <v>257</v>
      </c>
      <c r="C89" s="28">
        <v>3245.85</v>
      </c>
      <c r="D89" s="37">
        <v>3230.4333333333329</v>
      </c>
      <c r="E89" s="37">
        <v>3195.4166666666661</v>
      </c>
      <c r="F89" s="37">
        <v>3144.9833333333331</v>
      </c>
      <c r="G89" s="37">
        <v>3109.9666666666662</v>
      </c>
      <c r="H89" s="37">
        <v>3280.8666666666659</v>
      </c>
      <c r="I89" s="37">
        <v>3315.8833333333332</v>
      </c>
      <c r="J89" s="37">
        <v>3366.3166666666657</v>
      </c>
      <c r="K89" s="28">
        <v>3265.45</v>
      </c>
      <c r="L89" s="28">
        <v>3180</v>
      </c>
      <c r="M89" s="28">
        <v>1.9812799999999999</v>
      </c>
      <c r="N89" s="1"/>
      <c r="O89" s="1"/>
    </row>
    <row r="90" spans="1:15" ht="12.75" customHeight="1">
      <c r="A90" s="53">
        <v>81</v>
      </c>
      <c r="B90" s="28" t="s">
        <v>104</v>
      </c>
      <c r="C90" s="28">
        <v>446.2</v>
      </c>
      <c r="D90" s="37">
        <v>451</v>
      </c>
      <c r="E90" s="37">
        <v>439.2</v>
      </c>
      <c r="F90" s="37">
        <v>432.2</v>
      </c>
      <c r="G90" s="37">
        <v>420.4</v>
      </c>
      <c r="H90" s="37">
        <v>458</v>
      </c>
      <c r="I90" s="37">
        <v>469.79999999999995</v>
      </c>
      <c r="J90" s="37">
        <v>476.8</v>
      </c>
      <c r="K90" s="28">
        <v>462.8</v>
      </c>
      <c r="L90" s="28">
        <v>444</v>
      </c>
      <c r="M90" s="28">
        <v>8.1470199999999995</v>
      </c>
      <c r="N90" s="1"/>
      <c r="O90" s="1"/>
    </row>
    <row r="91" spans="1:15" ht="12.75" customHeight="1">
      <c r="A91" s="53">
        <v>82</v>
      </c>
      <c r="B91" s="28" t="s">
        <v>107</v>
      </c>
      <c r="C91" s="28">
        <v>688.75</v>
      </c>
      <c r="D91" s="37">
        <v>683.25</v>
      </c>
      <c r="E91" s="37">
        <v>672.6</v>
      </c>
      <c r="F91" s="37">
        <v>656.45</v>
      </c>
      <c r="G91" s="37">
        <v>645.80000000000007</v>
      </c>
      <c r="H91" s="37">
        <v>699.4</v>
      </c>
      <c r="I91" s="37">
        <v>710.05000000000007</v>
      </c>
      <c r="J91" s="37">
        <v>726.19999999999993</v>
      </c>
      <c r="K91" s="28">
        <v>693.9</v>
      </c>
      <c r="L91" s="28">
        <v>667.1</v>
      </c>
      <c r="M91" s="28">
        <v>16.374179999999999</v>
      </c>
      <c r="N91" s="1"/>
      <c r="O91" s="1"/>
    </row>
    <row r="92" spans="1:15" ht="12.75" customHeight="1">
      <c r="A92" s="53">
        <v>83</v>
      </c>
      <c r="B92" s="28" t="s">
        <v>259</v>
      </c>
      <c r="C92" s="28">
        <v>461.4</v>
      </c>
      <c r="D92" s="37">
        <v>466.7</v>
      </c>
      <c r="E92" s="37">
        <v>454.7</v>
      </c>
      <c r="F92" s="37">
        <v>448</v>
      </c>
      <c r="G92" s="37">
        <v>436</v>
      </c>
      <c r="H92" s="37">
        <v>473.4</v>
      </c>
      <c r="I92" s="37">
        <v>485.4</v>
      </c>
      <c r="J92" s="37">
        <v>492.09999999999997</v>
      </c>
      <c r="K92" s="28">
        <v>478.7</v>
      </c>
      <c r="L92" s="28">
        <v>460</v>
      </c>
      <c r="M92" s="28">
        <v>1.4033</v>
      </c>
      <c r="N92" s="1"/>
      <c r="O92" s="1"/>
    </row>
    <row r="93" spans="1:15" ht="12.75" customHeight="1">
      <c r="A93" s="53">
        <v>84</v>
      </c>
      <c r="B93" s="28" t="s">
        <v>108</v>
      </c>
      <c r="C93" s="28">
        <v>1628.95</v>
      </c>
      <c r="D93" s="37">
        <v>1626.1666666666667</v>
      </c>
      <c r="E93" s="37">
        <v>1600.9833333333336</v>
      </c>
      <c r="F93" s="37">
        <v>1573.0166666666669</v>
      </c>
      <c r="G93" s="37">
        <v>1547.8333333333337</v>
      </c>
      <c r="H93" s="37">
        <v>1654.1333333333334</v>
      </c>
      <c r="I93" s="37">
        <v>1679.3166666666664</v>
      </c>
      <c r="J93" s="37">
        <v>1707.2833333333333</v>
      </c>
      <c r="K93" s="28">
        <v>1651.35</v>
      </c>
      <c r="L93" s="28">
        <v>1598.2</v>
      </c>
      <c r="M93" s="28">
        <v>13.749280000000001</v>
      </c>
      <c r="N93" s="1"/>
      <c r="O93" s="1"/>
    </row>
    <row r="94" spans="1:15" ht="12.75" customHeight="1">
      <c r="A94" s="53">
        <v>85</v>
      </c>
      <c r="B94" s="28" t="s">
        <v>110</v>
      </c>
      <c r="C94" s="28">
        <v>1610.95</v>
      </c>
      <c r="D94" s="37">
        <v>1601.0333333333335</v>
      </c>
      <c r="E94" s="37">
        <v>1585.116666666667</v>
      </c>
      <c r="F94" s="37">
        <v>1559.2833333333335</v>
      </c>
      <c r="G94" s="37">
        <v>1543.366666666667</v>
      </c>
      <c r="H94" s="37">
        <v>1626.866666666667</v>
      </c>
      <c r="I94" s="37">
        <v>1642.7833333333335</v>
      </c>
      <c r="J94" s="37">
        <v>1668.616666666667</v>
      </c>
      <c r="K94" s="28">
        <v>1616.95</v>
      </c>
      <c r="L94" s="28">
        <v>1575.2</v>
      </c>
      <c r="M94" s="28">
        <v>12.78068</v>
      </c>
      <c r="N94" s="1"/>
      <c r="O94" s="1"/>
    </row>
    <row r="95" spans="1:15" ht="12.75" customHeight="1">
      <c r="A95" s="53">
        <v>86</v>
      </c>
      <c r="B95" s="28" t="s">
        <v>111</v>
      </c>
      <c r="C95" s="28">
        <v>482.25</v>
      </c>
      <c r="D95" s="37">
        <v>485.2</v>
      </c>
      <c r="E95" s="37">
        <v>475.09999999999997</v>
      </c>
      <c r="F95" s="37">
        <v>467.95</v>
      </c>
      <c r="G95" s="37">
        <v>457.84999999999997</v>
      </c>
      <c r="H95" s="37">
        <v>492.34999999999997</v>
      </c>
      <c r="I95" s="37">
        <v>502.45</v>
      </c>
      <c r="J95" s="37">
        <v>509.59999999999997</v>
      </c>
      <c r="K95" s="28">
        <v>495.3</v>
      </c>
      <c r="L95" s="28">
        <v>478.05</v>
      </c>
      <c r="M95" s="28">
        <v>15.18111</v>
      </c>
      <c r="N95" s="1"/>
      <c r="O95" s="1"/>
    </row>
    <row r="96" spans="1:15" ht="12.75" customHeight="1">
      <c r="A96" s="53">
        <v>87</v>
      </c>
      <c r="B96" s="28" t="s">
        <v>260</v>
      </c>
      <c r="C96" s="28">
        <v>258.45</v>
      </c>
      <c r="D96" s="37">
        <v>260.16666666666669</v>
      </c>
      <c r="E96" s="37">
        <v>255.33333333333337</v>
      </c>
      <c r="F96" s="37">
        <v>252.2166666666667</v>
      </c>
      <c r="G96" s="37">
        <v>247.38333333333338</v>
      </c>
      <c r="H96" s="37">
        <v>263.28333333333336</v>
      </c>
      <c r="I96" s="37">
        <v>268.11666666666673</v>
      </c>
      <c r="J96" s="37">
        <v>271.23333333333335</v>
      </c>
      <c r="K96" s="28">
        <v>265</v>
      </c>
      <c r="L96" s="28">
        <v>257.05</v>
      </c>
      <c r="M96" s="28">
        <v>5.7879500000000004</v>
      </c>
      <c r="N96" s="1"/>
      <c r="O96" s="1"/>
    </row>
    <row r="97" spans="1:15" ht="12.75" customHeight="1">
      <c r="A97" s="53">
        <v>88</v>
      </c>
      <c r="B97" s="28" t="s">
        <v>113</v>
      </c>
      <c r="C97" s="28">
        <v>1163.95</v>
      </c>
      <c r="D97" s="37">
        <v>1169.9166666666667</v>
      </c>
      <c r="E97" s="37">
        <v>1152.2333333333336</v>
      </c>
      <c r="F97" s="37">
        <v>1140.5166666666669</v>
      </c>
      <c r="G97" s="37">
        <v>1122.8333333333337</v>
      </c>
      <c r="H97" s="37">
        <v>1181.6333333333334</v>
      </c>
      <c r="I97" s="37">
        <v>1199.3166666666664</v>
      </c>
      <c r="J97" s="37">
        <v>1211.0333333333333</v>
      </c>
      <c r="K97" s="28">
        <v>1187.5999999999999</v>
      </c>
      <c r="L97" s="28">
        <v>1158.2</v>
      </c>
      <c r="M97" s="28">
        <v>34.062579999999997</v>
      </c>
      <c r="N97" s="1"/>
      <c r="O97" s="1"/>
    </row>
    <row r="98" spans="1:15" ht="12.75" customHeight="1">
      <c r="A98" s="53">
        <v>89</v>
      </c>
      <c r="B98" s="28" t="s">
        <v>115</v>
      </c>
      <c r="C98" s="28">
        <v>2094.6999999999998</v>
      </c>
      <c r="D98" s="37">
        <v>2114.5</v>
      </c>
      <c r="E98" s="37">
        <v>2062.35</v>
      </c>
      <c r="F98" s="37">
        <v>2030</v>
      </c>
      <c r="G98" s="37">
        <v>1977.85</v>
      </c>
      <c r="H98" s="37">
        <v>2146.85</v>
      </c>
      <c r="I98" s="37">
        <v>2198.9999999999995</v>
      </c>
      <c r="J98" s="37">
        <v>2231.35</v>
      </c>
      <c r="K98" s="28">
        <v>2166.65</v>
      </c>
      <c r="L98" s="28">
        <v>2082.15</v>
      </c>
      <c r="M98" s="28">
        <v>4.3919600000000001</v>
      </c>
      <c r="N98" s="1"/>
      <c r="O98" s="1"/>
    </row>
    <row r="99" spans="1:15" ht="12.75" customHeight="1">
      <c r="A99" s="53">
        <v>90</v>
      </c>
      <c r="B99" s="28" t="s">
        <v>116</v>
      </c>
      <c r="C99" s="28">
        <v>1432.8</v>
      </c>
      <c r="D99" s="37">
        <v>1424.1333333333332</v>
      </c>
      <c r="E99" s="37">
        <v>1410.2666666666664</v>
      </c>
      <c r="F99" s="37">
        <v>1387.7333333333331</v>
      </c>
      <c r="G99" s="37">
        <v>1373.8666666666663</v>
      </c>
      <c r="H99" s="37">
        <v>1446.6666666666665</v>
      </c>
      <c r="I99" s="37">
        <v>1460.5333333333333</v>
      </c>
      <c r="J99" s="37">
        <v>1483.0666666666666</v>
      </c>
      <c r="K99" s="28">
        <v>1438</v>
      </c>
      <c r="L99" s="28">
        <v>1401.6</v>
      </c>
      <c r="M99" s="28">
        <v>78.774429999999995</v>
      </c>
      <c r="N99" s="1"/>
      <c r="O99" s="1"/>
    </row>
    <row r="100" spans="1:15" ht="12.75" customHeight="1">
      <c r="A100" s="53">
        <v>91</v>
      </c>
      <c r="B100" s="28" t="s">
        <v>117</v>
      </c>
      <c r="C100" s="28">
        <v>512.6</v>
      </c>
      <c r="D100" s="37">
        <v>512.80000000000007</v>
      </c>
      <c r="E100" s="37">
        <v>504.90000000000009</v>
      </c>
      <c r="F100" s="37">
        <v>497.20000000000005</v>
      </c>
      <c r="G100" s="37">
        <v>489.30000000000007</v>
      </c>
      <c r="H100" s="37">
        <v>520.50000000000011</v>
      </c>
      <c r="I100" s="37">
        <v>528.4</v>
      </c>
      <c r="J100" s="37">
        <v>536.10000000000014</v>
      </c>
      <c r="K100" s="28">
        <v>520.70000000000005</v>
      </c>
      <c r="L100" s="28">
        <v>505.1</v>
      </c>
      <c r="M100" s="28">
        <v>49.689639999999997</v>
      </c>
      <c r="N100" s="1"/>
      <c r="O100" s="1"/>
    </row>
    <row r="101" spans="1:15" ht="12.75" customHeight="1">
      <c r="A101" s="53">
        <v>92</v>
      </c>
      <c r="B101" s="28" t="s">
        <v>112</v>
      </c>
      <c r="C101" s="28">
        <v>1130.05</v>
      </c>
      <c r="D101" s="37">
        <v>1132.3499999999999</v>
      </c>
      <c r="E101" s="37">
        <v>1112.0499999999997</v>
      </c>
      <c r="F101" s="37">
        <v>1094.0499999999997</v>
      </c>
      <c r="G101" s="37">
        <v>1073.7499999999995</v>
      </c>
      <c r="H101" s="37">
        <v>1150.3499999999999</v>
      </c>
      <c r="I101" s="37">
        <v>1170.6500000000001</v>
      </c>
      <c r="J101" s="37">
        <v>1188.6500000000001</v>
      </c>
      <c r="K101" s="28">
        <v>1152.6500000000001</v>
      </c>
      <c r="L101" s="28">
        <v>1114.3499999999999</v>
      </c>
      <c r="M101" s="28">
        <v>7.8163600000000004</v>
      </c>
      <c r="N101" s="1"/>
      <c r="O101" s="1"/>
    </row>
    <row r="102" spans="1:15" ht="12.75" customHeight="1">
      <c r="A102" s="53">
        <v>93</v>
      </c>
      <c r="B102" s="28" t="s">
        <v>118</v>
      </c>
      <c r="C102" s="28">
        <v>2377.9499999999998</v>
      </c>
      <c r="D102" s="37">
        <v>2374.9333333333329</v>
      </c>
      <c r="E102" s="37">
        <v>2352.016666666666</v>
      </c>
      <c r="F102" s="37">
        <v>2326.083333333333</v>
      </c>
      <c r="G102" s="37">
        <v>2303.1666666666661</v>
      </c>
      <c r="H102" s="37">
        <v>2400.8666666666659</v>
      </c>
      <c r="I102" s="37">
        <v>2423.7833333333328</v>
      </c>
      <c r="J102" s="37">
        <v>2449.7166666666658</v>
      </c>
      <c r="K102" s="28">
        <v>2397.85</v>
      </c>
      <c r="L102" s="28">
        <v>2349</v>
      </c>
      <c r="M102" s="28">
        <v>4.9363599999999996</v>
      </c>
      <c r="N102" s="1"/>
      <c r="O102" s="1"/>
    </row>
    <row r="103" spans="1:15" ht="12.75" customHeight="1">
      <c r="A103" s="53">
        <v>94</v>
      </c>
      <c r="B103" s="28" t="s">
        <v>120</v>
      </c>
      <c r="C103" s="28">
        <v>630.20000000000005</v>
      </c>
      <c r="D103" s="37">
        <v>627.33333333333337</v>
      </c>
      <c r="E103" s="37">
        <v>619.86666666666679</v>
      </c>
      <c r="F103" s="37">
        <v>609.53333333333342</v>
      </c>
      <c r="G103" s="37">
        <v>602.06666666666683</v>
      </c>
      <c r="H103" s="37">
        <v>637.66666666666674</v>
      </c>
      <c r="I103" s="37">
        <v>645.13333333333321</v>
      </c>
      <c r="J103" s="37">
        <v>655.4666666666667</v>
      </c>
      <c r="K103" s="28">
        <v>634.79999999999995</v>
      </c>
      <c r="L103" s="28">
        <v>617</v>
      </c>
      <c r="M103" s="28">
        <v>70.754419999999996</v>
      </c>
      <c r="N103" s="1"/>
      <c r="O103" s="1"/>
    </row>
    <row r="104" spans="1:15" ht="12.75" customHeight="1">
      <c r="A104" s="53">
        <v>95</v>
      </c>
      <c r="B104" s="28" t="s">
        <v>261</v>
      </c>
      <c r="C104" s="28">
        <v>1399.85</v>
      </c>
      <c r="D104" s="37">
        <v>1396.55</v>
      </c>
      <c r="E104" s="37">
        <v>1384.3</v>
      </c>
      <c r="F104" s="37">
        <v>1368.75</v>
      </c>
      <c r="G104" s="37">
        <v>1356.5</v>
      </c>
      <c r="H104" s="37">
        <v>1412.1</v>
      </c>
      <c r="I104" s="37">
        <v>1424.35</v>
      </c>
      <c r="J104" s="37">
        <v>1439.8999999999999</v>
      </c>
      <c r="K104" s="28">
        <v>1408.8</v>
      </c>
      <c r="L104" s="28">
        <v>1381</v>
      </c>
      <c r="M104" s="28">
        <v>4.8172699999999997</v>
      </c>
      <c r="N104" s="1"/>
      <c r="O104" s="1"/>
    </row>
    <row r="105" spans="1:15" ht="12.75" customHeight="1">
      <c r="A105" s="53">
        <v>96</v>
      </c>
      <c r="B105" s="28" t="s">
        <v>389</v>
      </c>
      <c r="C105" s="28">
        <v>113.55</v>
      </c>
      <c r="D105" s="37">
        <v>114.21666666666665</v>
      </c>
      <c r="E105" s="37">
        <v>112.43333333333331</v>
      </c>
      <c r="F105" s="37">
        <v>111.31666666666665</v>
      </c>
      <c r="G105" s="37">
        <v>109.5333333333333</v>
      </c>
      <c r="H105" s="37">
        <v>115.33333333333331</v>
      </c>
      <c r="I105" s="37">
        <v>117.11666666666665</v>
      </c>
      <c r="J105" s="37">
        <v>118.23333333333332</v>
      </c>
      <c r="K105" s="28">
        <v>116</v>
      </c>
      <c r="L105" s="28">
        <v>113.1</v>
      </c>
      <c r="M105" s="28">
        <v>46.093409999999999</v>
      </c>
      <c r="N105" s="1"/>
      <c r="O105" s="1"/>
    </row>
    <row r="106" spans="1:15" ht="12.75" customHeight="1">
      <c r="A106" s="53">
        <v>97</v>
      </c>
      <c r="B106" s="28" t="s">
        <v>121</v>
      </c>
      <c r="C106" s="28">
        <v>266.25</v>
      </c>
      <c r="D106" s="37">
        <v>269.01666666666665</v>
      </c>
      <c r="E106" s="37">
        <v>263.0333333333333</v>
      </c>
      <c r="F106" s="37">
        <v>259.81666666666666</v>
      </c>
      <c r="G106" s="37">
        <v>253.83333333333331</v>
      </c>
      <c r="H106" s="37">
        <v>272.23333333333329</v>
      </c>
      <c r="I106" s="37">
        <v>278.21666666666664</v>
      </c>
      <c r="J106" s="37">
        <v>281.43333333333328</v>
      </c>
      <c r="K106" s="28">
        <v>275</v>
      </c>
      <c r="L106" s="28">
        <v>265.8</v>
      </c>
      <c r="M106" s="28">
        <v>59.568199999999997</v>
      </c>
      <c r="N106" s="1"/>
      <c r="O106" s="1"/>
    </row>
    <row r="107" spans="1:15" ht="12.75" customHeight="1">
      <c r="A107" s="53">
        <v>98</v>
      </c>
      <c r="B107" s="28" t="s">
        <v>122</v>
      </c>
      <c r="C107" s="28">
        <v>1975.1</v>
      </c>
      <c r="D107" s="37">
        <v>1962.3999999999999</v>
      </c>
      <c r="E107" s="37">
        <v>1943.9999999999998</v>
      </c>
      <c r="F107" s="37">
        <v>1912.8999999999999</v>
      </c>
      <c r="G107" s="37">
        <v>1894.4999999999998</v>
      </c>
      <c r="H107" s="37">
        <v>1993.4999999999998</v>
      </c>
      <c r="I107" s="37">
        <v>2011.8999999999999</v>
      </c>
      <c r="J107" s="37">
        <v>2042.9999999999998</v>
      </c>
      <c r="K107" s="28">
        <v>1980.8</v>
      </c>
      <c r="L107" s="28">
        <v>1931.3</v>
      </c>
      <c r="M107" s="28">
        <v>17.945329999999998</v>
      </c>
      <c r="N107" s="1"/>
      <c r="O107" s="1"/>
    </row>
    <row r="108" spans="1:15" ht="12.75" customHeight="1">
      <c r="A108" s="53">
        <v>99</v>
      </c>
      <c r="B108" s="28" t="s">
        <v>262</v>
      </c>
      <c r="C108" s="28">
        <v>310</v>
      </c>
      <c r="D108" s="37">
        <v>310.83333333333331</v>
      </c>
      <c r="E108" s="37">
        <v>308.26666666666665</v>
      </c>
      <c r="F108" s="37">
        <v>306.53333333333336</v>
      </c>
      <c r="G108" s="37">
        <v>303.9666666666667</v>
      </c>
      <c r="H108" s="37">
        <v>312.56666666666661</v>
      </c>
      <c r="I108" s="37">
        <v>315.13333333333333</v>
      </c>
      <c r="J108" s="37">
        <v>316.86666666666656</v>
      </c>
      <c r="K108" s="28">
        <v>313.39999999999998</v>
      </c>
      <c r="L108" s="28">
        <v>309.10000000000002</v>
      </c>
      <c r="M108" s="28">
        <v>9.5910600000000006</v>
      </c>
      <c r="N108" s="1"/>
      <c r="O108" s="1"/>
    </row>
    <row r="109" spans="1:15" ht="12.75" customHeight="1">
      <c r="A109" s="53">
        <v>100</v>
      </c>
      <c r="B109" s="28" t="s">
        <v>114</v>
      </c>
      <c r="C109" s="28">
        <v>2268.25</v>
      </c>
      <c r="D109" s="37">
        <v>2272.0833333333335</v>
      </c>
      <c r="E109" s="37">
        <v>2230.2666666666669</v>
      </c>
      <c r="F109" s="37">
        <v>2192.2833333333333</v>
      </c>
      <c r="G109" s="37">
        <v>2150.4666666666667</v>
      </c>
      <c r="H109" s="37">
        <v>2310.0666666666671</v>
      </c>
      <c r="I109" s="37">
        <v>2351.8833333333337</v>
      </c>
      <c r="J109" s="37">
        <v>2389.8666666666672</v>
      </c>
      <c r="K109" s="28">
        <v>2313.9</v>
      </c>
      <c r="L109" s="28">
        <v>2234.1</v>
      </c>
      <c r="M109" s="28">
        <v>47.341099999999997</v>
      </c>
      <c r="N109" s="1"/>
      <c r="O109" s="1"/>
    </row>
    <row r="110" spans="1:15" ht="12.75" customHeight="1">
      <c r="A110" s="53">
        <v>101</v>
      </c>
      <c r="B110" s="28" t="s">
        <v>124</v>
      </c>
      <c r="C110" s="28">
        <v>710.35</v>
      </c>
      <c r="D110" s="37">
        <v>706.4666666666667</v>
      </c>
      <c r="E110" s="37">
        <v>699.53333333333342</v>
      </c>
      <c r="F110" s="37">
        <v>688.7166666666667</v>
      </c>
      <c r="G110" s="37">
        <v>681.78333333333342</v>
      </c>
      <c r="H110" s="37">
        <v>717.28333333333342</v>
      </c>
      <c r="I110" s="37">
        <v>724.21666666666681</v>
      </c>
      <c r="J110" s="37">
        <v>735.03333333333342</v>
      </c>
      <c r="K110" s="28">
        <v>713.4</v>
      </c>
      <c r="L110" s="28">
        <v>695.65</v>
      </c>
      <c r="M110" s="28">
        <v>138.06165999999999</v>
      </c>
      <c r="N110" s="1"/>
      <c r="O110" s="1"/>
    </row>
    <row r="111" spans="1:15" ht="12.75" customHeight="1">
      <c r="A111" s="53">
        <v>102</v>
      </c>
      <c r="B111" s="28" t="s">
        <v>125</v>
      </c>
      <c r="C111" s="28">
        <v>1265.75</v>
      </c>
      <c r="D111" s="37">
        <v>1260.6000000000001</v>
      </c>
      <c r="E111" s="37">
        <v>1247.2000000000003</v>
      </c>
      <c r="F111" s="37">
        <v>1228.6500000000001</v>
      </c>
      <c r="G111" s="37">
        <v>1215.2500000000002</v>
      </c>
      <c r="H111" s="37">
        <v>1279.1500000000003</v>
      </c>
      <c r="I111" s="37">
        <v>1292.5500000000004</v>
      </c>
      <c r="J111" s="37">
        <v>1311.1000000000004</v>
      </c>
      <c r="K111" s="28">
        <v>1274</v>
      </c>
      <c r="L111" s="28">
        <v>1242.05</v>
      </c>
      <c r="M111" s="28">
        <v>6.1892399999999999</v>
      </c>
      <c r="N111" s="1"/>
      <c r="O111" s="1"/>
    </row>
    <row r="112" spans="1:15" ht="12.75" customHeight="1">
      <c r="A112" s="53">
        <v>103</v>
      </c>
      <c r="B112" s="28" t="s">
        <v>126</v>
      </c>
      <c r="C112" s="28">
        <v>478.7</v>
      </c>
      <c r="D112" s="37">
        <v>478.43333333333339</v>
      </c>
      <c r="E112" s="37">
        <v>466.86666666666679</v>
      </c>
      <c r="F112" s="37">
        <v>455.03333333333342</v>
      </c>
      <c r="G112" s="37">
        <v>443.46666666666681</v>
      </c>
      <c r="H112" s="37">
        <v>490.26666666666677</v>
      </c>
      <c r="I112" s="37">
        <v>501.83333333333337</v>
      </c>
      <c r="J112" s="37">
        <v>513.66666666666674</v>
      </c>
      <c r="K112" s="28">
        <v>490</v>
      </c>
      <c r="L112" s="28">
        <v>466.6</v>
      </c>
      <c r="M112" s="28">
        <v>11.97964</v>
      </c>
      <c r="N112" s="1"/>
      <c r="O112" s="1"/>
    </row>
    <row r="113" spans="1:15" ht="12.75" customHeight="1">
      <c r="A113" s="53">
        <v>104</v>
      </c>
      <c r="B113" s="28" t="s">
        <v>263</v>
      </c>
      <c r="C113" s="28">
        <v>605.79999999999995</v>
      </c>
      <c r="D113" s="37">
        <v>610.66666666666663</v>
      </c>
      <c r="E113" s="37">
        <v>598.23333333333323</v>
      </c>
      <c r="F113" s="37">
        <v>590.66666666666663</v>
      </c>
      <c r="G113" s="37">
        <v>578.23333333333323</v>
      </c>
      <c r="H113" s="37">
        <v>618.23333333333323</v>
      </c>
      <c r="I113" s="37">
        <v>630.66666666666663</v>
      </c>
      <c r="J113" s="37">
        <v>638.23333333333323</v>
      </c>
      <c r="K113" s="28">
        <v>623.1</v>
      </c>
      <c r="L113" s="28">
        <v>603.1</v>
      </c>
      <c r="M113" s="28">
        <v>3.5563199999999999</v>
      </c>
      <c r="N113" s="1"/>
      <c r="O113" s="1"/>
    </row>
    <row r="114" spans="1:15" ht="12.75" customHeight="1">
      <c r="A114" s="53">
        <v>105</v>
      </c>
      <c r="B114" s="28" t="s">
        <v>128</v>
      </c>
      <c r="C114" s="28">
        <v>38.450000000000003</v>
      </c>
      <c r="D114" s="37">
        <v>38.883333333333333</v>
      </c>
      <c r="E114" s="37">
        <v>37.766666666666666</v>
      </c>
      <c r="F114" s="37">
        <v>37.083333333333336</v>
      </c>
      <c r="G114" s="37">
        <v>35.966666666666669</v>
      </c>
      <c r="H114" s="37">
        <v>39.566666666666663</v>
      </c>
      <c r="I114" s="37">
        <v>40.683333333333323</v>
      </c>
      <c r="J114" s="37">
        <v>41.36666666666666</v>
      </c>
      <c r="K114" s="28">
        <v>40</v>
      </c>
      <c r="L114" s="28">
        <v>38.200000000000003</v>
      </c>
      <c r="M114" s="28">
        <v>637.05552</v>
      </c>
      <c r="N114" s="1"/>
      <c r="O114" s="1"/>
    </row>
    <row r="115" spans="1:15" ht="12.75" customHeight="1">
      <c r="A115" s="53">
        <v>106</v>
      </c>
      <c r="B115" s="28" t="s">
        <v>137</v>
      </c>
      <c r="C115" s="28">
        <v>257.05</v>
      </c>
      <c r="D115" s="37">
        <v>255.86666666666665</v>
      </c>
      <c r="E115" s="37">
        <v>253.73333333333329</v>
      </c>
      <c r="F115" s="37">
        <v>250.41666666666666</v>
      </c>
      <c r="G115" s="37">
        <v>248.2833333333333</v>
      </c>
      <c r="H115" s="37">
        <v>259.18333333333328</v>
      </c>
      <c r="I115" s="37">
        <v>261.31666666666666</v>
      </c>
      <c r="J115" s="37">
        <v>264.63333333333327</v>
      </c>
      <c r="K115" s="28">
        <v>258</v>
      </c>
      <c r="L115" s="28">
        <v>252.55</v>
      </c>
      <c r="M115" s="28">
        <v>249.16401999999999</v>
      </c>
      <c r="N115" s="1"/>
      <c r="O115" s="1"/>
    </row>
    <row r="116" spans="1:15" ht="12.75" customHeight="1">
      <c r="A116" s="53">
        <v>107</v>
      </c>
      <c r="B116" s="28" t="s">
        <v>264</v>
      </c>
      <c r="C116" s="28">
        <v>4373.45</v>
      </c>
      <c r="D116" s="37">
        <v>4402.5</v>
      </c>
      <c r="E116" s="37">
        <v>4303.1499999999996</v>
      </c>
      <c r="F116" s="37">
        <v>4232.8499999999995</v>
      </c>
      <c r="G116" s="37">
        <v>4133.4999999999991</v>
      </c>
      <c r="H116" s="37">
        <v>4472.8</v>
      </c>
      <c r="I116" s="37">
        <v>4572.1500000000005</v>
      </c>
      <c r="J116" s="37">
        <v>4642.4500000000007</v>
      </c>
      <c r="K116" s="28">
        <v>4501.8500000000004</v>
      </c>
      <c r="L116" s="28">
        <v>4332.2</v>
      </c>
      <c r="M116" s="28">
        <v>0.82742000000000004</v>
      </c>
      <c r="N116" s="1"/>
      <c r="O116" s="1"/>
    </row>
    <row r="117" spans="1:15" ht="12.75" customHeight="1">
      <c r="A117" s="53">
        <v>108</v>
      </c>
      <c r="B117" s="28" t="s">
        <v>404</v>
      </c>
      <c r="C117" s="28">
        <v>149.19999999999999</v>
      </c>
      <c r="D117" s="37">
        <v>148.51666666666665</v>
      </c>
      <c r="E117" s="37">
        <v>146.43333333333331</v>
      </c>
      <c r="F117" s="37">
        <v>143.66666666666666</v>
      </c>
      <c r="G117" s="37">
        <v>141.58333333333331</v>
      </c>
      <c r="H117" s="37">
        <v>151.2833333333333</v>
      </c>
      <c r="I117" s="37">
        <v>153.36666666666667</v>
      </c>
      <c r="J117" s="37">
        <v>156.1333333333333</v>
      </c>
      <c r="K117" s="28">
        <v>150.6</v>
      </c>
      <c r="L117" s="28">
        <v>145.75</v>
      </c>
      <c r="M117" s="28">
        <v>14.3691</v>
      </c>
      <c r="N117" s="1"/>
      <c r="O117" s="1"/>
    </row>
    <row r="118" spans="1:15" ht="12.75" customHeight="1">
      <c r="A118" s="53">
        <v>109</v>
      </c>
      <c r="B118" s="28" t="s">
        <v>130</v>
      </c>
      <c r="C118" s="28">
        <v>231.95</v>
      </c>
      <c r="D118" s="37">
        <v>230.6</v>
      </c>
      <c r="E118" s="37">
        <v>226.35</v>
      </c>
      <c r="F118" s="37">
        <v>220.75</v>
      </c>
      <c r="G118" s="37">
        <v>216.5</v>
      </c>
      <c r="H118" s="37">
        <v>236.2</v>
      </c>
      <c r="I118" s="37">
        <v>240.45</v>
      </c>
      <c r="J118" s="37">
        <v>246.04999999999998</v>
      </c>
      <c r="K118" s="28">
        <v>234.85</v>
      </c>
      <c r="L118" s="28">
        <v>225</v>
      </c>
      <c r="M118" s="28">
        <v>170.86976000000001</v>
      </c>
      <c r="N118" s="1"/>
      <c r="O118" s="1"/>
    </row>
    <row r="119" spans="1:15" ht="12.75" customHeight="1">
      <c r="A119" s="53">
        <v>110</v>
      </c>
      <c r="B119" s="28" t="s">
        <v>135</v>
      </c>
      <c r="C119" s="28">
        <v>119.95</v>
      </c>
      <c r="D119" s="37">
        <v>119.45</v>
      </c>
      <c r="E119" s="37">
        <v>118.2</v>
      </c>
      <c r="F119" s="37">
        <v>116.45</v>
      </c>
      <c r="G119" s="37">
        <v>115.2</v>
      </c>
      <c r="H119" s="37">
        <v>121.2</v>
      </c>
      <c r="I119" s="37">
        <v>122.45</v>
      </c>
      <c r="J119" s="37">
        <v>124.2</v>
      </c>
      <c r="K119" s="28">
        <v>120.7</v>
      </c>
      <c r="L119" s="28">
        <v>117.7</v>
      </c>
      <c r="M119" s="28">
        <v>102.28583999999999</v>
      </c>
      <c r="N119" s="1"/>
      <c r="O119" s="1"/>
    </row>
    <row r="120" spans="1:15" ht="12.75" customHeight="1">
      <c r="A120" s="53">
        <v>111</v>
      </c>
      <c r="B120" s="28" t="s">
        <v>136</v>
      </c>
      <c r="C120" s="28">
        <v>766.25</v>
      </c>
      <c r="D120" s="37">
        <v>767.26666666666677</v>
      </c>
      <c r="E120" s="37">
        <v>757.58333333333348</v>
      </c>
      <c r="F120" s="37">
        <v>748.91666666666674</v>
      </c>
      <c r="G120" s="37">
        <v>739.23333333333346</v>
      </c>
      <c r="H120" s="37">
        <v>775.93333333333351</v>
      </c>
      <c r="I120" s="37">
        <v>785.61666666666667</v>
      </c>
      <c r="J120" s="37">
        <v>794.28333333333353</v>
      </c>
      <c r="K120" s="28">
        <v>776.95</v>
      </c>
      <c r="L120" s="28">
        <v>758.6</v>
      </c>
      <c r="M120" s="28">
        <v>25.007619999999999</v>
      </c>
      <c r="N120" s="1"/>
      <c r="O120" s="1"/>
    </row>
    <row r="121" spans="1:15" ht="12.75" customHeight="1">
      <c r="A121" s="53">
        <v>112</v>
      </c>
      <c r="B121" s="28" t="s">
        <v>828</v>
      </c>
      <c r="C121" s="28">
        <v>21.8</v>
      </c>
      <c r="D121" s="37">
        <v>21.933333333333334</v>
      </c>
      <c r="E121" s="37">
        <v>21.616666666666667</v>
      </c>
      <c r="F121" s="37">
        <v>21.433333333333334</v>
      </c>
      <c r="G121" s="37">
        <v>21.116666666666667</v>
      </c>
      <c r="H121" s="37">
        <v>22.116666666666667</v>
      </c>
      <c r="I121" s="37">
        <v>22.433333333333337</v>
      </c>
      <c r="J121" s="37">
        <v>22.616666666666667</v>
      </c>
      <c r="K121" s="28">
        <v>22.25</v>
      </c>
      <c r="L121" s="28">
        <v>21.75</v>
      </c>
      <c r="M121" s="28">
        <v>71.596350000000001</v>
      </c>
      <c r="N121" s="1"/>
      <c r="O121" s="1"/>
    </row>
    <row r="122" spans="1:15" ht="12.75" customHeight="1">
      <c r="A122" s="53">
        <v>113</v>
      </c>
      <c r="B122" s="28" t="s">
        <v>129</v>
      </c>
      <c r="C122" s="28">
        <v>365.8</v>
      </c>
      <c r="D122" s="37">
        <v>366.59999999999997</v>
      </c>
      <c r="E122" s="37">
        <v>360.19999999999993</v>
      </c>
      <c r="F122" s="37">
        <v>354.59999999999997</v>
      </c>
      <c r="G122" s="37">
        <v>348.19999999999993</v>
      </c>
      <c r="H122" s="37">
        <v>372.19999999999993</v>
      </c>
      <c r="I122" s="37">
        <v>378.59999999999991</v>
      </c>
      <c r="J122" s="37">
        <v>384.19999999999993</v>
      </c>
      <c r="K122" s="28">
        <v>373</v>
      </c>
      <c r="L122" s="28">
        <v>361</v>
      </c>
      <c r="M122" s="28">
        <v>23.19462</v>
      </c>
      <c r="N122" s="1"/>
      <c r="O122" s="1"/>
    </row>
    <row r="123" spans="1:15" ht="12.75" customHeight="1">
      <c r="A123" s="53">
        <v>114</v>
      </c>
      <c r="B123" s="28" t="s">
        <v>133</v>
      </c>
      <c r="C123" s="28">
        <v>209.8</v>
      </c>
      <c r="D123" s="37">
        <v>207.31666666666669</v>
      </c>
      <c r="E123" s="37">
        <v>201.63333333333338</v>
      </c>
      <c r="F123" s="37">
        <v>193.4666666666667</v>
      </c>
      <c r="G123" s="37">
        <v>187.78333333333339</v>
      </c>
      <c r="H123" s="37">
        <v>215.48333333333338</v>
      </c>
      <c r="I123" s="37">
        <v>221.16666666666671</v>
      </c>
      <c r="J123" s="37">
        <v>229.33333333333337</v>
      </c>
      <c r="K123" s="28">
        <v>213</v>
      </c>
      <c r="L123" s="28">
        <v>199.15</v>
      </c>
      <c r="M123" s="28">
        <v>137.45719</v>
      </c>
      <c r="N123" s="1"/>
      <c r="O123" s="1"/>
    </row>
    <row r="124" spans="1:15" ht="12.75" customHeight="1">
      <c r="A124" s="53">
        <v>115</v>
      </c>
      <c r="B124" s="28" t="s">
        <v>132</v>
      </c>
      <c r="C124" s="28">
        <v>935.15</v>
      </c>
      <c r="D124" s="37">
        <v>932.76666666666677</v>
      </c>
      <c r="E124" s="37">
        <v>922.63333333333355</v>
      </c>
      <c r="F124" s="37">
        <v>910.11666666666679</v>
      </c>
      <c r="G124" s="37">
        <v>899.98333333333358</v>
      </c>
      <c r="H124" s="37">
        <v>945.28333333333353</v>
      </c>
      <c r="I124" s="37">
        <v>955.41666666666674</v>
      </c>
      <c r="J124" s="37">
        <v>967.93333333333351</v>
      </c>
      <c r="K124" s="28">
        <v>942.9</v>
      </c>
      <c r="L124" s="28">
        <v>920.25</v>
      </c>
      <c r="M124" s="28">
        <v>26.543389999999999</v>
      </c>
      <c r="N124" s="1"/>
      <c r="O124" s="1"/>
    </row>
    <row r="125" spans="1:15" ht="12.75" customHeight="1">
      <c r="A125" s="53">
        <v>116</v>
      </c>
      <c r="B125" s="28" t="s">
        <v>165</v>
      </c>
      <c r="C125" s="28">
        <v>4392.6000000000004</v>
      </c>
      <c r="D125" s="37">
        <v>4422.3833333333341</v>
      </c>
      <c r="E125" s="37">
        <v>4324.7666666666682</v>
      </c>
      <c r="F125" s="37">
        <v>4256.9333333333343</v>
      </c>
      <c r="G125" s="37">
        <v>4159.3166666666684</v>
      </c>
      <c r="H125" s="37">
        <v>4490.2166666666681</v>
      </c>
      <c r="I125" s="37">
        <v>4587.8333333333348</v>
      </c>
      <c r="J125" s="37">
        <v>4655.6666666666679</v>
      </c>
      <c r="K125" s="28">
        <v>4520</v>
      </c>
      <c r="L125" s="28">
        <v>4354.55</v>
      </c>
      <c r="M125" s="28">
        <v>5.9825999999999997</v>
      </c>
      <c r="N125" s="1"/>
      <c r="O125" s="1"/>
    </row>
    <row r="126" spans="1:15" ht="12.75" customHeight="1">
      <c r="A126" s="53">
        <v>117</v>
      </c>
      <c r="B126" s="28" t="s">
        <v>134</v>
      </c>
      <c r="C126" s="28">
        <v>1873.9</v>
      </c>
      <c r="D126" s="37">
        <v>1869.1500000000003</v>
      </c>
      <c r="E126" s="37">
        <v>1857.4000000000005</v>
      </c>
      <c r="F126" s="37">
        <v>1840.9000000000003</v>
      </c>
      <c r="G126" s="37">
        <v>1829.1500000000005</v>
      </c>
      <c r="H126" s="37">
        <v>1885.6500000000005</v>
      </c>
      <c r="I126" s="37">
        <v>1897.4</v>
      </c>
      <c r="J126" s="37">
        <v>1913.9000000000005</v>
      </c>
      <c r="K126" s="28">
        <v>1880.9</v>
      </c>
      <c r="L126" s="28">
        <v>1852.65</v>
      </c>
      <c r="M126" s="28">
        <v>40.085549999999998</v>
      </c>
      <c r="N126" s="1"/>
      <c r="O126" s="1"/>
    </row>
    <row r="127" spans="1:15" ht="12.75" customHeight="1">
      <c r="A127" s="53">
        <v>118</v>
      </c>
      <c r="B127" s="28" t="s">
        <v>131</v>
      </c>
      <c r="C127" s="28">
        <v>1964.3</v>
      </c>
      <c r="D127" s="37">
        <v>1966.7666666666667</v>
      </c>
      <c r="E127" s="37">
        <v>1937.5333333333333</v>
      </c>
      <c r="F127" s="37">
        <v>1910.7666666666667</v>
      </c>
      <c r="G127" s="37">
        <v>1881.5333333333333</v>
      </c>
      <c r="H127" s="37">
        <v>1993.5333333333333</v>
      </c>
      <c r="I127" s="37">
        <v>2022.7666666666664</v>
      </c>
      <c r="J127" s="37">
        <v>2049.5333333333333</v>
      </c>
      <c r="K127" s="28">
        <v>1996</v>
      </c>
      <c r="L127" s="28">
        <v>1940</v>
      </c>
      <c r="M127" s="28">
        <v>15.864050000000001</v>
      </c>
      <c r="N127" s="1"/>
      <c r="O127" s="1"/>
    </row>
    <row r="128" spans="1:15" ht="12.75" customHeight="1">
      <c r="A128" s="53">
        <v>119</v>
      </c>
      <c r="B128" s="28" t="s">
        <v>265</v>
      </c>
      <c r="C128" s="28">
        <v>999.45</v>
      </c>
      <c r="D128" s="37">
        <v>1005.8000000000001</v>
      </c>
      <c r="E128" s="37">
        <v>985.65000000000009</v>
      </c>
      <c r="F128" s="37">
        <v>971.85</v>
      </c>
      <c r="G128" s="37">
        <v>951.7</v>
      </c>
      <c r="H128" s="37">
        <v>1019.6000000000001</v>
      </c>
      <c r="I128" s="37">
        <v>1039.75</v>
      </c>
      <c r="J128" s="37">
        <v>1053.5500000000002</v>
      </c>
      <c r="K128" s="28">
        <v>1025.95</v>
      </c>
      <c r="L128" s="28">
        <v>992</v>
      </c>
      <c r="M128" s="28">
        <v>3.3296100000000002</v>
      </c>
      <c r="N128" s="1"/>
      <c r="O128" s="1"/>
    </row>
    <row r="129" spans="1:15" ht="12.75" customHeight="1">
      <c r="A129" s="53">
        <v>120</v>
      </c>
      <c r="B129" s="28" t="s">
        <v>266</v>
      </c>
      <c r="C129" s="28">
        <v>302.5</v>
      </c>
      <c r="D129" s="37">
        <v>299.08333333333331</v>
      </c>
      <c r="E129" s="37">
        <v>292.41666666666663</v>
      </c>
      <c r="F129" s="37">
        <v>282.33333333333331</v>
      </c>
      <c r="G129" s="37">
        <v>275.66666666666663</v>
      </c>
      <c r="H129" s="37">
        <v>309.16666666666663</v>
      </c>
      <c r="I129" s="37">
        <v>315.83333333333326</v>
      </c>
      <c r="J129" s="37">
        <v>325.91666666666663</v>
      </c>
      <c r="K129" s="28">
        <v>305.75</v>
      </c>
      <c r="L129" s="28">
        <v>289</v>
      </c>
      <c r="M129" s="28">
        <v>6.2248700000000001</v>
      </c>
      <c r="N129" s="1"/>
      <c r="O129" s="1"/>
    </row>
    <row r="130" spans="1:15" ht="12.75" customHeight="1">
      <c r="A130" s="53">
        <v>121</v>
      </c>
      <c r="B130" s="28" t="s">
        <v>139</v>
      </c>
      <c r="C130" s="28">
        <v>730.1</v>
      </c>
      <c r="D130" s="37">
        <v>726.56666666666672</v>
      </c>
      <c r="E130" s="37">
        <v>721.68333333333339</v>
      </c>
      <c r="F130" s="37">
        <v>713.26666666666665</v>
      </c>
      <c r="G130" s="37">
        <v>708.38333333333333</v>
      </c>
      <c r="H130" s="37">
        <v>734.98333333333346</v>
      </c>
      <c r="I130" s="37">
        <v>739.8666666666669</v>
      </c>
      <c r="J130" s="37">
        <v>748.28333333333353</v>
      </c>
      <c r="K130" s="28">
        <v>731.45</v>
      </c>
      <c r="L130" s="28">
        <v>718.15</v>
      </c>
      <c r="M130" s="28">
        <v>89.356800000000007</v>
      </c>
      <c r="N130" s="1"/>
      <c r="O130" s="1"/>
    </row>
    <row r="131" spans="1:15" ht="12.75" customHeight="1">
      <c r="A131" s="53">
        <v>122</v>
      </c>
      <c r="B131" s="28" t="s">
        <v>138</v>
      </c>
      <c r="C131" s="28">
        <v>519.79999999999995</v>
      </c>
      <c r="D131" s="37">
        <v>522.15</v>
      </c>
      <c r="E131" s="37">
        <v>511.5</v>
      </c>
      <c r="F131" s="37">
        <v>503.20000000000005</v>
      </c>
      <c r="G131" s="37">
        <v>492.55000000000007</v>
      </c>
      <c r="H131" s="37">
        <v>530.44999999999993</v>
      </c>
      <c r="I131" s="37">
        <v>541.0999999999998</v>
      </c>
      <c r="J131" s="37">
        <v>549.39999999999986</v>
      </c>
      <c r="K131" s="28">
        <v>532.79999999999995</v>
      </c>
      <c r="L131" s="28">
        <v>513.85</v>
      </c>
      <c r="M131" s="28">
        <v>78.073229999999995</v>
      </c>
      <c r="N131" s="1"/>
      <c r="O131" s="1"/>
    </row>
    <row r="132" spans="1:15" ht="12.75" customHeight="1">
      <c r="A132" s="53">
        <v>123</v>
      </c>
      <c r="B132" s="28" t="s">
        <v>140</v>
      </c>
      <c r="C132" s="28">
        <v>2644.45</v>
      </c>
      <c r="D132" s="37">
        <v>2626.35</v>
      </c>
      <c r="E132" s="37">
        <v>2588.1</v>
      </c>
      <c r="F132" s="37">
        <v>2531.75</v>
      </c>
      <c r="G132" s="37">
        <v>2493.5</v>
      </c>
      <c r="H132" s="37">
        <v>2682.7</v>
      </c>
      <c r="I132" s="37">
        <v>2720.95</v>
      </c>
      <c r="J132" s="37">
        <v>2777.2999999999997</v>
      </c>
      <c r="K132" s="28">
        <v>2664.6</v>
      </c>
      <c r="L132" s="28">
        <v>2570</v>
      </c>
      <c r="M132" s="28">
        <v>9.9491499999999995</v>
      </c>
      <c r="N132" s="1"/>
      <c r="O132" s="1"/>
    </row>
    <row r="133" spans="1:15" ht="12.75" customHeight="1">
      <c r="A133" s="53">
        <v>124</v>
      </c>
      <c r="B133" s="28" t="s">
        <v>141</v>
      </c>
      <c r="C133" s="28">
        <v>1725.2</v>
      </c>
      <c r="D133" s="37">
        <v>1715.0833333333333</v>
      </c>
      <c r="E133" s="37">
        <v>1702.1666666666665</v>
      </c>
      <c r="F133" s="37">
        <v>1679.1333333333332</v>
      </c>
      <c r="G133" s="37">
        <v>1666.2166666666665</v>
      </c>
      <c r="H133" s="37">
        <v>1738.1166666666666</v>
      </c>
      <c r="I133" s="37">
        <v>1751.0333333333331</v>
      </c>
      <c r="J133" s="37">
        <v>1774.0666666666666</v>
      </c>
      <c r="K133" s="28">
        <v>1728</v>
      </c>
      <c r="L133" s="28">
        <v>1692.05</v>
      </c>
      <c r="M133" s="28">
        <v>30.70204</v>
      </c>
      <c r="N133" s="1"/>
      <c r="O133" s="1"/>
    </row>
    <row r="134" spans="1:15" ht="12.75" customHeight="1">
      <c r="A134" s="53">
        <v>125</v>
      </c>
      <c r="B134" s="28" t="s">
        <v>142</v>
      </c>
      <c r="C134" s="28">
        <v>84.25</v>
      </c>
      <c r="D134" s="37">
        <v>83.183333333333323</v>
      </c>
      <c r="E134" s="37">
        <v>81.666666666666643</v>
      </c>
      <c r="F134" s="37">
        <v>79.083333333333314</v>
      </c>
      <c r="G134" s="37">
        <v>77.566666666666634</v>
      </c>
      <c r="H134" s="37">
        <v>85.766666666666652</v>
      </c>
      <c r="I134" s="37">
        <v>87.283333333333331</v>
      </c>
      <c r="J134" s="37">
        <v>89.86666666666666</v>
      </c>
      <c r="K134" s="28">
        <v>84.7</v>
      </c>
      <c r="L134" s="28">
        <v>80.599999999999994</v>
      </c>
      <c r="M134" s="28">
        <v>315.95645000000002</v>
      </c>
      <c r="N134" s="1"/>
      <c r="O134" s="1"/>
    </row>
    <row r="135" spans="1:15" ht="12.75" customHeight="1">
      <c r="A135" s="53">
        <v>126</v>
      </c>
      <c r="B135" s="28" t="s">
        <v>147</v>
      </c>
      <c r="C135" s="28">
        <v>4893</v>
      </c>
      <c r="D135" s="37">
        <v>4907.0166666666673</v>
      </c>
      <c r="E135" s="37">
        <v>4842.0833333333348</v>
      </c>
      <c r="F135" s="37">
        <v>4791.1666666666679</v>
      </c>
      <c r="G135" s="37">
        <v>4726.2333333333354</v>
      </c>
      <c r="H135" s="37">
        <v>4957.9333333333343</v>
      </c>
      <c r="I135" s="37">
        <v>5022.8666666666668</v>
      </c>
      <c r="J135" s="37">
        <v>5073.7833333333338</v>
      </c>
      <c r="K135" s="28">
        <v>4971.95</v>
      </c>
      <c r="L135" s="28">
        <v>4856.1000000000004</v>
      </c>
      <c r="M135" s="28">
        <v>1.9641</v>
      </c>
      <c r="N135" s="1"/>
      <c r="O135" s="1"/>
    </row>
    <row r="136" spans="1:15" ht="12.75" customHeight="1">
      <c r="A136" s="53">
        <v>127</v>
      </c>
      <c r="B136" s="28" t="s">
        <v>144</v>
      </c>
      <c r="C136" s="28">
        <v>359.55</v>
      </c>
      <c r="D136" s="37">
        <v>360.81666666666661</v>
      </c>
      <c r="E136" s="37">
        <v>354.88333333333321</v>
      </c>
      <c r="F136" s="37">
        <v>350.21666666666658</v>
      </c>
      <c r="G136" s="37">
        <v>344.28333333333319</v>
      </c>
      <c r="H136" s="37">
        <v>365.48333333333323</v>
      </c>
      <c r="I136" s="37">
        <v>371.41666666666663</v>
      </c>
      <c r="J136" s="37">
        <v>376.08333333333326</v>
      </c>
      <c r="K136" s="28">
        <v>366.75</v>
      </c>
      <c r="L136" s="28">
        <v>356.15</v>
      </c>
      <c r="M136" s="28">
        <v>22.709320000000002</v>
      </c>
      <c r="N136" s="1"/>
      <c r="O136" s="1"/>
    </row>
    <row r="137" spans="1:15" ht="12.75" customHeight="1">
      <c r="A137" s="53">
        <v>128</v>
      </c>
      <c r="B137" s="28" t="s">
        <v>146</v>
      </c>
      <c r="C137" s="28">
        <v>6071.4</v>
      </c>
      <c r="D137" s="37">
        <v>6058.6499999999987</v>
      </c>
      <c r="E137" s="37">
        <v>5934.0999999999976</v>
      </c>
      <c r="F137" s="37">
        <v>5796.7999999999993</v>
      </c>
      <c r="G137" s="37">
        <v>5672.2499999999982</v>
      </c>
      <c r="H137" s="37">
        <v>6195.9499999999971</v>
      </c>
      <c r="I137" s="37">
        <v>6320.4999999999982</v>
      </c>
      <c r="J137" s="37">
        <v>6457.7999999999965</v>
      </c>
      <c r="K137" s="28">
        <v>6183.2</v>
      </c>
      <c r="L137" s="28">
        <v>5921.35</v>
      </c>
      <c r="M137" s="28">
        <v>2.68188</v>
      </c>
      <c r="N137" s="1"/>
      <c r="O137" s="1"/>
    </row>
    <row r="138" spans="1:15" ht="12.75" customHeight="1">
      <c r="A138" s="53">
        <v>129</v>
      </c>
      <c r="B138" s="28" t="s">
        <v>145</v>
      </c>
      <c r="C138" s="28">
        <v>1741.6</v>
      </c>
      <c r="D138" s="37">
        <v>1740.5666666666666</v>
      </c>
      <c r="E138" s="37">
        <v>1726.1333333333332</v>
      </c>
      <c r="F138" s="37">
        <v>1710.6666666666665</v>
      </c>
      <c r="G138" s="37">
        <v>1696.2333333333331</v>
      </c>
      <c r="H138" s="37">
        <v>1756.0333333333333</v>
      </c>
      <c r="I138" s="37">
        <v>1770.4666666666667</v>
      </c>
      <c r="J138" s="37">
        <v>1785.9333333333334</v>
      </c>
      <c r="K138" s="28">
        <v>1755</v>
      </c>
      <c r="L138" s="28">
        <v>1725.1</v>
      </c>
      <c r="M138" s="28">
        <v>17.996289999999998</v>
      </c>
      <c r="N138" s="1"/>
      <c r="O138" s="1"/>
    </row>
    <row r="139" spans="1:15" ht="12.75" customHeight="1">
      <c r="A139" s="53">
        <v>130</v>
      </c>
      <c r="B139" s="28" t="s">
        <v>267</v>
      </c>
      <c r="C139" s="28">
        <v>590.75</v>
      </c>
      <c r="D139" s="37">
        <v>592.18333333333328</v>
      </c>
      <c r="E139" s="37">
        <v>584.36666666666656</v>
      </c>
      <c r="F139" s="37">
        <v>577.98333333333323</v>
      </c>
      <c r="G139" s="37">
        <v>570.16666666666652</v>
      </c>
      <c r="H139" s="37">
        <v>598.56666666666661</v>
      </c>
      <c r="I139" s="37">
        <v>606.38333333333344</v>
      </c>
      <c r="J139" s="37">
        <v>612.76666666666665</v>
      </c>
      <c r="K139" s="28">
        <v>600</v>
      </c>
      <c r="L139" s="28">
        <v>585.79999999999995</v>
      </c>
      <c r="M139" s="28">
        <v>15.553520000000001</v>
      </c>
      <c r="N139" s="1"/>
      <c r="O139" s="1"/>
    </row>
    <row r="140" spans="1:15" ht="12.75" customHeight="1">
      <c r="A140" s="53">
        <v>131</v>
      </c>
      <c r="B140" s="28" t="s">
        <v>148</v>
      </c>
      <c r="C140" s="28">
        <v>752.4</v>
      </c>
      <c r="D140" s="37">
        <v>755.30000000000007</v>
      </c>
      <c r="E140" s="37">
        <v>744.60000000000014</v>
      </c>
      <c r="F140" s="37">
        <v>736.80000000000007</v>
      </c>
      <c r="G140" s="37">
        <v>726.10000000000014</v>
      </c>
      <c r="H140" s="37">
        <v>763.10000000000014</v>
      </c>
      <c r="I140" s="37">
        <v>773.80000000000018</v>
      </c>
      <c r="J140" s="37">
        <v>781.60000000000014</v>
      </c>
      <c r="K140" s="28">
        <v>766</v>
      </c>
      <c r="L140" s="28">
        <v>747.5</v>
      </c>
      <c r="M140" s="28">
        <v>8.5639199999999995</v>
      </c>
      <c r="N140" s="1"/>
      <c r="O140" s="1"/>
    </row>
    <row r="141" spans="1:15" ht="12.75" customHeight="1">
      <c r="A141" s="53">
        <v>132</v>
      </c>
      <c r="B141" s="28" t="s">
        <v>161</v>
      </c>
      <c r="C141" s="28">
        <v>65708.649999999994</v>
      </c>
      <c r="D141" s="37">
        <v>65721.483333333337</v>
      </c>
      <c r="E141" s="37">
        <v>64942.966666666674</v>
      </c>
      <c r="F141" s="37">
        <v>64177.28333333334</v>
      </c>
      <c r="G141" s="37">
        <v>63398.766666666677</v>
      </c>
      <c r="H141" s="37">
        <v>66487.166666666672</v>
      </c>
      <c r="I141" s="37">
        <v>67265.683333333334</v>
      </c>
      <c r="J141" s="37">
        <v>68031.366666666669</v>
      </c>
      <c r="K141" s="28">
        <v>66500</v>
      </c>
      <c r="L141" s="28">
        <v>64955.8</v>
      </c>
      <c r="M141" s="28">
        <v>9.8390000000000005E-2</v>
      </c>
      <c r="N141" s="1"/>
      <c r="O141" s="1"/>
    </row>
    <row r="142" spans="1:15" ht="12.75" customHeight="1">
      <c r="A142" s="53">
        <v>133</v>
      </c>
      <c r="B142" s="28" t="s">
        <v>157</v>
      </c>
      <c r="C142" s="28">
        <v>760.75</v>
      </c>
      <c r="D142" s="37">
        <v>755</v>
      </c>
      <c r="E142" s="37">
        <v>743.6</v>
      </c>
      <c r="F142" s="37">
        <v>726.45</v>
      </c>
      <c r="G142" s="37">
        <v>715.05000000000007</v>
      </c>
      <c r="H142" s="37">
        <v>772.15</v>
      </c>
      <c r="I142" s="37">
        <v>783.55000000000007</v>
      </c>
      <c r="J142" s="37">
        <v>800.69999999999993</v>
      </c>
      <c r="K142" s="28">
        <v>766.4</v>
      </c>
      <c r="L142" s="28">
        <v>737.85</v>
      </c>
      <c r="M142" s="28">
        <v>8.0380400000000005</v>
      </c>
      <c r="N142" s="1"/>
      <c r="O142" s="1"/>
    </row>
    <row r="143" spans="1:15" ht="12.75" customHeight="1">
      <c r="A143" s="53">
        <v>134</v>
      </c>
      <c r="B143" s="28" t="s">
        <v>150</v>
      </c>
      <c r="C143" s="28">
        <v>158.05000000000001</v>
      </c>
      <c r="D143" s="37">
        <v>157.81666666666666</v>
      </c>
      <c r="E143" s="37">
        <v>156.68333333333334</v>
      </c>
      <c r="F143" s="37">
        <v>155.31666666666666</v>
      </c>
      <c r="G143" s="37">
        <v>154.18333333333334</v>
      </c>
      <c r="H143" s="37">
        <v>159.18333333333334</v>
      </c>
      <c r="I143" s="37">
        <v>160.31666666666666</v>
      </c>
      <c r="J143" s="37">
        <v>161.68333333333334</v>
      </c>
      <c r="K143" s="28">
        <v>158.94999999999999</v>
      </c>
      <c r="L143" s="28">
        <v>156.44999999999999</v>
      </c>
      <c r="M143" s="28">
        <v>25.514779999999998</v>
      </c>
      <c r="N143" s="1"/>
      <c r="O143" s="1"/>
    </row>
    <row r="144" spans="1:15" ht="12.75" customHeight="1">
      <c r="A144" s="53">
        <v>135</v>
      </c>
      <c r="B144" s="28" t="s">
        <v>149</v>
      </c>
      <c r="C144" s="28">
        <v>769.25</v>
      </c>
      <c r="D144" s="37">
        <v>764.41666666666663</v>
      </c>
      <c r="E144" s="37">
        <v>756.13333333333321</v>
      </c>
      <c r="F144" s="37">
        <v>743.01666666666654</v>
      </c>
      <c r="G144" s="37">
        <v>734.73333333333312</v>
      </c>
      <c r="H144" s="37">
        <v>777.5333333333333</v>
      </c>
      <c r="I144" s="37">
        <v>785.81666666666683</v>
      </c>
      <c r="J144" s="37">
        <v>798.93333333333339</v>
      </c>
      <c r="K144" s="28">
        <v>772.7</v>
      </c>
      <c r="L144" s="28">
        <v>751.3</v>
      </c>
      <c r="M144" s="28">
        <v>47.19388</v>
      </c>
      <c r="N144" s="1"/>
      <c r="O144" s="1"/>
    </row>
    <row r="145" spans="1:15" ht="12.75" customHeight="1">
      <c r="A145" s="53">
        <v>136</v>
      </c>
      <c r="B145" s="28" t="s">
        <v>151</v>
      </c>
      <c r="C145" s="28">
        <v>114.5</v>
      </c>
      <c r="D145" s="37">
        <v>114.28333333333335</v>
      </c>
      <c r="E145" s="37">
        <v>112.76666666666669</v>
      </c>
      <c r="F145" s="37">
        <v>111.03333333333335</v>
      </c>
      <c r="G145" s="37">
        <v>109.51666666666669</v>
      </c>
      <c r="H145" s="37">
        <v>116.01666666666669</v>
      </c>
      <c r="I145" s="37">
        <v>117.53333333333335</v>
      </c>
      <c r="J145" s="37">
        <v>119.26666666666669</v>
      </c>
      <c r="K145" s="28">
        <v>115.8</v>
      </c>
      <c r="L145" s="28">
        <v>112.55</v>
      </c>
      <c r="M145" s="28">
        <v>43.972270000000002</v>
      </c>
      <c r="N145" s="1"/>
      <c r="O145" s="1"/>
    </row>
    <row r="146" spans="1:15" ht="12.75" customHeight="1">
      <c r="A146" s="53">
        <v>137</v>
      </c>
      <c r="B146" s="28" t="s">
        <v>152</v>
      </c>
      <c r="C146" s="28">
        <v>474.7</v>
      </c>
      <c r="D146" s="37">
        <v>474.40000000000003</v>
      </c>
      <c r="E146" s="37">
        <v>468.80000000000007</v>
      </c>
      <c r="F146" s="37">
        <v>462.90000000000003</v>
      </c>
      <c r="G146" s="37">
        <v>457.30000000000007</v>
      </c>
      <c r="H146" s="37">
        <v>480.30000000000007</v>
      </c>
      <c r="I146" s="37">
        <v>485.90000000000009</v>
      </c>
      <c r="J146" s="37">
        <v>491.80000000000007</v>
      </c>
      <c r="K146" s="28">
        <v>480</v>
      </c>
      <c r="L146" s="28">
        <v>468.5</v>
      </c>
      <c r="M146" s="28">
        <v>20.034400000000002</v>
      </c>
      <c r="N146" s="1"/>
      <c r="O146" s="1"/>
    </row>
    <row r="147" spans="1:15" ht="12.75" customHeight="1">
      <c r="A147" s="53">
        <v>138</v>
      </c>
      <c r="B147" s="28" t="s">
        <v>153</v>
      </c>
      <c r="C147" s="28">
        <v>7477.35</v>
      </c>
      <c r="D147" s="37">
        <v>7476.45</v>
      </c>
      <c r="E147" s="37">
        <v>7413.9</v>
      </c>
      <c r="F147" s="37">
        <v>7350.45</v>
      </c>
      <c r="G147" s="37">
        <v>7287.9</v>
      </c>
      <c r="H147" s="37">
        <v>7539.9</v>
      </c>
      <c r="I147" s="37">
        <v>7602.4500000000007</v>
      </c>
      <c r="J147" s="37">
        <v>7665.9</v>
      </c>
      <c r="K147" s="28">
        <v>7539</v>
      </c>
      <c r="L147" s="28">
        <v>7413</v>
      </c>
      <c r="M147" s="28">
        <v>5.9951499999999998</v>
      </c>
      <c r="N147" s="1"/>
      <c r="O147" s="1"/>
    </row>
    <row r="148" spans="1:15" ht="12.75" customHeight="1">
      <c r="A148" s="53">
        <v>139</v>
      </c>
      <c r="B148" s="28" t="s">
        <v>156</v>
      </c>
      <c r="C148" s="28">
        <v>703.05</v>
      </c>
      <c r="D148" s="37">
        <v>713.01666666666677</v>
      </c>
      <c r="E148" s="37">
        <v>690.03333333333353</v>
      </c>
      <c r="F148" s="37">
        <v>677.01666666666677</v>
      </c>
      <c r="G148" s="37">
        <v>654.03333333333353</v>
      </c>
      <c r="H148" s="37">
        <v>726.03333333333353</v>
      </c>
      <c r="I148" s="37">
        <v>749.01666666666688</v>
      </c>
      <c r="J148" s="37">
        <v>762.03333333333353</v>
      </c>
      <c r="K148" s="28">
        <v>736</v>
      </c>
      <c r="L148" s="28">
        <v>700</v>
      </c>
      <c r="M148" s="28">
        <v>9.9517299999999995</v>
      </c>
      <c r="N148" s="1"/>
      <c r="O148" s="1"/>
    </row>
    <row r="149" spans="1:15" ht="12.75" customHeight="1">
      <c r="A149" s="53">
        <v>140</v>
      </c>
      <c r="B149" s="28" t="s">
        <v>158</v>
      </c>
      <c r="C149" s="28">
        <v>4232.75</v>
      </c>
      <c r="D149" s="37">
        <v>4241.25</v>
      </c>
      <c r="E149" s="37">
        <v>4168.6000000000004</v>
      </c>
      <c r="F149" s="37">
        <v>4104.4500000000007</v>
      </c>
      <c r="G149" s="37">
        <v>4031.8000000000011</v>
      </c>
      <c r="H149" s="37">
        <v>4305.3999999999996</v>
      </c>
      <c r="I149" s="37">
        <v>4378.0499999999993</v>
      </c>
      <c r="J149" s="37">
        <v>4442.1999999999989</v>
      </c>
      <c r="K149" s="28">
        <v>4313.8999999999996</v>
      </c>
      <c r="L149" s="28">
        <v>4177.1000000000004</v>
      </c>
      <c r="M149" s="28">
        <v>3.99268</v>
      </c>
      <c r="N149" s="1"/>
      <c r="O149" s="1"/>
    </row>
    <row r="150" spans="1:15" ht="12.75" customHeight="1">
      <c r="A150" s="53">
        <v>141</v>
      </c>
      <c r="B150" s="28" t="s">
        <v>160</v>
      </c>
      <c r="C150" s="28">
        <v>3338.15</v>
      </c>
      <c r="D150" s="37">
        <v>3319.7833333333328</v>
      </c>
      <c r="E150" s="37">
        <v>3283.5666666666657</v>
      </c>
      <c r="F150" s="37">
        <v>3228.9833333333327</v>
      </c>
      <c r="G150" s="37">
        <v>3192.7666666666655</v>
      </c>
      <c r="H150" s="37">
        <v>3374.3666666666659</v>
      </c>
      <c r="I150" s="37">
        <v>3410.583333333333</v>
      </c>
      <c r="J150" s="37">
        <v>3465.1666666666661</v>
      </c>
      <c r="K150" s="28">
        <v>3356</v>
      </c>
      <c r="L150" s="28">
        <v>3265.2</v>
      </c>
      <c r="M150" s="28">
        <v>4.59504</v>
      </c>
      <c r="N150" s="1"/>
      <c r="O150" s="1"/>
    </row>
    <row r="151" spans="1:15" ht="12.75" customHeight="1">
      <c r="A151" s="53">
        <v>142</v>
      </c>
      <c r="B151" s="28" t="s">
        <v>162</v>
      </c>
      <c r="C151" s="28">
        <v>1291.7</v>
      </c>
      <c r="D151" s="37">
        <v>1297.7666666666667</v>
      </c>
      <c r="E151" s="37">
        <v>1277.0333333333333</v>
      </c>
      <c r="F151" s="37">
        <v>1262.3666666666666</v>
      </c>
      <c r="G151" s="37">
        <v>1241.6333333333332</v>
      </c>
      <c r="H151" s="37">
        <v>1312.4333333333334</v>
      </c>
      <c r="I151" s="37">
        <v>1333.1666666666665</v>
      </c>
      <c r="J151" s="37">
        <v>1347.8333333333335</v>
      </c>
      <c r="K151" s="28">
        <v>1318.5</v>
      </c>
      <c r="L151" s="28">
        <v>1283.0999999999999</v>
      </c>
      <c r="M151" s="28">
        <v>6.8517099999999997</v>
      </c>
      <c r="N151" s="1"/>
      <c r="O151" s="1"/>
    </row>
    <row r="152" spans="1:15" ht="12.75" customHeight="1">
      <c r="A152" s="53">
        <v>143</v>
      </c>
      <c r="B152" s="28" t="s">
        <v>268</v>
      </c>
      <c r="C152" s="28">
        <v>789.4</v>
      </c>
      <c r="D152" s="37">
        <v>786.46666666666658</v>
      </c>
      <c r="E152" s="37">
        <v>778.98333333333312</v>
      </c>
      <c r="F152" s="37">
        <v>768.56666666666649</v>
      </c>
      <c r="G152" s="37">
        <v>761.08333333333303</v>
      </c>
      <c r="H152" s="37">
        <v>796.88333333333321</v>
      </c>
      <c r="I152" s="37">
        <v>804.36666666666656</v>
      </c>
      <c r="J152" s="37">
        <v>814.7833333333333</v>
      </c>
      <c r="K152" s="28">
        <v>793.95</v>
      </c>
      <c r="L152" s="28">
        <v>776.05</v>
      </c>
      <c r="M152" s="28">
        <v>3.1402100000000002</v>
      </c>
      <c r="N152" s="1"/>
      <c r="O152" s="1"/>
    </row>
    <row r="153" spans="1:15" ht="12.75" customHeight="1">
      <c r="A153" s="53">
        <v>144</v>
      </c>
      <c r="B153" s="28" t="s">
        <v>168</v>
      </c>
      <c r="C153" s="28">
        <v>161.4</v>
      </c>
      <c r="D153" s="37">
        <v>160.28333333333333</v>
      </c>
      <c r="E153" s="37">
        <v>157.51666666666665</v>
      </c>
      <c r="F153" s="37">
        <v>153.63333333333333</v>
      </c>
      <c r="G153" s="37">
        <v>150.86666666666665</v>
      </c>
      <c r="H153" s="37">
        <v>164.16666666666666</v>
      </c>
      <c r="I153" s="37">
        <v>166.93333333333337</v>
      </c>
      <c r="J153" s="37">
        <v>170.81666666666666</v>
      </c>
      <c r="K153" s="28">
        <v>163.05000000000001</v>
      </c>
      <c r="L153" s="28">
        <v>156.4</v>
      </c>
      <c r="M153" s="28">
        <v>163.35731999999999</v>
      </c>
      <c r="N153" s="1"/>
      <c r="O153" s="1"/>
    </row>
    <row r="154" spans="1:15" ht="12.75" customHeight="1">
      <c r="A154" s="53">
        <v>145</v>
      </c>
      <c r="B154" s="28" t="s">
        <v>170</v>
      </c>
      <c r="C154" s="28">
        <v>134.80000000000001</v>
      </c>
      <c r="D154" s="37">
        <v>134.70000000000002</v>
      </c>
      <c r="E154" s="37">
        <v>133.90000000000003</v>
      </c>
      <c r="F154" s="37">
        <v>133.00000000000003</v>
      </c>
      <c r="G154" s="37">
        <v>132.20000000000005</v>
      </c>
      <c r="H154" s="37">
        <v>135.60000000000002</v>
      </c>
      <c r="I154" s="37">
        <v>136.40000000000003</v>
      </c>
      <c r="J154" s="37">
        <v>137.30000000000001</v>
      </c>
      <c r="K154" s="28">
        <v>135.5</v>
      </c>
      <c r="L154" s="28">
        <v>133.80000000000001</v>
      </c>
      <c r="M154" s="28">
        <v>77.786820000000006</v>
      </c>
      <c r="N154" s="1"/>
      <c r="O154" s="1"/>
    </row>
    <row r="155" spans="1:15" ht="12.75" customHeight="1">
      <c r="A155" s="53">
        <v>146</v>
      </c>
      <c r="B155" s="28" t="s">
        <v>164</v>
      </c>
      <c r="C155" s="28">
        <v>122.7</v>
      </c>
      <c r="D155" s="37">
        <v>122.39999999999999</v>
      </c>
      <c r="E155" s="37">
        <v>120.79999999999998</v>
      </c>
      <c r="F155" s="37">
        <v>118.89999999999999</v>
      </c>
      <c r="G155" s="37">
        <v>117.29999999999998</v>
      </c>
      <c r="H155" s="37">
        <v>124.29999999999998</v>
      </c>
      <c r="I155" s="37">
        <v>125.89999999999998</v>
      </c>
      <c r="J155" s="37">
        <v>127.79999999999998</v>
      </c>
      <c r="K155" s="28">
        <v>124</v>
      </c>
      <c r="L155" s="28">
        <v>120.5</v>
      </c>
      <c r="M155" s="28">
        <v>174.29576</v>
      </c>
      <c r="N155" s="1"/>
      <c r="O155" s="1"/>
    </row>
    <row r="156" spans="1:15" ht="12.75" customHeight="1">
      <c r="A156" s="53">
        <v>147</v>
      </c>
      <c r="B156" s="28" t="s">
        <v>166</v>
      </c>
      <c r="C156" s="28">
        <v>3924.95</v>
      </c>
      <c r="D156" s="37">
        <v>3935.65</v>
      </c>
      <c r="E156" s="37">
        <v>3871.3</v>
      </c>
      <c r="F156" s="37">
        <v>3817.65</v>
      </c>
      <c r="G156" s="37">
        <v>3753.3</v>
      </c>
      <c r="H156" s="37">
        <v>3989.3</v>
      </c>
      <c r="I156" s="37">
        <v>4053.6499999999996</v>
      </c>
      <c r="J156" s="37">
        <v>4107.3</v>
      </c>
      <c r="K156" s="28">
        <v>4000</v>
      </c>
      <c r="L156" s="28">
        <v>3882</v>
      </c>
      <c r="M156" s="28">
        <v>1.1946399999999999</v>
      </c>
      <c r="N156" s="1"/>
      <c r="O156" s="1"/>
    </row>
    <row r="157" spans="1:15" ht="12.75" customHeight="1">
      <c r="A157" s="53">
        <v>148</v>
      </c>
      <c r="B157" s="28" t="s">
        <v>167</v>
      </c>
      <c r="C157" s="28">
        <v>16860.05</v>
      </c>
      <c r="D157" s="37">
        <v>16999.666666666668</v>
      </c>
      <c r="E157" s="37">
        <v>16650.383333333335</v>
      </c>
      <c r="F157" s="37">
        <v>16440.716666666667</v>
      </c>
      <c r="G157" s="37">
        <v>16091.433333333334</v>
      </c>
      <c r="H157" s="37">
        <v>17209.333333333336</v>
      </c>
      <c r="I157" s="37">
        <v>17558.616666666669</v>
      </c>
      <c r="J157" s="37">
        <v>17768.283333333336</v>
      </c>
      <c r="K157" s="28">
        <v>17348.95</v>
      </c>
      <c r="L157" s="28">
        <v>16790</v>
      </c>
      <c r="M157" s="28">
        <v>0.80110999999999999</v>
      </c>
      <c r="N157" s="1"/>
      <c r="O157" s="1"/>
    </row>
    <row r="158" spans="1:15" ht="12.75" customHeight="1">
      <c r="A158" s="53">
        <v>149</v>
      </c>
      <c r="B158" s="28" t="s">
        <v>163</v>
      </c>
      <c r="C158" s="28">
        <v>346.55</v>
      </c>
      <c r="D158" s="37">
        <v>345.90000000000003</v>
      </c>
      <c r="E158" s="37">
        <v>343.25000000000006</v>
      </c>
      <c r="F158" s="37">
        <v>339.95000000000005</v>
      </c>
      <c r="G158" s="37">
        <v>337.30000000000007</v>
      </c>
      <c r="H158" s="37">
        <v>349.20000000000005</v>
      </c>
      <c r="I158" s="37">
        <v>351.85</v>
      </c>
      <c r="J158" s="37">
        <v>355.15000000000003</v>
      </c>
      <c r="K158" s="28">
        <v>348.55</v>
      </c>
      <c r="L158" s="28">
        <v>342.6</v>
      </c>
      <c r="M158" s="28">
        <v>4.1300400000000002</v>
      </c>
      <c r="N158" s="1"/>
      <c r="O158" s="1"/>
    </row>
    <row r="159" spans="1:15" ht="12.75" customHeight="1">
      <c r="A159" s="53">
        <v>150</v>
      </c>
      <c r="B159" s="28" t="s">
        <v>269</v>
      </c>
      <c r="C159" s="28">
        <v>943.45</v>
      </c>
      <c r="D159" s="37">
        <v>936.91666666666663</v>
      </c>
      <c r="E159" s="37">
        <v>923.83333333333326</v>
      </c>
      <c r="F159" s="37">
        <v>904.21666666666658</v>
      </c>
      <c r="G159" s="37">
        <v>891.13333333333321</v>
      </c>
      <c r="H159" s="37">
        <v>956.5333333333333</v>
      </c>
      <c r="I159" s="37">
        <v>969.61666666666656</v>
      </c>
      <c r="J159" s="37">
        <v>989.23333333333335</v>
      </c>
      <c r="K159" s="28">
        <v>950</v>
      </c>
      <c r="L159" s="28">
        <v>917.3</v>
      </c>
      <c r="M159" s="28">
        <v>13.318809999999999</v>
      </c>
      <c r="N159" s="1"/>
      <c r="O159" s="1"/>
    </row>
    <row r="160" spans="1:15" ht="12.75" customHeight="1">
      <c r="A160" s="53">
        <v>151</v>
      </c>
      <c r="B160" s="28" t="s">
        <v>171</v>
      </c>
      <c r="C160" s="28">
        <v>176.35</v>
      </c>
      <c r="D160" s="37">
        <v>176.29999999999998</v>
      </c>
      <c r="E160" s="37">
        <v>174.69999999999996</v>
      </c>
      <c r="F160" s="37">
        <v>173.04999999999998</v>
      </c>
      <c r="G160" s="37">
        <v>171.44999999999996</v>
      </c>
      <c r="H160" s="37">
        <v>177.94999999999996</v>
      </c>
      <c r="I160" s="37">
        <v>179.54999999999998</v>
      </c>
      <c r="J160" s="37">
        <v>181.19999999999996</v>
      </c>
      <c r="K160" s="28">
        <v>177.9</v>
      </c>
      <c r="L160" s="28">
        <v>174.65</v>
      </c>
      <c r="M160" s="28">
        <v>152.53027</v>
      </c>
      <c r="N160" s="1"/>
      <c r="O160" s="1"/>
    </row>
    <row r="161" spans="1:15" ht="12.75" customHeight="1">
      <c r="A161" s="53">
        <v>152</v>
      </c>
      <c r="B161" s="28" t="s">
        <v>270</v>
      </c>
      <c r="C161" s="28">
        <v>233.6</v>
      </c>
      <c r="D161" s="37">
        <v>235.03333333333333</v>
      </c>
      <c r="E161" s="37">
        <v>231.06666666666666</v>
      </c>
      <c r="F161" s="37">
        <v>228.53333333333333</v>
      </c>
      <c r="G161" s="37">
        <v>224.56666666666666</v>
      </c>
      <c r="H161" s="37">
        <v>237.56666666666666</v>
      </c>
      <c r="I161" s="37">
        <v>241.5333333333333</v>
      </c>
      <c r="J161" s="37">
        <v>244.06666666666666</v>
      </c>
      <c r="K161" s="28">
        <v>239</v>
      </c>
      <c r="L161" s="28">
        <v>232.5</v>
      </c>
      <c r="M161" s="28">
        <v>9.9253599999999995</v>
      </c>
      <c r="N161" s="1"/>
      <c r="O161" s="1"/>
    </row>
    <row r="162" spans="1:15" ht="12.75" customHeight="1">
      <c r="A162" s="53">
        <v>153</v>
      </c>
      <c r="B162" s="28" t="s">
        <v>178</v>
      </c>
      <c r="C162" s="28">
        <v>2750</v>
      </c>
      <c r="D162" s="37">
        <v>2763.9666666666667</v>
      </c>
      <c r="E162" s="37">
        <v>2708.2333333333336</v>
      </c>
      <c r="F162" s="37">
        <v>2666.4666666666667</v>
      </c>
      <c r="G162" s="37">
        <v>2610.7333333333336</v>
      </c>
      <c r="H162" s="37">
        <v>2805.7333333333336</v>
      </c>
      <c r="I162" s="37">
        <v>2861.4666666666662</v>
      </c>
      <c r="J162" s="37">
        <v>2903.2333333333336</v>
      </c>
      <c r="K162" s="28">
        <v>2819.7</v>
      </c>
      <c r="L162" s="28">
        <v>2722.2</v>
      </c>
      <c r="M162" s="28">
        <v>1.30688</v>
      </c>
      <c r="N162" s="1"/>
      <c r="O162" s="1"/>
    </row>
    <row r="163" spans="1:15" ht="12.75" customHeight="1">
      <c r="A163" s="53">
        <v>154</v>
      </c>
      <c r="B163" s="28" t="s">
        <v>172</v>
      </c>
      <c r="C163" s="28">
        <v>40188.699999999997</v>
      </c>
      <c r="D163" s="37">
        <v>40279.716666666667</v>
      </c>
      <c r="E163" s="37">
        <v>39859.583333333336</v>
      </c>
      <c r="F163" s="37">
        <v>39530.466666666667</v>
      </c>
      <c r="G163" s="37">
        <v>39110.333333333336</v>
      </c>
      <c r="H163" s="37">
        <v>40608.833333333336</v>
      </c>
      <c r="I163" s="37">
        <v>41028.966666666667</v>
      </c>
      <c r="J163" s="37">
        <v>41358.083333333336</v>
      </c>
      <c r="K163" s="28">
        <v>40699.85</v>
      </c>
      <c r="L163" s="28">
        <v>39950.6</v>
      </c>
      <c r="M163" s="28">
        <v>0.10811</v>
      </c>
      <c r="N163" s="1"/>
      <c r="O163" s="1"/>
    </row>
    <row r="164" spans="1:15" ht="12.75" customHeight="1">
      <c r="A164" s="53">
        <v>155</v>
      </c>
      <c r="B164" s="28" t="s">
        <v>174</v>
      </c>
      <c r="C164" s="28">
        <v>191.75</v>
      </c>
      <c r="D164" s="37">
        <v>193.30000000000004</v>
      </c>
      <c r="E164" s="37">
        <v>189.75000000000009</v>
      </c>
      <c r="F164" s="37">
        <v>187.75000000000006</v>
      </c>
      <c r="G164" s="37">
        <v>184.2000000000001</v>
      </c>
      <c r="H164" s="37">
        <v>195.30000000000007</v>
      </c>
      <c r="I164" s="37">
        <v>198.85000000000002</v>
      </c>
      <c r="J164" s="37">
        <v>200.85000000000005</v>
      </c>
      <c r="K164" s="28">
        <v>196.85</v>
      </c>
      <c r="L164" s="28">
        <v>191.3</v>
      </c>
      <c r="M164" s="28">
        <v>19.853750000000002</v>
      </c>
      <c r="N164" s="1"/>
      <c r="O164" s="1"/>
    </row>
    <row r="165" spans="1:15" ht="12.75" customHeight="1">
      <c r="A165" s="53">
        <v>156</v>
      </c>
      <c r="B165" s="28" t="s">
        <v>176</v>
      </c>
      <c r="C165" s="28">
        <v>4345.6499999999996</v>
      </c>
      <c r="D165" s="37">
        <v>4357.666666666667</v>
      </c>
      <c r="E165" s="37">
        <v>4295.5833333333339</v>
      </c>
      <c r="F165" s="37">
        <v>4245.5166666666673</v>
      </c>
      <c r="G165" s="37">
        <v>4183.4333333333343</v>
      </c>
      <c r="H165" s="37">
        <v>4407.7333333333336</v>
      </c>
      <c r="I165" s="37">
        <v>4469.8166666666675</v>
      </c>
      <c r="J165" s="37">
        <v>4519.8833333333332</v>
      </c>
      <c r="K165" s="28">
        <v>4419.75</v>
      </c>
      <c r="L165" s="28">
        <v>4307.6000000000004</v>
      </c>
      <c r="M165" s="28">
        <v>0.30103999999999997</v>
      </c>
      <c r="N165" s="1"/>
      <c r="O165" s="1"/>
    </row>
    <row r="166" spans="1:15" ht="12.75" customHeight="1">
      <c r="A166" s="53">
        <v>157</v>
      </c>
      <c r="B166" s="28" t="s">
        <v>177</v>
      </c>
      <c r="C166" s="28">
        <v>2399.75</v>
      </c>
      <c r="D166" s="37">
        <v>2418.35</v>
      </c>
      <c r="E166" s="37">
        <v>2367.5</v>
      </c>
      <c r="F166" s="37">
        <v>2335.25</v>
      </c>
      <c r="G166" s="37">
        <v>2284.4</v>
      </c>
      <c r="H166" s="37">
        <v>2450.6</v>
      </c>
      <c r="I166" s="37">
        <v>2501.4499999999994</v>
      </c>
      <c r="J166" s="37">
        <v>2533.6999999999998</v>
      </c>
      <c r="K166" s="28">
        <v>2469.1999999999998</v>
      </c>
      <c r="L166" s="28">
        <v>2386.1</v>
      </c>
      <c r="M166" s="28">
        <v>4.3006500000000001</v>
      </c>
      <c r="N166" s="1"/>
      <c r="O166" s="1"/>
    </row>
    <row r="167" spans="1:15" ht="12.75" customHeight="1">
      <c r="A167" s="53">
        <v>158</v>
      </c>
      <c r="B167" s="28" t="s">
        <v>173</v>
      </c>
      <c r="C167" s="28">
        <v>2195.0500000000002</v>
      </c>
      <c r="D167" s="37">
        <v>2190.0166666666669</v>
      </c>
      <c r="E167" s="37">
        <v>2160.0333333333338</v>
      </c>
      <c r="F167" s="37">
        <v>2125.0166666666669</v>
      </c>
      <c r="G167" s="37">
        <v>2095.0333333333338</v>
      </c>
      <c r="H167" s="37">
        <v>2225.0333333333338</v>
      </c>
      <c r="I167" s="37">
        <v>2255.0166666666664</v>
      </c>
      <c r="J167" s="37">
        <v>2290.0333333333338</v>
      </c>
      <c r="K167" s="28">
        <v>2220</v>
      </c>
      <c r="L167" s="28">
        <v>2155</v>
      </c>
      <c r="M167" s="28">
        <v>5.0018200000000004</v>
      </c>
      <c r="N167" s="1"/>
      <c r="O167" s="1"/>
    </row>
    <row r="168" spans="1:15" ht="12.75" customHeight="1">
      <c r="A168" s="53">
        <v>159</v>
      </c>
      <c r="B168" s="28" t="s">
        <v>271</v>
      </c>
      <c r="C168" s="28">
        <v>2352.15</v>
      </c>
      <c r="D168" s="37">
        <v>2384.65</v>
      </c>
      <c r="E168" s="37">
        <v>2309.5</v>
      </c>
      <c r="F168" s="37">
        <v>2266.85</v>
      </c>
      <c r="G168" s="37">
        <v>2191.6999999999998</v>
      </c>
      <c r="H168" s="37">
        <v>2427.3000000000002</v>
      </c>
      <c r="I168" s="37">
        <v>2502.4500000000007</v>
      </c>
      <c r="J168" s="37">
        <v>2545.1000000000004</v>
      </c>
      <c r="K168" s="28">
        <v>2459.8000000000002</v>
      </c>
      <c r="L168" s="28">
        <v>2342</v>
      </c>
      <c r="M168" s="28">
        <v>3.0352100000000002</v>
      </c>
      <c r="N168" s="1"/>
      <c r="O168" s="1"/>
    </row>
    <row r="169" spans="1:15" ht="12.75" customHeight="1">
      <c r="A169" s="53">
        <v>160</v>
      </c>
      <c r="B169" s="28" t="s">
        <v>175</v>
      </c>
      <c r="C169" s="28">
        <v>113.8</v>
      </c>
      <c r="D169" s="37">
        <v>113.96666666666665</v>
      </c>
      <c r="E169" s="37">
        <v>112.83333333333331</v>
      </c>
      <c r="F169" s="37">
        <v>111.86666666666666</v>
      </c>
      <c r="G169" s="37">
        <v>110.73333333333332</v>
      </c>
      <c r="H169" s="37">
        <v>114.93333333333331</v>
      </c>
      <c r="I169" s="37">
        <v>116.06666666666666</v>
      </c>
      <c r="J169" s="37">
        <v>117.0333333333333</v>
      </c>
      <c r="K169" s="28">
        <v>115.1</v>
      </c>
      <c r="L169" s="28">
        <v>113</v>
      </c>
      <c r="M169" s="28">
        <v>24.834350000000001</v>
      </c>
      <c r="N169" s="1"/>
      <c r="O169" s="1"/>
    </row>
    <row r="170" spans="1:15" ht="12.75" customHeight="1">
      <c r="A170" s="53">
        <v>161</v>
      </c>
      <c r="B170" s="28" t="s">
        <v>180</v>
      </c>
      <c r="C170" s="28">
        <v>212.3</v>
      </c>
      <c r="D170" s="37">
        <v>210.85</v>
      </c>
      <c r="E170" s="37">
        <v>208.95</v>
      </c>
      <c r="F170" s="37">
        <v>205.6</v>
      </c>
      <c r="G170" s="37">
        <v>203.7</v>
      </c>
      <c r="H170" s="37">
        <v>214.2</v>
      </c>
      <c r="I170" s="37">
        <v>216.10000000000002</v>
      </c>
      <c r="J170" s="37">
        <v>219.45</v>
      </c>
      <c r="K170" s="28">
        <v>212.75</v>
      </c>
      <c r="L170" s="28">
        <v>207.5</v>
      </c>
      <c r="M170" s="28">
        <v>96.176839999999999</v>
      </c>
      <c r="N170" s="1"/>
      <c r="O170" s="1"/>
    </row>
    <row r="171" spans="1:15" ht="12.75" customHeight="1">
      <c r="A171" s="53">
        <v>162</v>
      </c>
      <c r="B171" s="28" t="s">
        <v>272</v>
      </c>
      <c r="C171" s="28">
        <v>490.45</v>
      </c>
      <c r="D171" s="37">
        <v>485.85000000000008</v>
      </c>
      <c r="E171" s="37">
        <v>472.20000000000016</v>
      </c>
      <c r="F171" s="37">
        <v>453.9500000000001</v>
      </c>
      <c r="G171" s="37">
        <v>440.30000000000018</v>
      </c>
      <c r="H171" s="37">
        <v>504.10000000000014</v>
      </c>
      <c r="I171" s="37">
        <v>517.75000000000011</v>
      </c>
      <c r="J171" s="37">
        <v>536.00000000000011</v>
      </c>
      <c r="K171" s="28">
        <v>499.5</v>
      </c>
      <c r="L171" s="28">
        <v>467.6</v>
      </c>
      <c r="M171" s="28">
        <v>11.578340000000001</v>
      </c>
      <c r="N171" s="1"/>
      <c r="O171" s="1"/>
    </row>
    <row r="172" spans="1:15" ht="12.75" customHeight="1">
      <c r="A172" s="53">
        <v>163</v>
      </c>
      <c r="B172" s="28" t="s">
        <v>273</v>
      </c>
      <c r="C172" s="28">
        <v>14472.7</v>
      </c>
      <c r="D172" s="37">
        <v>14586.716666666667</v>
      </c>
      <c r="E172" s="37">
        <v>14285.983333333334</v>
      </c>
      <c r="F172" s="37">
        <v>14099.266666666666</v>
      </c>
      <c r="G172" s="37">
        <v>13798.533333333333</v>
      </c>
      <c r="H172" s="37">
        <v>14773.433333333334</v>
      </c>
      <c r="I172" s="37">
        <v>15074.166666666668</v>
      </c>
      <c r="J172" s="37">
        <v>15260.883333333335</v>
      </c>
      <c r="K172" s="28">
        <v>14887.45</v>
      </c>
      <c r="L172" s="28">
        <v>14400</v>
      </c>
      <c r="M172" s="28">
        <v>7.757E-2</v>
      </c>
      <c r="N172" s="1"/>
      <c r="O172" s="1"/>
    </row>
    <row r="173" spans="1:15" ht="12.75" customHeight="1">
      <c r="A173" s="53">
        <v>164</v>
      </c>
      <c r="B173" s="28" t="s">
        <v>179</v>
      </c>
      <c r="C173" s="28">
        <v>35.65</v>
      </c>
      <c r="D173" s="37">
        <v>35.43333333333333</v>
      </c>
      <c r="E173" s="37">
        <v>35.016666666666659</v>
      </c>
      <c r="F173" s="37">
        <v>34.383333333333326</v>
      </c>
      <c r="G173" s="37">
        <v>33.966666666666654</v>
      </c>
      <c r="H173" s="37">
        <v>36.066666666666663</v>
      </c>
      <c r="I173" s="37">
        <v>36.483333333333334</v>
      </c>
      <c r="J173" s="37">
        <v>37.116666666666667</v>
      </c>
      <c r="K173" s="28">
        <v>35.85</v>
      </c>
      <c r="L173" s="28">
        <v>34.799999999999997</v>
      </c>
      <c r="M173" s="28">
        <v>495.02255000000002</v>
      </c>
      <c r="N173" s="1"/>
      <c r="O173" s="1"/>
    </row>
    <row r="174" spans="1:15" ht="12.75" customHeight="1">
      <c r="A174" s="53">
        <v>165</v>
      </c>
      <c r="B174" s="28" t="s">
        <v>184</v>
      </c>
      <c r="C174" s="28">
        <v>130.6</v>
      </c>
      <c r="D174" s="37">
        <v>131.5</v>
      </c>
      <c r="E174" s="37">
        <v>128.4</v>
      </c>
      <c r="F174" s="37">
        <v>126.20000000000002</v>
      </c>
      <c r="G174" s="37">
        <v>123.10000000000002</v>
      </c>
      <c r="H174" s="37">
        <v>133.69999999999999</v>
      </c>
      <c r="I174" s="37">
        <v>136.80000000000001</v>
      </c>
      <c r="J174" s="37">
        <v>138.99999999999997</v>
      </c>
      <c r="K174" s="28">
        <v>134.6</v>
      </c>
      <c r="L174" s="28">
        <v>129.30000000000001</v>
      </c>
      <c r="M174" s="28">
        <v>126.85035999999999</v>
      </c>
      <c r="N174" s="1"/>
      <c r="O174" s="1"/>
    </row>
    <row r="175" spans="1:15" ht="12.75" customHeight="1">
      <c r="A175" s="53">
        <v>166</v>
      </c>
      <c r="B175" s="28" t="s">
        <v>185</v>
      </c>
      <c r="C175" s="28">
        <v>123.05</v>
      </c>
      <c r="D175" s="37">
        <v>123.21666666666665</v>
      </c>
      <c r="E175" s="37">
        <v>121.73333333333331</v>
      </c>
      <c r="F175" s="37">
        <v>120.41666666666666</v>
      </c>
      <c r="G175" s="37">
        <v>118.93333333333331</v>
      </c>
      <c r="H175" s="37">
        <v>124.5333333333333</v>
      </c>
      <c r="I175" s="37">
        <v>126.01666666666665</v>
      </c>
      <c r="J175" s="37">
        <v>127.3333333333333</v>
      </c>
      <c r="K175" s="28">
        <v>124.7</v>
      </c>
      <c r="L175" s="28">
        <v>121.9</v>
      </c>
      <c r="M175" s="28">
        <v>31.801020000000001</v>
      </c>
      <c r="N175" s="1"/>
      <c r="O175" s="1"/>
    </row>
    <row r="176" spans="1:15" ht="12.75" customHeight="1">
      <c r="A176" s="53">
        <v>167</v>
      </c>
      <c r="B176" s="28" t="s">
        <v>186</v>
      </c>
      <c r="C176" s="28">
        <v>2621.95</v>
      </c>
      <c r="D176" s="37">
        <v>2612.7333333333331</v>
      </c>
      <c r="E176" s="37">
        <v>2595.7166666666662</v>
      </c>
      <c r="F176" s="37">
        <v>2569.4833333333331</v>
      </c>
      <c r="G176" s="37">
        <v>2552.4666666666662</v>
      </c>
      <c r="H176" s="37">
        <v>2638.9666666666662</v>
      </c>
      <c r="I176" s="37">
        <v>2655.9833333333336</v>
      </c>
      <c r="J176" s="37">
        <v>2682.2166666666662</v>
      </c>
      <c r="K176" s="28">
        <v>2629.75</v>
      </c>
      <c r="L176" s="28">
        <v>2586.5</v>
      </c>
      <c r="M176" s="28">
        <v>45.648910000000001</v>
      </c>
      <c r="N176" s="1"/>
      <c r="O176" s="1"/>
    </row>
    <row r="177" spans="1:15" ht="12.75" customHeight="1">
      <c r="A177" s="53">
        <v>168</v>
      </c>
      <c r="B177" s="28" t="s">
        <v>274</v>
      </c>
      <c r="C177" s="28">
        <v>846.5</v>
      </c>
      <c r="D177" s="37">
        <v>853.26666666666677</v>
      </c>
      <c r="E177" s="37">
        <v>831.73333333333358</v>
      </c>
      <c r="F177" s="37">
        <v>816.96666666666681</v>
      </c>
      <c r="G177" s="37">
        <v>795.43333333333362</v>
      </c>
      <c r="H177" s="37">
        <v>868.03333333333353</v>
      </c>
      <c r="I177" s="37">
        <v>889.56666666666661</v>
      </c>
      <c r="J177" s="37">
        <v>904.33333333333348</v>
      </c>
      <c r="K177" s="28">
        <v>874.8</v>
      </c>
      <c r="L177" s="28">
        <v>838.5</v>
      </c>
      <c r="M177" s="28">
        <v>13.05167</v>
      </c>
      <c r="N177" s="1"/>
      <c r="O177" s="1"/>
    </row>
    <row r="178" spans="1:15" ht="12.75" customHeight="1">
      <c r="A178" s="53">
        <v>169</v>
      </c>
      <c r="B178" s="28" t="s">
        <v>188</v>
      </c>
      <c r="C178" s="28">
        <v>1077</v>
      </c>
      <c r="D178" s="37">
        <v>1078.9333333333334</v>
      </c>
      <c r="E178" s="37">
        <v>1054.0666666666668</v>
      </c>
      <c r="F178" s="37">
        <v>1031.1333333333334</v>
      </c>
      <c r="G178" s="37">
        <v>1006.2666666666669</v>
      </c>
      <c r="H178" s="37">
        <v>1101.8666666666668</v>
      </c>
      <c r="I178" s="37">
        <v>1126.7333333333336</v>
      </c>
      <c r="J178" s="37">
        <v>1149.6666666666667</v>
      </c>
      <c r="K178" s="28">
        <v>1103.8</v>
      </c>
      <c r="L178" s="28">
        <v>1056</v>
      </c>
      <c r="M178" s="28">
        <v>9.2682900000000004</v>
      </c>
      <c r="N178" s="1"/>
      <c r="O178" s="1"/>
    </row>
    <row r="179" spans="1:15" ht="12.75" customHeight="1">
      <c r="A179" s="53">
        <v>170</v>
      </c>
      <c r="B179" s="28" t="s">
        <v>192</v>
      </c>
      <c r="C179" s="28">
        <v>2605.75</v>
      </c>
      <c r="D179" s="37">
        <v>2602.8000000000002</v>
      </c>
      <c r="E179" s="37">
        <v>2568.0000000000005</v>
      </c>
      <c r="F179" s="37">
        <v>2530.2500000000005</v>
      </c>
      <c r="G179" s="37">
        <v>2495.4500000000007</v>
      </c>
      <c r="H179" s="37">
        <v>2640.55</v>
      </c>
      <c r="I179" s="37">
        <v>2675.3499999999995</v>
      </c>
      <c r="J179" s="37">
        <v>2713.1</v>
      </c>
      <c r="K179" s="28">
        <v>2637.6</v>
      </c>
      <c r="L179" s="28">
        <v>2565.0500000000002</v>
      </c>
      <c r="M179" s="28">
        <v>4.43424</v>
      </c>
      <c r="N179" s="1"/>
      <c r="O179" s="1"/>
    </row>
    <row r="180" spans="1:15" ht="12.75" customHeight="1">
      <c r="A180" s="53">
        <v>171</v>
      </c>
      <c r="B180" s="28" t="s">
        <v>275</v>
      </c>
      <c r="C180" s="28">
        <v>7442.3</v>
      </c>
      <c r="D180" s="37">
        <v>7447.0333333333328</v>
      </c>
      <c r="E180" s="37">
        <v>7360.2666666666655</v>
      </c>
      <c r="F180" s="37">
        <v>7278.2333333333327</v>
      </c>
      <c r="G180" s="37">
        <v>7191.4666666666653</v>
      </c>
      <c r="H180" s="37">
        <v>7529.0666666666657</v>
      </c>
      <c r="I180" s="37">
        <v>7615.8333333333321</v>
      </c>
      <c r="J180" s="37">
        <v>7697.8666666666659</v>
      </c>
      <c r="K180" s="28">
        <v>7533.8</v>
      </c>
      <c r="L180" s="28">
        <v>7365</v>
      </c>
      <c r="M180" s="28">
        <v>0.30386999999999997</v>
      </c>
      <c r="N180" s="1"/>
      <c r="O180" s="1"/>
    </row>
    <row r="181" spans="1:15" ht="12.75" customHeight="1">
      <c r="A181" s="53">
        <v>172</v>
      </c>
      <c r="B181" s="28" t="s">
        <v>190</v>
      </c>
      <c r="C181" s="28">
        <v>23197.55</v>
      </c>
      <c r="D181" s="37">
        <v>23184.083333333332</v>
      </c>
      <c r="E181" s="37">
        <v>22918.466666666664</v>
      </c>
      <c r="F181" s="37">
        <v>22639.383333333331</v>
      </c>
      <c r="G181" s="37">
        <v>22373.766666666663</v>
      </c>
      <c r="H181" s="37">
        <v>23463.166666666664</v>
      </c>
      <c r="I181" s="37">
        <v>23728.783333333333</v>
      </c>
      <c r="J181" s="37">
        <v>24007.866666666665</v>
      </c>
      <c r="K181" s="28">
        <v>23449.7</v>
      </c>
      <c r="L181" s="28">
        <v>22905</v>
      </c>
      <c r="M181" s="28">
        <v>0.28361999999999998</v>
      </c>
      <c r="N181" s="1"/>
      <c r="O181" s="1"/>
    </row>
    <row r="182" spans="1:15" ht="12.75" customHeight="1">
      <c r="A182" s="53">
        <v>173</v>
      </c>
      <c r="B182" s="28" t="s">
        <v>193</v>
      </c>
      <c r="C182" s="28">
        <v>1115.55</v>
      </c>
      <c r="D182" s="37">
        <v>1106.6166666666666</v>
      </c>
      <c r="E182" s="37">
        <v>1092.6833333333332</v>
      </c>
      <c r="F182" s="37">
        <v>1069.8166666666666</v>
      </c>
      <c r="G182" s="37">
        <v>1055.8833333333332</v>
      </c>
      <c r="H182" s="37">
        <v>1129.4833333333331</v>
      </c>
      <c r="I182" s="37">
        <v>1143.4166666666665</v>
      </c>
      <c r="J182" s="37">
        <v>1166.2833333333331</v>
      </c>
      <c r="K182" s="28">
        <v>1120.55</v>
      </c>
      <c r="L182" s="28">
        <v>1083.75</v>
      </c>
      <c r="M182" s="28">
        <v>14.33694</v>
      </c>
      <c r="N182" s="1"/>
      <c r="O182" s="1"/>
    </row>
    <row r="183" spans="1:15" ht="12.75" customHeight="1">
      <c r="A183" s="53">
        <v>174</v>
      </c>
      <c r="B183" s="28" t="s">
        <v>191</v>
      </c>
      <c r="C183" s="28">
        <v>2272.25</v>
      </c>
      <c r="D183" s="37">
        <v>2266.0166666666669</v>
      </c>
      <c r="E183" s="37">
        <v>2246.2333333333336</v>
      </c>
      <c r="F183" s="37">
        <v>2220.2166666666667</v>
      </c>
      <c r="G183" s="37">
        <v>2200.4333333333334</v>
      </c>
      <c r="H183" s="37">
        <v>2292.0333333333338</v>
      </c>
      <c r="I183" s="37">
        <v>2311.8166666666675</v>
      </c>
      <c r="J183" s="37">
        <v>2337.8333333333339</v>
      </c>
      <c r="K183" s="28">
        <v>2285.8000000000002</v>
      </c>
      <c r="L183" s="28">
        <v>2240</v>
      </c>
      <c r="M183" s="28">
        <v>1.51502</v>
      </c>
      <c r="N183" s="1"/>
      <c r="O183" s="1"/>
    </row>
    <row r="184" spans="1:15" ht="12.75" customHeight="1">
      <c r="A184" s="53">
        <v>175</v>
      </c>
      <c r="B184" s="28" t="s">
        <v>189</v>
      </c>
      <c r="C184" s="28">
        <v>497.5</v>
      </c>
      <c r="D184" s="37">
        <v>492.68333333333334</v>
      </c>
      <c r="E184" s="37">
        <v>486.76666666666665</v>
      </c>
      <c r="F184" s="37">
        <v>476.0333333333333</v>
      </c>
      <c r="G184" s="37">
        <v>470.11666666666662</v>
      </c>
      <c r="H184" s="37">
        <v>503.41666666666669</v>
      </c>
      <c r="I184" s="37">
        <v>509.33333333333331</v>
      </c>
      <c r="J184" s="37">
        <v>520.06666666666672</v>
      </c>
      <c r="K184" s="28">
        <v>498.6</v>
      </c>
      <c r="L184" s="28">
        <v>481.95</v>
      </c>
      <c r="M184" s="28">
        <v>167.38684000000001</v>
      </c>
      <c r="N184" s="1"/>
      <c r="O184" s="1"/>
    </row>
    <row r="185" spans="1:15" ht="12.75" customHeight="1">
      <c r="A185" s="53">
        <v>176</v>
      </c>
      <c r="B185" s="28" t="s">
        <v>187</v>
      </c>
      <c r="C185" s="28">
        <v>99.85</v>
      </c>
      <c r="D185" s="37">
        <v>100.41666666666667</v>
      </c>
      <c r="E185" s="37">
        <v>99.033333333333346</v>
      </c>
      <c r="F185" s="37">
        <v>98.216666666666669</v>
      </c>
      <c r="G185" s="37">
        <v>96.833333333333343</v>
      </c>
      <c r="H185" s="37">
        <v>101.23333333333335</v>
      </c>
      <c r="I185" s="37">
        <v>102.61666666666667</v>
      </c>
      <c r="J185" s="37">
        <v>103.43333333333335</v>
      </c>
      <c r="K185" s="28">
        <v>101.8</v>
      </c>
      <c r="L185" s="28">
        <v>99.6</v>
      </c>
      <c r="M185" s="28">
        <v>288.85917000000001</v>
      </c>
      <c r="N185" s="1"/>
      <c r="O185" s="1"/>
    </row>
    <row r="186" spans="1:15" ht="12.75" customHeight="1">
      <c r="A186" s="53">
        <v>177</v>
      </c>
      <c r="B186" s="28" t="s">
        <v>194</v>
      </c>
      <c r="C186" s="28">
        <v>905.9</v>
      </c>
      <c r="D186" s="37">
        <v>905.36666666666667</v>
      </c>
      <c r="E186" s="37">
        <v>899.83333333333337</v>
      </c>
      <c r="F186" s="37">
        <v>893.76666666666665</v>
      </c>
      <c r="G186" s="37">
        <v>888.23333333333335</v>
      </c>
      <c r="H186" s="37">
        <v>911.43333333333339</v>
      </c>
      <c r="I186" s="37">
        <v>916.9666666666667</v>
      </c>
      <c r="J186" s="37">
        <v>923.03333333333342</v>
      </c>
      <c r="K186" s="28">
        <v>910.9</v>
      </c>
      <c r="L186" s="28">
        <v>899.3</v>
      </c>
      <c r="M186" s="28">
        <v>15.45077</v>
      </c>
      <c r="N186" s="1"/>
      <c r="O186" s="1"/>
    </row>
    <row r="187" spans="1:15" ht="12.75" customHeight="1">
      <c r="A187" s="53">
        <v>178</v>
      </c>
      <c r="B187" s="28" t="s">
        <v>195</v>
      </c>
      <c r="C187" s="28">
        <v>464.55</v>
      </c>
      <c r="D187" s="37">
        <v>465.91666666666669</v>
      </c>
      <c r="E187" s="37">
        <v>459.88333333333338</v>
      </c>
      <c r="F187" s="37">
        <v>455.2166666666667</v>
      </c>
      <c r="G187" s="37">
        <v>449.18333333333339</v>
      </c>
      <c r="H187" s="37">
        <v>470.58333333333337</v>
      </c>
      <c r="I187" s="37">
        <v>476.61666666666667</v>
      </c>
      <c r="J187" s="37">
        <v>481.28333333333336</v>
      </c>
      <c r="K187" s="28">
        <v>471.95</v>
      </c>
      <c r="L187" s="28">
        <v>461.25</v>
      </c>
      <c r="M187" s="28">
        <v>9.0384899999999995</v>
      </c>
      <c r="N187" s="1"/>
      <c r="O187" s="1"/>
    </row>
    <row r="188" spans="1:15" ht="12.75" customHeight="1">
      <c r="A188" s="53">
        <v>179</v>
      </c>
      <c r="B188" s="28" t="s">
        <v>276</v>
      </c>
      <c r="C188" s="28">
        <v>591.15</v>
      </c>
      <c r="D188" s="37">
        <v>585.79999999999995</v>
      </c>
      <c r="E188" s="37">
        <v>579.14999999999986</v>
      </c>
      <c r="F188" s="37">
        <v>567.14999999999986</v>
      </c>
      <c r="G188" s="37">
        <v>560.49999999999977</v>
      </c>
      <c r="H188" s="37">
        <v>597.79999999999995</v>
      </c>
      <c r="I188" s="37">
        <v>604.45000000000005</v>
      </c>
      <c r="J188" s="37">
        <v>616.45000000000005</v>
      </c>
      <c r="K188" s="28">
        <v>592.45000000000005</v>
      </c>
      <c r="L188" s="28">
        <v>573.79999999999995</v>
      </c>
      <c r="M188" s="28">
        <v>4.37852</v>
      </c>
      <c r="N188" s="1"/>
      <c r="O188" s="1"/>
    </row>
    <row r="189" spans="1:15" ht="12.75" customHeight="1">
      <c r="A189" s="53">
        <v>180</v>
      </c>
      <c r="B189" s="28" t="s">
        <v>207</v>
      </c>
      <c r="C189" s="28">
        <v>607.4</v>
      </c>
      <c r="D189" s="37">
        <v>606.63333333333333</v>
      </c>
      <c r="E189" s="37">
        <v>602.26666666666665</v>
      </c>
      <c r="F189" s="37">
        <v>597.13333333333333</v>
      </c>
      <c r="G189" s="37">
        <v>592.76666666666665</v>
      </c>
      <c r="H189" s="37">
        <v>611.76666666666665</v>
      </c>
      <c r="I189" s="37">
        <v>616.13333333333321</v>
      </c>
      <c r="J189" s="37">
        <v>621.26666666666665</v>
      </c>
      <c r="K189" s="28">
        <v>611</v>
      </c>
      <c r="L189" s="28">
        <v>601.5</v>
      </c>
      <c r="M189" s="28">
        <v>6.9663300000000001</v>
      </c>
      <c r="N189" s="1"/>
      <c r="O189" s="1"/>
    </row>
    <row r="190" spans="1:15" ht="12.75" customHeight="1">
      <c r="A190" s="53">
        <v>181</v>
      </c>
      <c r="B190" s="28" t="s">
        <v>196</v>
      </c>
      <c r="C190" s="28">
        <v>956.65</v>
      </c>
      <c r="D190" s="37">
        <v>962.86666666666667</v>
      </c>
      <c r="E190" s="37">
        <v>945.33333333333337</v>
      </c>
      <c r="F190" s="37">
        <v>934.01666666666665</v>
      </c>
      <c r="G190" s="37">
        <v>916.48333333333335</v>
      </c>
      <c r="H190" s="37">
        <v>974.18333333333339</v>
      </c>
      <c r="I190" s="37">
        <v>991.7166666666667</v>
      </c>
      <c r="J190" s="37">
        <v>1003.0333333333334</v>
      </c>
      <c r="K190" s="28">
        <v>980.4</v>
      </c>
      <c r="L190" s="28">
        <v>951.55</v>
      </c>
      <c r="M190" s="28">
        <v>13.83281</v>
      </c>
      <c r="N190" s="1"/>
      <c r="O190" s="1"/>
    </row>
    <row r="191" spans="1:15" ht="12.75" customHeight="1">
      <c r="A191" s="53">
        <v>182</v>
      </c>
      <c r="B191" s="28" t="s">
        <v>532</v>
      </c>
      <c r="C191" s="28">
        <v>1156.55</v>
      </c>
      <c r="D191" s="37">
        <v>1155.9666666666665</v>
      </c>
      <c r="E191" s="37">
        <v>1130.583333333333</v>
      </c>
      <c r="F191" s="37">
        <v>1104.6166666666666</v>
      </c>
      <c r="G191" s="37">
        <v>1079.2333333333331</v>
      </c>
      <c r="H191" s="37">
        <v>1181.9333333333329</v>
      </c>
      <c r="I191" s="37">
        <v>1207.3166666666666</v>
      </c>
      <c r="J191" s="37">
        <v>1233.2833333333328</v>
      </c>
      <c r="K191" s="28">
        <v>1181.3499999999999</v>
      </c>
      <c r="L191" s="28">
        <v>1130</v>
      </c>
      <c r="M191" s="28">
        <v>5.0182799999999999</v>
      </c>
      <c r="N191" s="1"/>
      <c r="O191" s="1"/>
    </row>
    <row r="192" spans="1:15" ht="12.75" customHeight="1">
      <c r="A192" s="53">
        <v>183</v>
      </c>
      <c r="B192" s="28" t="s">
        <v>201</v>
      </c>
      <c r="C192" s="28">
        <v>3707.7</v>
      </c>
      <c r="D192" s="37">
        <v>3693.9666666666667</v>
      </c>
      <c r="E192" s="37">
        <v>3674.9333333333334</v>
      </c>
      <c r="F192" s="37">
        <v>3642.1666666666665</v>
      </c>
      <c r="G192" s="37">
        <v>3623.1333333333332</v>
      </c>
      <c r="H192" s="37">
        <v>3726.7333333333336</v>
      </c>
      <c r="I192" s="37">
        <v>3745.7666666666673</v>
      </c>
      <c r="J192" s="37">
        <v>3778.5333333333338</v>
      </c>
      <c r="K192" s="28">
        <v>3713</v>
      </c>
      <c r="L192" s="28">
        <v>3661.2</v>
      </c>
      <c r="M192" s="28">
        <v>17.6099</v>
      </c>
      <c r="N192" s="1"/>
      <c r="O192" s="1"/>
    </row>
    <row r="193" spans="1:15" ht="12.75" customHeight="1">
      <c r="A193" s="53">
        <v>184</v>
      </c>
      <c r="B193" s="28" t="s">
        <v>197</v>
      </c>
      <c r="C193" s="28">
        <v>741.25</v>
      </c>
      <c r="D193" s="37">
        <v>738.5333333333333</v>
      </c>
      <c r="E193" s="37">
        <v>730.86666666666656</v>
      </c>
      <c r="F193" s="37">
        <v>720.48333333333323</v>
      </c>
      <c r="G193" s="37">
        <v>712.81666666666649</v>
      </c>
      <c r="H193" s="37">
        <v>748.91666666666663</v>
      </c>
      <c r="I193" s="37">
        <v>756.58333333333337</v>
      </c>
      <c r="J193" s="37">
        <v>766.9666666666667</v>
      </c>
      <c r="K193" s="28">
        <v>746.2</v>
      </c>
      <c r="L193" s="28">
        <v>728.15</v>
      </c>
      <c r="M193" s="28">
        <v>18.331050000000001</v>
      </c>
      <c r="N193" s="1"/>
      <c r="O193" s="1"/>
    </row>
    <row r="194" spans="1:15" ht="12.75" customHeight="1">
      <c r="A194" s="53">
        <v>185</v>
      </c>
      <c r="B194" s="28" t="s">
        <v>277</v>
      </c>
      <c r="C194" s="28">
        <v>9035.5</v>
      </c>
      <c r="D194" s="37">
        <v>8791.8333333333339</v>
      </c>
      <c r="E194" s="37">
        <v>8423.6666666666679</v>
      </c>
      <c r="F194" s="37">
        <v>7811.8333333333339</v>
      </c>
      <c r="G194" s="37">
        <v>7443.6666666666679</v>
      </c>
      <c r="H194" s="37">
        <v>9403.6666666666679</v>
      </c>
      <c r="I194" s="37">
        <v>9771.8333333333358</v>
      </c>
      <c r="J194" s="37">
        <v>10383.666666666668</v>
      </c>
      <c r="K194" s="28">
        <v>9160</v>
      </c>
      <c r="L194" s="28">
        <v>8180</v>
      </c>
      <c r="M194" s="28">
        <v>31.095459999999999</v>
      </c>
      <c r="N194" s="1"/>
      <c r="O194" s="1"/>
    </row>
    <row r="195" spans="1:15" ht="12.75" customHeight="1">
      <c r="A195" s="53">
        <v>186</v>
      </c>
      <c r="B195" s="28" t="s">
        <v>198</v>
      </c>
      <c r="C195" s="28">
        <v>432.7</v>
      </c>
      <c r="D195" s="37">
        <v>431.38333333333338</v>
      </c>
      <c r="E195" s="37">
        <v>427.81666666666678</v>
      </c>
      <c r="F195" s="37">
        <v>422.93333333333339</v>
      </c>
      <c r="G195" s="37">
        <v>419.36666666666679</v>
      </c>
      <c r="H195" s="37">
        <v>436.26666666666677</v>
      </c>
      <c r="I195" s="37">
        <v>439.83333333333337</v>
      </c>
      <c r="J195" s="37">
        <v>444.71666666666675</v>
      </c>
      <c r="K195" s="28">
        <v>434.95</v>
      </c>
      <c r="L195" s="28">
        <v>426.5</v>
      </c>
      <c r="M195" s="28">
        <v>167.57901000000001</v>
      </c>
      <c r="N195" s="1"/>
      <c r="O195" s="1"/>
    </row>
    <row r="196" spans="1:15" ht="12.75" customHeight="1">
      <c r="A196" s="53">
        <v>187</v>
      </c>
      <c r="B196" s="28" t="s">
        <v>199</v>
      </c>
      <c r="C196" s="28">
        <v>239.6</v>
      </c>
      <c r="D196" s="37">
        <v>240.35</v>
      </c>
      <c r="E196" s="37">
        <v>236.7</v>
      </c>
      <c r="F196" s="37">
        <v>233.79999999999998</v>
      </c>
      <c r="G196" s="37">
        <v>230.14999999999998</v>
      </c>
      <c r="H196" s="37">
        <v>243.25</v>
      </c>
      <c r="I196" s="37">
        <v>246.90000000000003</v>
      </c>
      <c r="J196" s="37">
        <v>249.8</v>
      </c>
      <c r="K196" s="28">
        <v>244</v>
      </c>
      <c r="L196" s="28">
        <v>237.45</v>
      </c>
      <c r="M196" s="28">
        <v>148.35526999999999</v>
      </c>
      <c r="N196" s="1"/>
      <c r="O196" s="1"/>
    </row>
    <row r="197" spans="1:15" ht="12.75" customHeight="1">
      <c r="A197" s="53">
        <v>188</v>
      </c>
      <c r="B197" s="28" t="s">
        <v>200</v>
      </c>
      <c r="C197" s="28">
        <v>1338.95</v>
      </c>
      <c r="D197" s="37">
        <v>1340.5166666666667</v>
      </c>
      <c r="E197" s="37">
        <v>1326.0333333333333</v>
      </c>
      <c r="F197" s="37">
        <v>1313.1166666666666</v>
      </c>
      <c r="G197" s="37">
        <v>1298.6333333333332</v>
      </c>
      <c r="H197" s="37">
        <v>1353.4333333333334</v>
      </c>
      <c r="I197" s="37">
        <v>1367.9166666666665</v>
      </c>
      <c r="J197" s="37">
        <v>1380.8333333333335</v>
      </c>
      <c r="K197" s="28">
        <v>1355</v>
      </c>
      <c r="L197" s="28">
        <v>1327.6</v>
      </c>
      <c r="M197" s="28">
        <v>46.55491</v>
      </c>
      <c r="N197" s="1"/>
      <c r="O197" s="1"/>
    </row>
    <row r="198" spans="1:15" ht="12.75" customHeight="1">
      <c r="A198" s="53">
        <v>189</v>
      </c>
      <c r="B198" s="28" t="s">
        <v>202</v>
      </c>
      <c r="C198" s="28">
        <v>1524.45</v>
      </c>
      <c r="D198" s="37">
        <v>1526.6499999999999</v>
      </c>
      <c r="E198" s="37">
        <v>1514.3499999999997</v>
      </c>
      <c r="F198" s="37">
        <v>1504.2499999999998</v>
      </c>
      <c r="G198" s="37">
        <v>1491.9499999999996</v>
      </c>
      <c r="H198" s="37">
        <v>1536.7499999999998</v>
      </c>
      <c r="I198" s="37">
        <v>1549.05</v>
      </c>
      <c r="J198" s="37">
        <v>1559.1499999999999</v>
      </c>
      <c r="K198" s="28">
        <v>1538.95</v>
      </c>
      <c r="L198" s="28">
        <v>1516.55</v>
      </c>
      <c r="M198" s="28">
        <v>19.283059999999999</v>
      </c>
      <c r="N198" s="1"/>
      <c r="O198" s="1"/>
    </row>
    <row r="199" spans="1:15" ht="12.75" customHeight="1">
      <c r="A199" s="53">
        <v>190</v>
      </c>
      <c r="B199" s="28" t="s">
        <v>183</v>
      </c>
      <c r="C199" s="28">
        <v>728.5</v>
      </c>
      <c r="D199" s="37">
        <v>724.83333333333337</v>
      </c>
      <c r="E199" s="37">
        <v>717.66666666666674</v>
      </c>
      <c r="F199" s="37">
        <v>706.83333333333337</v>
      </c>
      <c r="G199" s="37">
        <v>699.66666666666674</v>
      </c>
      <c r="H199" s="37">
        <v>735.66666666666674</v>
      </c>
      <c r="I199" s="37">
        <v>742.83333333333348</v>
      </c>
      <c r="J199" s="37">
        <v>753.66666666666674</v>
      </c>
      <c r="K199" s="28">
        <v>732</v>
      </c>
      <c r="L199" s="28">
        <v>714</v>
      </c>
      <c r="M199" s="28">
        <v>3.6217199999999998</v>
      </c>
      <c r="N199" s="1"/>
      <c r="O199" s="1"/>
    </row>
    <row r="200" spans="1:15" ht="12.75" customHeight="1">
      <c r="A200" s="53">
        <v>191</v>
      </c>
      <c r="B200" s="28" t="s">
        <v>203</v>
      </c>
      <c r="C200" s="28">
        <v>2535.9</v>
      </c>
      <c r="D200" s="37">
        <v>2521.4833333333336</v>
      </c>
      <c r="E200" s="37">
        <v>2497.416666666667</v>
      </c>
      <c r="F200" s="37">
        <v>2458.9333333333334</v>
      </c>
      <c r="G200" s="37">
        <v>2434.8666666666668</v>
      </c>
      <c r="H200" s="37">
        <v>2559.9666666666672</v>
      </c>
      <c r="I200" s="37">
        <v>2584.0333333333338</v>
      </c>
      <c r="J200" s="37">
        <v>2622.5166666666673</v>
      </c>
      <c r="K200" s="28">
        <v>2545.5500000000002</v>
      </c>
      <c r="L200" s="28">
        <v>2483</v>
      </c>
      <c r="M200" s="28">
        <v>13.167999999999999</v>
      </c>
      <c r="N200" s="1"/>
      <c r="O200" s="1"/>
    </row>
    <row r="201" spans="1:15" ht="12.75" customHeight="1">
      <c r="A201" s="53">
        <v>192</v>
      </c>
      <c r="B201" s="28" t="s">
        <v>204</v>
      </c>
      <c r="C201" s="28">
        <v>2728.3</v>
      </c>
      <c r="D201" s="37">
        <v>2719</v>
      </c>
      <c r="E201" s="37">
        <v>2694.9</v>
      </c>
      <c r="F201" s="37">
        <v>2661.5</v>
      </c>
      <c r="G201" s="37">
        <v>2637.4</v>
      </c>
      <c r="H201" s="37">
        <v>2752.4</v>
      </c>
      <c r="I201" s="37">
        <v>2776.5000000000005</v>
      </c>
      <c r="J201" s="37">
        <v>2809.9</v>
      </c>
      <c r="K201" s="28">
        <v>2743.1</v>
      </c>
      <c r="L201" s="28">
        <v>2685.6</v>
      </c>
      <c r="M201" s="28">
        <v>2.0119699999999998</v>
      </c>
      <c r="N201" s="1"/>
      <c r="O201" s="1"/>
    </row>
    <row r="202" spans="1:15" ht="12.75" customHeight="1">
      <c r="A202" s="53">
        <v>193</v>
      </c>
      <c r="B202" s="28" t="s">
        <v>205</v>
      </c>
      <c r="C202" s="28">
        <v>490.45</v>
      </c>
      <c r="D202" s="37">
        <v>487.58333333333331</v>
      </c>
      <c r="E202" s="37">
        <v>482.71666666666664</v>
      </c>
      <c r="F202" s="37">
        <v>474.98333333333335</v>
      </c>
      <c r="G202" s="37">
        <v>470.11666666666667</v>
      </c>
      <c r="H202" s="37">
        <v>495.31666666666661</v>
      </c>
      <c r="I202" s="37">
        <v>500.18333333333328</v>
      </c>
      <c r="J202" s="37">
        <v>507.91666666666657</v>
      </c>
      <c r="K202" s="28">
        <v>492.45</v>
      </c>
      <c r="L202" s="28">
        <v>479.85</v>
      </c>
      <c r="M202" s="28">
        <v>2.2881300000000002</v>
      </c>
      <c r="N202" s="1"/>
      <c r="O202" s="1"/>
    </row>
    <row r="203" spans="1:15" ht="12.75" customHeight="1">
      <c r="A203" s="53">
        <v>194</v>
      </c>
      <c r="B203" s="28" t="s">
        <v>206</v>
      </c>
      <c r="C203" s="28">
        <v>1279.55</v>
      </c>
      <c r="D203" s="37">
        <v>1274.8500000000001</v>
      </c>
      <c r="E203" s="37">
        <v>1259.7000000000003</v>
      </c>
      <c r="F203" s="37">
        <v>1239.8500000000001</v>
      </c>
      <c r="G203" s="37">
        <v>1224.7000000000003</v>
      </c>
      <c r="H203" s="37">
        <v>1294.7000000000003</v>
      </c>
      <c r="I203" s="37">
        <v>1309.8500000000004</v>
      </c>
      <c r="J203" s="37">
        <v>1329.7000000000003</v>
      </c>
      <c r="K203" s="28">
        <v>1290</v>
      </c>
      <c r="L203" s="28">
        <v>1255</v>
      </c>
      <c r="M203" s="28">
        <v>9.3960299999999997</v>
      </c>
      <c r="N203" s="1"/>
      <c r="O203" s="1"/>
    </row>
    <row r="204" spans="1:15" ht="12.75" customHeight="1">
      <c r="A204" s="53">
        <v>195</v>
      </c>
      <c r="B204" s="28" t="s">
        <v>210</v>
      </c>
      <c r="C204" s="28">
        <v>780.75</v>
      </c>
      <c r="D204" s="37">
        <v>785.56666666666661</v>
      </c>
      <c r="E204" s="37">
        <v>773.18333333333317</v>
      </c>
      <c r="F204" s="37">
        <v>765.61666666666656</v>
      </c>
      <c r="G204" s="37">
        <v>753.23333333333312</v>
      </c>
      <c r="H204" s="37">
        <v>793.13333333333321</v>
      </c>
      <c r="I204" s="37">
        <v>805.51666666666665</v>
      </c>
      <c r="J204" s="37">
        <v>813.08333333333326</v>
      </c>
      <c r="K204" s="28">
        <v>797.95</v>
      </c>
      <c r="L204" s="28">
        <v>778</v>
      </c>
      <c r="M204" s="28">
        <v>22.077639999999999</v>
      </c>
      <c r="N204" s="1"/>
      <c r="O204" s="1"/>
    </row>
    <row r="205" spans="1:15" ht="12.75" customHeight="1">
      <c r="A205" s="53">
        <v>196</v>
      </c>
      <c r="B205" s="28" t="s">
        <v>209</v>
      </c>
      <c r="C205" s="28">
        <v>6359.95</v>
      </c>
      <c r="D205" s="37">
        <v>6333.3166666666666</v>
      </c>
      <c r="E205" s="37">
        <v>6271.6833333333334</v>
      </c>
      <c r="F205" s="37">
        <v>6183.416666666667</v>
      </c>
      <c r="G205" s="37">
        <v>6121.7833333333338</v>
      </c>
      <c r="H205" s="37">
        <v>6421.583333333333</v>
      </c>
      <c r="I205" s="37">
        <v>6483.2166666666662</v>
      </c>
      <c r="J205" s="37">
        <v>6571.4833333333327</v>
      </c>
      <c r="K205" s="28">
        <v>6394.95</v>
      </c>
      <c r="L205" s="28">
        <v>6245.05</v>
      </c>
      <c r="M205" s="28">
        <v>3.2566799999999998</v>
      </c>
      <c r="N205" s="1"/>
      <c r="O205" s="1"/>
    </row>
    <row r="206" spans="1:15" ht="12.75" customHeight="1">
      <c r="A206" s="53">
        <v>197</v>
      </c>
      <c r="B206" s="28" t="s">
        <v>278</v>
      </c>
      <c r="C206" s="28">
        <v>38.1</v>
      </c>
      <c r="D206" s="37">
        <v>38.083333333333336</v>
      </c>
      <c r="E206" s="37">
        <v>37.466666666666669</v>
      </c>
      <c r="F206" s="37">
        <v>36.833333333333336</v>
      </c>
      <c r="G206" s="37">
        <v>36.216666666666669</v>
      </c>
      <c r="H206" s="37">
        <v>38.716666666666669</v>
      </c>
      <c r="I206" s="37">
        <v>39.333333333333329</v>
      </c>
      <c r="J206" s="37">
        <v>39.966666666666669</v>
      </c>
      <c r="K206" s="28">
        <v>38.700000000000003</v>
      </c>
      <c r="L206" s="28">
        <v>37.450000000000003</v>
      </c>
      <c r="M206" s="28">
        <v>101.36006</v>
      </c>
      <c r="N206" s="1"/>
      <c r="O206" s="1"/>
    </row>
    <row r="207" spans="1:15" ht="12.75" customHeight="1">
      <c r="A207" s="53">
        <v>198</v>
      </c>
      <c r="B207" s="28" t="s">
        <v>208</v>
      </c>
      <c r="C207" s="28">
        <v>1416.75</v>
      </c>
      <c r="D207" s="37">
        <v>1427.6333333333332</v>
      </c>
      <c r="E207" s="37">
        <v>1400.2666666666664</v>
      </c>
      <c r="F207" s="37">
        <v>1383.7833333333333</v>
      </c>
      <c r="G207" s="37">
        <v>1356.4166666666665</v>
      </c>
      <c r="H207" s="37">
        <v>1444.1166666666663</v>
      </c>
      <c r="I207" s="37">
        <v>1471.4833333333331</v>
      </c>
      <c r="J207" s="37">
        <v>1487.9666666666662</v>
      </c>
      <c r="K207" s="28">
        <v>1455</v>
      </c>
      <c r="L207" s="28">
        <v>1411.15</v>
      </c>
      <c r="M207" s="28">
        <v>3.3902600000000001</v>
      </c>
      <c r="N207" s="1"/>
      <c r="O207" s="1"/>
    </row>
    <row r="208" spans="1:15" ht="12.75" customHeight="1">
      <c r="A208" s="53">
        <v>199</v>
      </c>
      <c r="B208" s="28" t="s">
        <v>154</v>
      </c>
      <c r="C208" s="28">
        <v>872.1</v>
      </c>
      <c r="D208" s="37">
        <v>877.55000000000007</v>
      </c>
      <c r="E208" s="37">
        <v>863.30000000000018</v>
      </c>
      <c r="F208" s="37">
        <v>854.50000000000011</v>
      </c>
      <c r="G208" s="37">
        <v>840.25000000000023</v>
      </c>
      <c r="H208" s="37">
        <v>886.35000000000014</v>
      </c>
      <c r="I208" s="37">
        <v>900.59999999999991</v>
      </c>
      <c r="J208" s="37">
        <v>909.40000000000009</v>
      </c>
      <c r="K208" s="28">
        <v>891.8</v>
      </c>
      <c r="L208" s="28">
        <v>868.75</v>
      </c>
      <c r="M208" s="28">
        <v>19.240670000000001</v>
      </c>
      <c r="N208" s="1"/>
      <c r="O208" s="1"/>
    </row>
    <row r="209" spans="1:15" ht="12.75" customHeight="1">
      <c r="A209" s="53">
        <v>200</v>
      </c>
      <c r="B209" s="28" t="s">
        <v>280</v>
      </c>
      <c r="C209" s="28">
        <v>938.8</v>
      </c>
      <c r="D209" s="37">
        <v>941.26666666666677</v>
      </c>
      <c r="E209" s="37">
        <v>922.53333333333353</v>
      </c>
      <c r="F209" s="37">
        <v>906.26666666666677</v>
      </c>
      <c r="G209" s="37">
        <v>887.53333333333353</v>
      </c>
      <c r="H209" s="37">
        <v>957.53333333333353</v>
      </c>
      <c r="I209" s="37">
        <v>976.26666666666688</v>
      </c>
      <c r="J209" s="37">
        <v>992.53333333333353</v>
      </c>
      <c r="K209" s="28">
        <v>960</v>
      </c>
      <c r="L209" s="28">
        <v>925</v>
      </c>
      <c r="M209" s="28">
        <v>5.1682800000000002</v>
      </c>
      <c r="N209" s="1"/>
      <c r="O209" s="1"/>
    </row>
    <row r="210" spans="1:15" ht="12.75" customHeight="1">
      <c r="A210" s="53">
        <v>201</v>
      </c>
      <c r="B210" s="28" t="s">
        <v>211</v>
      </c>
      <c r="C210" s="28">
        <v>413.4</v>
      </c>
      <c r="D210" s="37">
        <v>412.41666666666669</v>
      </c>
      <c r="E210" s="37">
        <v>406.98333333333335</v>
      </c>
      <c r="F210" s="37">
        <v>400.56666666666666</v>
      </c>
      <c r="G210" s="37">
        <v>395.13333333333333</v>
      </c>
      <c r="H210" s="37">
        <v>418.83333333333337</v>
      </c>
      <c r="I210" s="37">
        <v>424.26666666666665</v>
      </c>
      <c r="J210" s="37">
        <v>430.68333333333339</v>
      </c>
      <c r="K210" s="28">
        <v>417.85</v>
      </c>
      <c r="L210" s="28">
        <v>406</v>
      </c>
      <c r="M210" s="28">
        <v>86.583839999999995</v>
      </c>
      <c r="N210" s="1"/>
      <c r="O210" s="1"/>
    </row>
    <row r="211" spans="1:15" ht="12.75" customHeight="1">
      <c r="A211" s="53">
        <v>202</v>
      </c>
      <c r="B211" s="28" t="s">
        <v>127</v>
      </c>
      <c r="C211" s="28">
        <v>9.9499999999999993</v>
      </c>
      <c r="D211" s="37">
        <v>10.016666666666666</v>
      </c>
      <c r="E211" s="37">
        <v>9.8333333333333321</v>
      </c>
      <c r="F211" s="37">
        <v>9.7166666666666668</v>
      </c>
      <c r="G211" s="37">
        <v>9.5333333333333332</v>
      </c>
      <c r="H211" s="37">
        <v>10.133333333333331</v>
      </c>
      <c r="I211" s="37">
        <v>10.316666666666665</v>
      </c>
      <c r="J211" s="37">
        <v>10.43333333333333</v>
      </c>
      <c r="K211" s="28">
        <v>10.199999999999999</v>
      </c>
      <c r="L211" s="28">
        <v>9.9</v>
      </c>
      <c r="M211" s="28">
        <v>1222.93544</v>
      </c>
      <c r="N211" s="1"/>
      <c r="O211" s="1"/>
    </row>
    <row r="212" spans="1:15" ht="12.75" customHeight="1">
      <c r="A212" s="53">
        <v>203</v>
      </c>
      <c r="B212" s="28" t="s">
        <v>212</v>
      </c>
      <c r="C212" s="28">
        <v>1231.5999999999999</v>
      </c>
      <c r="D212" s="37">
        <v>1235.8333333333333</v>
      </c>
      <c r="E212" s="37">
        <v>1213.7666666666664</v>
      </c>
      <c r="F212" s="37">
        <v>1195.9333333333332</v>
      </c>
      <c r="G212" s="37">
        <v>1173.8666666666663</v>
      </c>
      <c r="H212" s="37">
        <v>1253.6666666666665</v>
      </c>
      <c r="I212" s="37">
        <v>1275.7333333333336</v>
      </c>
      <c r="J212" s="37">
        <v>1293.5666666666666</v>
      </c>
      <c r="K212" s="28">
        <v>1257.9000000000001</v>
      </c>
      <c r="L212" s="28">
        <v>1218</v>
      </c>
      <c r="M212" s="28">
        <v>15.912990000000001</v>
      </c>
      <c r="N212" s="1"/>
      <c r="O212" s="1"/>
    </row>
    <row r="213" spans="1:15" ht="12.75" customHeight="1">
      <c r="A213" s="53">
        <v>204</v>
      </c>
      <c r="B213" s="28" t="s">
        <v>281</v>
      </c>
      <c r="C213" s="28">
        <v>1569.4</v>
      </c>
      <c r="D213" s="37">
        <v>1574.4666666666665</v>
      </c>
      <c r="E213" s="37">
        <v>1545.0333333333328</v>
      </c>
      <c r="F213" s="37">
        <v>1520.6666666666663</v>
      </c>
      <c r="G213" s="37">
        <v>1491.2333333333327</v>
      </c>
      <c r="H213" s="37">
        <v>1598.833333333333</v>
      </c>
      <c r="I213" s="37">
        <v>1628.2666666666669</v>
      </c>
      <c r="J213" s="37">
        <v>1652.6333333333332</v>
      </c>
      <c r="K213" s="28">
        <v>1603.9</v>
      </c>
      <c r="L213" s="28">
        <v>1550.1</v>
      </c>
      <c r="M213" s="28">
        <v>2.0346899999999999</v>
      </c>
      <c r="N213" s="1"/>
      <c r="O213" s="1"/>
    </row>
    <row r="214" spans="1:15" ht="12.75" customHeight="1">
      <c r="A214" s="53">
        <v>205</v>
      </c>
      <c r="B214" s="28" t="s">
        <v>213</v>
      </c>
      <c r="C214" s="37">
        <v>600.20000000000005</v>
      </c>
      <c r="D214" s="37">
        <v>602.1</v>
      </c>
      <c r="E214" s="37">
        <v>595.20000000000005</v>
      </c>
      <c r="F214" s="37">
        <v>590.20000000000005</v>
      </c>
      <c r="G214" s="37">
        <v>583.30000000000007</v>
      </c>
      <c r="H214" s="37">
        <v>607.1</v>
      </c>
      <c r="I214" s="37">
        <v>613.99999999999989</v>
      </c>
      <c r="J214" s="37">
        <v>619</v>
      </c>
      <c r="K214" s="37">
        <v>609</v>
      </c>
      <c r="L214" s="37">
        <v>597.1</v>
      </c>
      <c r="M214" s="37">
        <v>57.384050000000002</v>
      </c>
      <c r="N214" s="1"/>
      <c r="O214" s="1"/>
    </row>
    <row r="215" spans="1:15" ht="12.75" customHeight="1">
      <c r="A215" s="53">
        <v>206</v>
      </c>
      <c r="B215" s="28" t="s">
        <v>282</v>
      </c>
      <c r="C215" s="37">
        <v>12.55</v>
      </c>
      <c r="D215" s="37">
        <v>12.616666666666667</v>
      </c>
      <c r="E215" s="37">
        <v>12.433333333333334</v>
      </c>
      <c r="F215" s="37">
        <v>12.316666666666666</v>
      </c>
      <c r="G215" s="37">
        <v>12.133333333333333</v>
      </c>
      <c r="H215" s="37">
        <v>12.733333333333334</v>
      </c>
      <c r="I215" s="37">
        <v>12.916666666666668</v>
      </c>
      <c r="J215" s="37">
        <v>13.033333333333335</v>
      </c>
      <c r="K215" s="37">
        <v>12.8</v>
      </c>
      <c r="L215" s="37">
        <v>12.5</v>
      </c>
      <c r="M215" s="37">
        <v>811.10072000000002</v>
      </c>
      <c r="N215" s="1"/>
      <c r="O215" s="1"/>
    </row>
    <row r="216" spans="1:15" ht="12.75" customHeight="1">
      <c r="A216" s="53">
        <v>207</v>
      </c>
      <c r="B216" s="28" t="s">
        <v>214</v>
      </c>
      <c r="C216" s="37">
        <v>289.89999999999998</v>
      </c>
      <c r="D216" s="37">
        <v>291.93333333333334</v>
      </c>
      <c r="E216" s="37">
        <v>286.31666666666666</v>
      </c>
      <c r="F216" s="37">
        <v>282.73333333333335</v>
      </c>
      <c r="G216" s="37">
        <v>277.11666666666667</v>
      </c>
      <c r="H216" s="37">
        <v>295.51666666666665</v>
      </c>
      <c r="I216" s="37">
        <v>301.13333333333333</v>
      </c>
      <c r="J216" s="37">
        <v>304.71666666666664</v>
      </c>
      <c r="K216" s="37">
        <v>297.55</v>
      </c>
      <c r="L216" s="37">
        <v>288.35000000000002</v>
      </c>
      <c r="M216" s="37">
        <v>147.22884999999999</v>
      </c>
      <c r="N216" s="1"/>
      <c r="O216" s="1"/>
    </row>
    <row r="217" spans="1:15" ht="12.75" customHeight="1">
      <c r="A217" s="53"/>
      <c r="B217" s="28"/>
      <c r="C217" s="37"/>
      <c r="D217" s="37"/>
      <c r="E217" s="37"/>
      <c r="F217" s="37"/>
      <c r="G217" s="37"/>
      <c r="H217" s="37"/>
      <c r="I217" s="37"/>
      <c r="J217" s="37"/>
      <c r="K217" s="37"/>
      <c r="L217" s="37"/>
      <c r="M217" s="37"/>
      <c r="N217" s="1"/>
      <c r="O217" s="1"/>
    </row>
    <row r="218" spans="1:15" ht="12.75" customHeight="1">
      <c r="A218" s="56"/>
      <c r="B218" s="57"/>
      <c r="C218" s="58"/>
      <c r="D218" s="58"/>
      <c r="E218" s="58"/>
      <c r="F218" s="58"/>
      <c r="G218" s="58"/>
      <c r="H218" s="58"/>
      <c r="I218" s="58"/>
      <c r="J218" s="58"/>
      <c r="K218" s="58"/>
      <c r="L218" s="59"/>
      <c r="M218" s="1"/>
      <c r="N218" s="1"/>
      <c r="O218" s="1"/>
    </row>
    <row r="219" spans="1:15" ht="12.75" customHeight="1">
      <c r="A219" s="56"/>
      <c r="B219" s="1"/>
      <c r="C219" s="58"/>
      <c r="D219" s="58"/>
      <c r="E219" s="58"/>
      <c r="F219" s="58"/>
      <c r="G219" s="58"/>
      <c r="H219" s="58"/>
      <c r="I219" s="58"/>
      <c r="J219" s="58"/>
      <c r="K219" s="58"/>
      <c r="L219" s="59"/>
      <c r="M219" s="1"/>
      <c r="N219" s="1"/>
      <c r="O219" s="1"/>
    </row>
    <row r="220" spans="1:15" ht="12.75" customHeight="1">
      <c r="A220" s="56"/>
      <c r="B220" s="1"/>
      <c r="C220" s="58"/>
      <c r="D220" s="58"/>
      <c r="E220" s="58"/>
      <c r="F220" s="58"/>
      <c r="G220" s="58"/>
      <c r="H220" s="58"/>
      <c r="I220" s="58"/>
      <c r="J220" s="58"/>
      <c r="K220" s="58"/>
      <c r="L220" s="59"/>
      <c r="M220" s="1"/>
      <c r="N220" s="1"/>
      <c r="O220" s="1"/>
    </row>
    <row r="221" spans="1:15" ht="12.75" customHeight="1">
      <c r="A221" s="60" t="s">
        <v>283</v>
      </c>
      <c r="B221" s="1"/>
      <c r="C221" s="58"/>
      <c r="D221" s="58"/>
      <c r="E221" s="58"/>
      <c r="F221" s="58"/>
      <c r="G221" s="58"/>
      <c r="H221" s="58"/>
      <c r="I221" s="58"/>
      <c r="J221" s="58"/>
      <c r="K221" s="58"/>
      <c r="L221" s="59"/>
      <c r="M221" s="1"/>
      <c r="N221" s="1"/>
      <c r="O221" s="1"/>
    </row>
    <row r="222" spans="1:15" ht="12.75" customHeight="1">
      <c r="A222" s="1"/>
      <c r="B222" s="1"/>
      <c r="C222" s="58"/>
      <c r="D222" s="58"/>
      <c r="E222" s="58"/>
      <c r="F222" s="58"/>
      <c r="G222" s="58"/>
      <c r="H222" s="58"/>
      <c r="I222" s="58"/>
      <c r="J222" s="58"/>
      <c r="K222" s="58"/>
      <c r="L222" s="59"/>
      <c r="M222" s="1"/>
      <c r="N222" s="1"/>
      <c r="O222" s="1"/>
    </row>
    <row r="223" spans="1:15" ht="12.75" customHeight="1">
      <c r="A223" s="1"/>
      <c r="B223" s="1"/>
      <c r="C223" s="58"/>
      <c r="D223" s="58"/>
      <c r="E223" s="58"/>
      <c r="F223" s="58"/>
      <c r="G223" s="58"/>
      <c r="H223" s="58"/>
      <c r="I223" s="58"/>
      <c r="J223" s="58"/>
      <c r="K223" s="58"/>
      <c r="L223" s="59"/>
      <c r="M223" s="1"/>
      <c r="N223" s="1"/>
      <c r="O223" s="1"/>
    </row>
    <row r="224" spans="1:15" ht="12.75" customHeight="1">
      <c r="A224" s="61" t="s">
        <v>284</v>
      </c>
      <c r="B224" s="1"/>
      <c r="C224" s="58"/>
      <c r="D224" s="58"/>
      <c r="E224" s="58"/>
      <c r="F224" s="58"/>
      <c r="G224" s="58"/>
      <c r="H224" s="58"/>
      <c r="I224" s="58"/>
      <c r="J224" s="58"/>
      <c r="K224" s="58"/>
      <c r="L224" s="59"/>
      <c r="M224" s="1"/>
      <c r="N224" s="1"/>
      <c r="O224" s="1"/>
    </row>
    <row r="225" spans="1:15" ht="12.75" customHeight="1">
      <c r="A225" s="62"/>
      <c r="B225" s="1"/>
      <c r="C225" s="58"/>
      <c r="D225" s="58"/>
      <c r="E225" s="58"/>
      <c r="F225" s="58"/>
      <c r="G225" s="58"/>
      <c r="H225" s="58"/>
      <c r="I225" s="58"/>
      <c r="J225" s="58"/>
      <c r="K225" s="58"/>
      <c r="L225" s="59"/>
      <c r="M225" s="1"/>
      <c r="N225" s="1"/>
      <c r="O225" s="1"/>
    </row>
    <row r="226" spans="1:15" ht="12.75" customHeight="1">
      <c r="A226" s="63" t="s">
        <v>285</v>
      </c>
      <c r="B226" s="1"/>
      <c r="C226" s="58"/>
      <c r="D226" s="58"/>
      <c r="E226" s="58"/>
      <c r="F226" s="58"/>
      <c r="G226" s="58"/>
      <c r="H226" s="58"/>
      <c r="I226" s="58"/>
      <c r="J226" s="58"/>
      <c r="K226" s="58"/>
      <c r="L226" s="59"/>
      <c r="M226" s="1"/>
      <c r="N226" s="1"/>
      <c r="O226" s="1"/>
    </row>
    <row r="227" spans="1:15" ht="12.75" customHeight="1">
      <c r="A227" s="46" t="s">
        <v>215</v>
      </c>
      <c r="B227" s="1"/>
      <c r="C227" s="58"/>
      <c r="D227" s="58"/>
      <c r="E227" s="58"/>
      <c r="F227" s="58"/>
      <c r="G227" s="58"/>
      <c r="H227" s="58"/>
      <c r="I227" s="58"/>
      <c r="J227" s="58"/>
      <c r="K227" s="58"/>
      <c r="L227" s="59"/>
      <c r="M227" s="1"/>
      <c r="N227" s="1"/>
      <c r="O227" s="1"/>
    </row>
    <row r="228" spans="1:15" ht="12.75" customHeight="1">
      <c r="A228" s="46" t="s">
        <v>216</v>
      </c>
      <c r="B228" s="1"/>
      <c r="C228" s="58"/>
      <c r="D228" s="58"/>
      <c r="E228" s="58"/>
      <c r="F228" s="58"/>
      <c r="G228" s="58"/>
      <c r="H228" s="58"/>
      <c r="I228" s="58"/>
      <c r="J228" s="58"/>
      <c r="K228" s="58"/>
      <c r="L228" s="59"/>
      <c r="M228" s="1"/>
      <c r="N228" s="1"/>
      <c r="O228" s="1"/>
    </row>
    <row r="229" spans="1:15" ht="12.75" customHeight="1">
      <c r="A229" s="46" t="s">
        <v>217</v>
      </c>
      <c r="B229" s="1"/>
      <c r="C229" s="64"/>
      <c r="D229" s="64"/>
      <c r="E229" s="64"/>
      <c r="F229" s="64"/>
      <c r="G229" s="64"/>
      <c r="H229" s="64"/>
      <c r="I229" s="64"/>
      <c r="J229" s="64"/>
      <c r="K229" s="64"/>
      <c r="L229" s="59"/>
      <c r="M229" s="1"/>
      <c r="N229" s="1"/>
      <c r="O229" s="1"/>
    </row>
    <row r="230" spans="1:15" ht="12.75" customHeight="1">
      <c r="A230" s="46" t="s">
        <v>218</v>
      </c>
      <c r="B230" s="1"/>
      <c r="C230" s="58"/>
      <c r="D230" s="58"/>
      <c r="E230" s="58"/>
      <c r="F230" s="58"/>
      <c r="G230" s="58"/>
      <c r="H230" s="58"/>
      <c r="I230" s="58"/>
      <c r="J230" s="58"/>
      <c r="K230" s="58"/>
      <c r="L230" s="59"/>
      <c r="M230" s="1"/>
      <c r="N230" s="1"/>
      <c r="O230" s="1"/>
    </row>
    <row r="231" spans="1:15" ht="12.75" customHeight="1">
      <c r="A231" s="46" t="s">
        <v>219</v>
      </c>
      <c r="B231" s="1"/>
      <c r="C231" s="58"/>
      <c r="D231" s="58"/>
      <c r="E231" s="58"/>
      <c r="F231" s="58"/>
      <c r="G231" s="58"/>
      <c r="H231" s="58"/>
      <c r="I231" s="58"/>
      <c r="J231" s="58"/>
      <c r="K231" s="58"/>
      <c r="L231" s="59"/>
      <c r="M231" s="1"/>
      <c r="N231" s="1"/>
      <c r="O231" s="1"/>
    </row>
    <row r="232" spans="1:15" ht="12.75" customHeight="1">
      <c r="A232" s="65"/>
      <c r="B232" s="1"/>
      <c r="C232" s="58"/>
      <c r="D232" s="58"/>
      <c r="E232" s="58"/>
      <c r="F232" s="58"/>
      <c r="G232" s="58"/>
      <c r="H232" s="58"/>
      <c r="I232" s="58"/>
      <c r="J232" s="58"/>
      <c r="K232" s="58"/>
      <c r="L232" s="59"/>
      <c r="M232" s="1"/>
      <c r="N232" s="1"/>
      <c r="O232" s="1"/>
    </row>
    <row r="233" spans="1:15" ht="12.75" customHeight="1">
      <c r="A233" s="1"/>
      <c r="B233" s="1"/>
      <c r="C233" s="58"/>
      <c r="D233" s="58"/>
      <c r="E233" s="58"/>
      <c r="F233" s="58"/>
      <c r="G233" s="58"/>
      <c r="H233" s="58"/>
      <c r="I233" s="58"/>
      <c r="J233" s="58"/>
      <c r="K233" s="58"/>
      <c r="L233" s="59"/>
      <c r="M233" s="1"/>
      <c r="N233" s="1"/>
      <c r="O233" s="1"/>
    </row>
    <row r="234" spans="1:15" ht="12.75" customHeight="1">
      <c r="A234" s="1"/>
      <c r="B234" s="1"/>
      <c r="C234" s="58"/>
      <c r="D234" s="58"/>
      <c r="E234" s="58"/>
      <c r="F234" s="58"/>
      <c r="G234" s="58"/>
      <c r="H234" s="58"/>
      <c r="I234" s="58"/>
      <c r="J234" s="58"/>
      <c r="K234" s="58"/>
      <c r="L234" s="59"/>
      <c r="M234" s="1"/>
      <c r="N234" s="1"/>
      <c r="O234" s="1"/>
    </row>
    <row r="235" spans="1:15" ht="12.75" customHeight="1">
      <c r="A235" s="1"/>
      <c r="B235" s="1"/>
      <c r="C235" s="58"/>
      <c r="D235" s="58"/>
      <c r="E235" s="58"/>
      <c r="F235" s="58"/>
      <c r="G235" s="58"/>
      <c r="H235" s="58"/>
      <c r="I235" s="58"/>
      <c r="J235" s="58"/>
      <c r="K235" s="58"/>
      <c r="L235" s="59"/>
      <c r="M235" s="1"/>
      <c r="N235" s="1"/>
      <c r="O235" s="1"/>
    </row>
    <row r="236" spans="1:15" ht="12.75" customHeight="1">
      <c r="A236" s="1"/>
      <c r="B236" s="1"/>
      <c r="C236" s="58"/>
      <c r="D236" s="58"/>
      <c r="E236" s="58"/>
      <c r="F236" s="58"/>
      <c r="G236" s="58"/>
      <c r="H236" s="58"/>
      <c r="I236" s="58"/>
      <c r="J236" s="58"/>
      <c r="K236" s="58"/>
      <c r="L236" s="59"/>
      <c r="M236" s="1"/>
      <c r="N236" s="1"/>
      <c r="O236" s="1"/>
    </row>
    <row r="237" spans="1:15" ht="12.75" customHeight="1">
      <c r="A237" s="66" t="s">
        <v>220</v>
      </c>
      <c r="B237" s="1"/>
      <c r="C237" s="58"/>
      <c r="D237" s="58"/>
      <c r="E237" s="58"/>
      <c r="F237" s="58"/>
      <c r="G237" s="58"/>
      <c r="H237" s="58"/>
      <c r="I237" s="58"/>
      <c r="J237" s="58"/>
      <c r="K237" s="58"/>
      <c r="L237" s="59"/>
      <c r="M237" s="1"/>
      <c r="N237" s="1"/>
      <c r="O237" s="1"/>
    </row>
    <row r="238" spans="1:15" ht="12.75" customHeight="1">
      <c r="A238" s="67" t="s">
        <v>221</v>
      </c>
      <c r="B238" s="1"/>
      <c r="C238" s="58"/>
      <c r="D238" s="58"/>
      <c r="E238" s="58"/>
      <c r="F238" s="58"/>
      <c r="G238" s="58"/>
      <c r="H238" s="58"/>
      <c r="I238" s="58"/>
      <c r="J238" s="58"/>
      <c r="K238" s="58"/>
      <c r="L238" s="59"/>
      <c r="M238" s="1"/>
      <c r="N238" s="1"/>
      <c r="O238" s="1"/>
    </row>
    <row r="239" spans="1:15" ht="12.75" customHeight="1">
      <c r="A239" s="67" t="s">
        <v>222</v>
      </c>
      <c r="B239" s="1"/>
      <c r="C239" s="58"/>
      <c r="D239" s="58"/>
      <c r="E239" s="58"/>
      <c r="F239" s="58"/>
      <c r="G239" s="58"/>
      <c r="H239" s="58"/>
      <c r="I239" s="58"/>
      <c r="J239" s="58"/>
      <c r="K239" s="58"/>
      <c r="L239" s="59"/>
      <c r="M239" s="1"/>
      <c r="N239" s="1"/>
      <c r="O239" s="1"/>
    </row>
    <row r="240" spans="1:15" ht="12.75" customHeight="1">
      <c r="A240" s="67" t="s">
        <v>223</v>
      </c>
      <c r="B240" s="1"/>
      <c r="C240" s="58"/>
      <c r="D240" s="58"/>
      <c r="E240" s="58"/>
      <c r="F240" s="58"/>
      <c r="G240" s="58"/>
      <c r="H240" s="58"/>
      <c r="I240" s="58"/>
      <c r="J240" s="58"/>
      <c r="K240" s="58"/>
      <c r="L240" s="59"/>
      <c r="M240" s="1"/>
      <c r="N240" s="1"/>
      <c r="O240" s="1"/>
    </row>
    <row r="241" spans="1:15" ht="12.75" customHeight="1">
      <c r="A241" s="67" t="s">
        <v>224</v>
      </c>
      <c r="B241" s="1"/>
      <c r="C241" s="58"/>
      <c r="D241" s="58"/>
      <c r="E241" s="58"/>
      <c r="F241" s="58"/>
      <c r="G241" s="58"/>
      <c r="H241" s="58"/>
      <c r="I241" s="58"/>
      <c r="J241" s="58"/>
      <c r="K241" s="58"/>
      <c r="L241" s="59"/>
      <c r="M241" s="1"/>
      <c r="N241" s="1"/>
      <c r="O241" s="1"/>
    </row>
    <row r="242" spans="1:15" ht="12.75" customHeight="1">
      <c r="A242" s="67" t="s">
        <v>225</v>
      </c>
      <c r="B242" s="1"/>
      <c r="C242" s="58"/>
      <c r="D242" s="58"/>
      <c r="E242" s="58"/>
      <c r="F242" s="58"/>
      <c r="G242" s="58"/>
      <c r="H242" s="58"/>
      <c r="I242" s="58"/>
      <c r="J242" s="58"/>
      <c r="K242" s="58"/>
      <c r="L242" s="59"/>
      <c r="M242" s="1"/>
      <c r="N242" s="1"/>
      <c r="O242" s="1"/>
    </row>
    <row r="243" spans="1:15" ht="12.75" customHeight="1">
      <c r="A243" s="67" t="s">
        <v>226</v>
      </c>
      <c r="B243" s="1"/>
      <c r="C243" s="58"/>
      <c r="D243" s="58"/>
      <c r="E243" s="58"/>
      <c r="F243" s="58"/>
      <c r="G243" s="58"/>
      <c r="H243" s="58"/>
      <c r="I243" s="58"/>
      <c r="J243" s="58"/>
      <c r="K243" s="58"/>
      <c r="L243" s="59"/>
      <c r="M243" s="1"/>
      <c r="N243" s="1"/>
      <c r="O243" s="1"/>
    </row>
    <row r="244" spans="1:15" ht="12.75" customHeight="1">
      <c r="A244" s="67" t="s">
        <v>227</v>
      </c>
      <c r="B244" s="1"/>
      <c r="C244" s="58"/>
      <c r="D244" s="58"/>
      <c r="E244" s="58"/>
      <c r="F244" s="58"/>
      <c r="G244" s="58"/>
      <c r="H244" s="58"/>
      <c r="I244" s="58"/>
      <c r="J244" s="58"/>
      <c r="K244" s="58"/>
      <c r="L244" s="59"/>
      <c r="M244" s="1"/>
      <c r="N244" s="1"/>
      <c r="O244" s="1"/>
    </row>
    <row r="245" spans="1:15" ht="12.75" customHeight="1">
      <c r="A245" s="67" t="s">
        <v>228</v>
      </c>
      <c r="B245" s="1"/>
      <c r="C245" s="58"/>
      <c r="D245" s="58"/>
      <c r="E245" s="58"/>
      <c r="F245" s="58"/>
      <c r="G245" s="58"/>
      <c r="H245" s="58"/>
      <c r="I245" s="58"/>
      <c r="J245" s="58"/>
      <c r="K245" s="58"/>
      <c r="L245" s="59"/>
      <c r="M245" s="1"/>
      <c r="N245" s="1"/>
      <c r="O245" s="1"/>
    </row>
    <row r="246" spans="1:15" ht="12.75" customHeight="1">
      <c r="A246" s="67" t="s">
        <v>229</v>
      </c>
      <c r="B246" s="1"/>
      <c r="C246" s="64"/>
      <c r="D246" s="64"/>
      <c r="E246" s="64"/>
      <c r="F246" s="64"/>
      <c r="G246" s="64"/>
      <c r="H246" s="64"/>
      <c r="I246" s="64"/>
      <c r="J246" s="64"/>
      <c r="K246" s="64"/>
      <c r="L246" s="59"/>
      <c r="M246" s="1"/>
      <c r="N246" s="1"/>
      <c r="O246" s="1"/>
    </row>
    <row r="247" spans="1:15" ht="12.75" customHeight="1">
      <c r="A247" s="1"/>
      <c r="B247" s="1"/>
      <c r="C247" s="58"/>
      <c r="D247" s="58"/>
      <c r="E247" s="58"/>
      <c r="F247" s="58"/>
      <c r="G247" s="58"/>
      <c r="H247" s="58"/>
      <c r="I247" s="58"/>
      <c r="J247" s="58"/>
      <c r="K247" s="58"/>
      <c r="L247" s="59"/>
      <c r="M247" s="1"/>
      <c r="N247" s="1"/>
      <c r="O247" s="1"/>
    </row>
    <row r="248" spans="1:15" ht="12.75" customHeight="1">
      <c r="A248" s="1"/>
      <c r="B248" s="1"/>
      <c r="C248" s="58"/>
      <c r="D248" s="58"/>
      <c r="E248" s="58"/>
      <c r="F248" s="58"/>
      <c r="G248" s="58"/>
      <c r="H248" s="58"/>
      <c r="I248" s="58"/>
      <c r="J248" s="58"/>
      <c r="K248" s="58"/>
      <c r="L248" s="59"/>
      <c r="M248" s="1"/>
      <c r="N248" s="1"/>
      <c r="O248" s="1"/>
    </row>
    <row r="249" spans="1:15" ht="12.75" customHeight="1">
      <c r="A249" s="1"/>
      <c r="B249" s="1"/>
      <c r="C249" s="58"/>
      <c r="D249" s="58"/>
      <c r="E249" s="58"/>
      <c r="F249" s="58"/>
      <c r="G249" s="58"/>
      <c r="H249" s="58"/>
      <c r="I249" s="58"/>
      <c r="J249" s="58"/>
      <c r="K249" s="58"/>
      <c r="L249" s="59"/>
      <c r="M249" s="1"/>
      <c r="N249" s="1"/>
      <c r="O249" s="1"/>
    </row>
    <row r="250" spans="1:15" ht="12.75" customHeight="1">
      <c r="A250" s="1"/>
      <c r="B250" s="1"/>
      <c r="C250" s="58"/>
      <c r="D250" s="58"/>
      <c r="E250" s="58"/>
      <c r="F250" s="58"/>
      <c r="G250" s="58"/>
      <c r="H250" s="58"/>
      <c r="I250" s="58"/>
      <c r="J250" s="58"/>
      <c r="K250" s="58"/>
      <c r="L250" s="59"/>
      <c r="M250" s="1"/>
      <c r="N250" s="1"/>
      <c r="O250" s="1"/>
    </row>
    <row r="251" spans="1:15" ht="12.75" customHeight="1">
      <c r="A251" s="1"/>
      <c r="B251" s="1"/>
      <c r="C251" s="58"/>
      <c r="D251" s="58"/>
      <c r="E251" s="58"/>
      <c r="F251" s="58"/>
      <c r="G251" s="58"/>
      <c r="H251" s="58"/>
      <c r="I251" s="58"/>
      <c r="J251" s="58"/>
      <c r="K251" s="58"/>
      <c r="L251" s="59"/>
      <c r="M251" s="1"/>
      <c r="N251" s="1"/>
      <c r="O251" s="1"/>
    </row>
    <row r="252" spans="1:15" ht="12.75" customHeight="1">
      <c r="A252" s="1"/>
      <c r="B252" s="1"/>
      <c r="C252" s="58"/>
      <c r="D252" s="58"/>
      <c r="E252" s="58"/>
      <c r="F252" s="58"/>
      <c r="G252" s="58"/>
      <c r="H252" s="58"/>
      <c r="I252" s="58"/>
      <c r="J252" s="58"/>
      <c r="K252" s="58"/>
      <c r="L252" s="59"/>
      <c r="M252" s="1"/>
      <c r="N252" s="1"/>
      <c r="O252" s="1"/>
    </row>
    <row r="253" spans="1:15" ht="12.75" customHeight="1">
      <c r="A253" s="1"/>
      <c r="B253" s="1"/>
      <c r="C253" s="58"/>
      <c r="D253" s="58"/>
      <c r="E253" s="58"/>
      <c r="F253" s="58"/>
      <c r="G253" s="58"/>
      <c r="H253" s="58"/>
      <c r="I253" s="58"/>
      <c r="J253" s="58"/>
      <c r="K253" s="58"/>
      <c r="L253" s="59"/>
      <c r="M253" s="1"/>
      <c r="N253" s="1"/>
      <c r="O253" s="1"/>
    </row>
    <row r="254" spans="1:15" ht="12.75" customHeight="1">
      <c r="A254" s="1"/>
      <c r="B254" s="1"/>
      <c r="C254" s="58"/>
      <c r="D254" s="58"/>
      <c r="E254" s="58"/>
      <c r="F254" s="58"/>
      <c r="G254" s="58"/>
      <c r="H254" s="58"/>
      <c r="I254" s="58"/>
      <c r="J254" s="58"/>
      <c r="K254" s="58"/>
      <c r="L254" s="59"/>
      <c r="M254" s="1"/>
      <c r="N254" s="1"/>
      <c r="O254" s="1"/>
    </row>
    <row r="255" spans="1:15" ht="12.75" customHeight="1">
      <c r="A255" s="1"/>
      <c r="B255" s="1"/>
      <c r="C255" s="58"/>
      <c r="D255" s="58"/>
      <c r="E255" s="58"/>
      <c r="F255" s="58"/>
      <c r="G255" s="58"/>
      <c r="H255" s="58"/>
      <c r="I255" s="58"/>
      <c r="J255" s="58"/>
      <c r="K255" s="58"/>
      <c r="L255" s="59"/>
      <c r="M255" s="1"/>
      <c r="N255" s="1"/>
      <c r="O255" s="1"/>
    </row>
    <row r="256" spans="1:15" ht="12.75" customHeight="1">
      <c r="A256" s="1"/>
      <c r="B256" s="1"/>
      <c r="C256" s="58"/>
      <c r="D256" s="58"/>
      <c r="E256" s="58"/>
      <c r="F256" s="58"/>
      <c r="G256" s="58"/>
      <c r="H256" s="58"/>
      <c r="I256" s="58"/>
      <c r="J256" s="58"/>
      <c r="K256" s="58"/>
      <c r="L256" s="59"/>
      <c r="M256" s="1"/>
      <c r="N256" s="1"/>
      <c r="O256" s="1"/>
    </row>
    <row r="257" spans="1:15" ht="12.75" customHeight="1">
      <c r="A257" s="1"/>
      <c r="B257" s="1"/>
      <c r="C257" s="58"/>
      <c r="D257" s="58"/>
      <c r="E257" s="58"/>
      <c r="F257" s="58"/>
      <c r="G257" s="58"/>
      <c r="H257" s="58"/>
      <c r="I257" s="58"/>
      <c r="J257" s="58"/>
      <c r="K257" s="58"/>
      <c r="L257" s="59"/>
      <c r="M257" s="1"/>
      <c r="N257" s="1"/>
      <c r="O257" s="1"/>
    </row>
    <row r="258" spans="1:15" ht="12.75" customHeight="1">
      <c r="A258" s="1"/>
      <c r="B258" s="1"/>
      <c r="C258" s="58"/>
      <c r="D258" s="58"/>
      <c r="E258" s="58"/>
      <c r="F258" s="58"/>
      <c r="G258" s="58"/>
      <c r="H258" s="58"/>
      <c r="I258" s="58"/>
      <c r="J258" s="58"/>
      <c r="K258" s="58"/>
      <c r="L258" s="59"/>
      <c r="M258" s="1"/>
      <c r="N258" s="1"/>
      <c r="O258" s="1"/>
    </row>
    <row r="259" spans="1:15" ht="12.75" customHeight="1">
      <c r="A259" s="1"/>
      <c r="B259" s="1"/>
      <c r="C259" s="58"/>
      <c r="D259" s="58"/>
      <c r="E259" s="58"/>
      <c r="F259" s="58"/>
      <c r="G259" s="58"/>
      <c r="H259" s="58"/>
      <c r="I259" s="58"/>
      <c r="J259" s="58"/>
      <c r="K259" s="58"/>
      <c r="L259" s="59"/>
      <c r="M259" s="1"/>
      <c r="N259" s="1"/>
      <c r="O259" s="1"/>
    </row>
    <row r="260" spans="1:15" ht="12.75" customHeight="1">
      <c r="A260" s="1"/>
      <c r="B260" s="1"/>
      <c r="C260" s="58"/>
      <c r="D260" s="58"/>
      <c r="E260" s="58"/>
      <c r="F260" s="58"/>
      <c r="G260" s="58"/>
      <c r="H260" s="58"/>
      <c r="I260" s="58"/>
      <c r="J260" s="58"/>
      <c r="K260" s="58"/>
      <c r="L260" s="59"/>
      <c r="M260" s="1"/>
      <c r="N260" s="1"/>
      <c r="O260" s="1"/>
    </row>
    <row r="261" spans="1:15" ht="12.75" customHeight="1">
      <c r="A261" s="1"/>
      <c r="B261" s="1"/>
      <c r="C261" s="58"/>
      <c r="D261" s="58"/>
      <c r="E261" s="58"/>
      <c r="F261" s="58"/>
      <c r="G261" s="58"/>
      <c r="H261" s="58"/>
      <c r="I261" s="58"/>
      <c r="J261" s="58"/>
      <c r="K261" s="58"/>
      <c r="L261" s="59"/>
      <c r="M261" s="1"/>
      <c r="N261" s="1"/>
      <c r="O261" s="1"/>
    </row>
    <row r="262" spans="1:15" ht="12.75" customHeight="1">
      <c r="A262" s="1"/>
      <c r="B262" s="1"/>
      <c r="C262" s="58"/>
      <c r="D262" s="58"/>
      <c r="E262" s="58"/>
      <c r="F262" s="58"/>
      <c r="G262" s="58"/>
      <c r="H262" s="58"/>
      <c r="I262" s="58"/>
      <c r="J262" s="58"/>
      <c r="K262" s="58"/>
      <c r="L262" s="59"/>
      <c r="M262" s="1"/>
      <c r="N262" s="1"/>
      <c r="O262" s="1"/>
    </row>
    <row r="263" spans="1:15" ht="12.75" customHeight="1">
      <c r="A263" s="1"/>
      <c r="B263" s="1"/>
      <c r="C263" s="58"/>
      <c r="D263" s="58"/>
      <c r="E263" s="58"/>
      <c r="F263" s="58"/>
      <c r="G263" s="58"/>
      <c r="H263" s="58"/>
      <c r="I263" s="58"/>
      <c r="J263" s="58"/>
      <c r="K263" s="58"/>
      <c r="L263" s="59"/>
      <c r="M263" s="1"/>
      <c r="N263" s="1"/>
      <c r="O263" s="1"/>
    </row>
    <row r="264" spans="1:15" ht="12.75" customHeight="1">
      <c r="A264" s="1"/>
      <c r="B264" s="1"/>
      <c r="C264" s="58"/>
      <c r="D264" s="58"/>
      <c r="E264" s="58"/>
      <c r="F264" s="58"/>
      <c r="G264" s="58"/>
      <c r="H264" s="58"/>
      <c r="I264" s="58"/>
      <c r="J264" s="58"/>
      <c r="K264" s="58"/>
      <c r="L264" s="59"/>
      <c r="M264" s="1"/>
      <c r="N264" s="1"/>
      <c r="O264" s="1"/>
    </row>
    <row r="265" spans="1:15" ht="12.75" customHeight="1">
      <c r="A265" s="1"/>
      <c r="B265" s="1"/>
      <c r="C265" s="58"/>
      <c r="D265" s="58"/>
      <c r="E265" s="58"/>
      <c r="F265" s="58"/>
      <c r="G265" s="58"/>
      <c r="H265" s="58"/>
      <c r="I265" s="58"/>
      <c r="J265" s="58"/>
      <c r="K265" s="58"/>
      <c r="L265" s="59"/>
      <c r="M265" s="1"/>
      <c r="N265" s="1"/>
      <c r="O265" s="1"/>
    </row>
    <row r="266" spans="1:15" ht="12.75" customHeight="1">
      <c r="A266" s="1"/>
      <c r="B266" s="1"/>
      <c r="C266" s="58"/>
      <c r="D266" s="58"/>
      <c r="E266" s="58"/>
      <c r="F266" s="58"/>
      <c r="G266" s="58"/>
      <c r="H266" s="58"/>
      <c r="I266" s="58"/>
      <c r="J266" s="58"/>
      <c r="K266" s="58"/>
      <c r="L266" s="59"/>
      <c r="M266" s="1"/>
      <c r="N266" s="1"/>
      <c r="O266" s="1"/>
    </row>
    <row r="267" spans="1:15" ht="12.75" customHeight="1">
      <c r="A267" s="1"/>
      <c r="B267" s="1"/>
      <c r="C267" s="58"/>
      <c r="D267" s="58"/>
      <c r="E267" s="58"/>
      <c r="F267" s="58"/>
      <c r="G267" s="58"/>
      <c r="H267" s="58"/>
      <c r="I267" s="58"/>
      <c r="J267" s="58"/>
      <c r="K267" s="58"/>
      <c r="L267" s="59"/>
      <c r="M267" s="1"/>
      <c r="N267" s="1"/>
      <c r="O267" s="1"/>
    </row>
    <row r="268" spans="1:15" ht="12.75" customHeight="1">
      <c r="A268" s="1"/>
      <c r="B268" s="1"/>
      <c r="C268" s="58"/>
      <c r="D268" s="58"/>
      <c r="E268" s="58"/>
      <c r="F268" s="58"/>
      <c r="G268" s="58"/>
      <c r="H268" s="58"/>
      <c r="I268" s="58"/>
      <c r="J268" s="58"/>
      <c r="K268" s="58"/>
      <c r="L268" s="59"/>
      <c r="M268" s="1"/>
      <c r="N268" s="1"/>
      <c r="O268" s="1"/>
    </row>
    <row r="269" spans="1:15" ht="12.75" customHeight="1">
      <c r="A269" s="1"/>
      <c r="B269" s="1"/>
      <c r="C269" s="58"/>
      <c r="D269" s="58"/>
      <c r="E269" s="58"/>
      <c r="F269" s="58"/>
      <c r="G269" s="58"/>
      <c r="H269" s="58"/>
      <c r="I269" s="58"/>
      <c r="J269" s="58"/>
      <c r="K269" s="58"/>
      <c r="L269" s="59"/>
      <c r="M269" s="1"/>
      <c r="N269" s="1"/>
      <c r="O269" s="1"/>
    </row>
    <row r="270" spans="1:15" ht="12.75" customHeight="1">
      <c r="A270" s="1"/>
      <c r="B270" s="1"/>
      <c r="C270" s="58"/>
      <c r="D270" s="58"/>
      <c r="E270" s="58"/>
      <c r="F270" s="58"/>
      <c r="G270" s="58"/>
      <c r="H270" s="58"/>
      <c r="I270" s="58"/>
      <c r="J270" s="58"/>
      <c r="K270" s="58"/>
      <c r="L270" s="59"/>
      <c r="M270" s="1"/>
      <c r="N270" s="1"/>
      <c r="O270" s="1"/>
    </row>
    <row r="271" spans="1:15" ht="12.75" customHeight="1">
      <c r="A271" s="1"/>
      <c r="B271" s="1"/>
      <c r="C271" s="58"/>
      <c r="D271" s="58"/>
      <c r="E271" s="58"/>
      <c r="F271" s="58"/>
      <c r="G271" s="58"/>
      <c r="H271" s="58"/>
      <c r="I271" s="58"/>
      <c r="J271" s="58"/>
      <c r="K271" s="58"/>
      <c r="L271" s="59"/>
      <c r="M271" s="1"/>
      <c r="N271" s="1"/>
      <c r="O271" s="1"/>
    </row>
    <row r="272" spans="1:15" ht="12.75" customHeight="1">
      <c r="A272" s="1"/>
      <c r="B272" s="1"/>
      <c r="C272" s="58"/>
      <c r="D272" s="58"/>
      <c r="E272" s="58"/>
      <c r="F272" s="58"/>
      <c r="G272" s="58"/>
      <c r="H272" s="58"/>
      <c r="I272" s="58"/>
      <c r="J272" s="58"/>
      <c r="K272" s="58"/>
      <c r="L272" s="59"/>
      <c r="M272" s="1"/>
      <c r="N272" s="1"/>
      <c r="O272" s="1"/>
    </row>
    <row r="273" spans="1:15" ht="12.75" customHeight="1">
      <c r="A273" s="1"/>
      <c r="B273" s="1"/>
      <c r="C273" s="58"/>
      <c r="D273" s="58"/>
      <c r="E273" s="58"/>
      <c r="F273" s="58"/>
      <c r="G273" s="58"/>
      <c r="H273" s="58"/>
      <c r="I273" s="58"/>
      <c r="J273" s="58"/>
      <c r="K273" s="58"/>
      <c r="L273" s="59"/>
      <c r="M273" s="1"/>
      <c r="N273" s="1"/>
      <c r="O273" s="1"/>
    </row>
    <row r="274" spans="1:15" ht="12.75" customHeight="1">
      <c r="A274" s="1"/>
      <c r="B274" s="1"/>
      <c r="C274" s="58"/>
      <c r="D274" s="58"/>
      <c r="E274" s="58"/>
      <c r="F274" s="58"/>
      <c r="G274" s="58"/>
      <c r="H274" s="58"/>
      <c r="I274" s="58"/>
      <c r="J274" s="58"/>
      <c r="K274" s="58"/>
      <c r="L274" s="59"/>
      <c r="M274" s="1"/>
      <c r="N274" s="1"/>
      <c r="O274" s="1"/>
    </row>
    <row r="275" spans="1:15" ht="12.75" customHeight="1">
      <c r="A275" s="1"/>
      <c r="B275" s="1"/>
      <c r="C275" s="58"/>
      <c r="D275" s="58"/>
      <c r="E275" s="58"/>
      <c r="F275" s="58"/>
      <c r="G275" s="58"/>
      <c r="H275" s="58"/>
      <c r="I275" s="58"/>
      <c r="J275" s="58"/>
      <c r="K275" s="58"/>
      <c r="L275" s="59"/>
      <c r="M275" s="1"/>
      <c r="N275" s="1"/>
      <c r="O275" s="1"/>
    </row>
    <row r="276" spans="1:15" ht="12.75" customHeight="1">
      <c r="A276" s="1"/>
      <c r="B276" s="1"/>
      <c r="C276" s="58"/>
      <c r="D276" s="58"/>
      <c r="E276" s="58"/>
      <c r="F276" s="58"/>
      <c r="G276" s="58"/>
      <c r="H276" s="58"/>
      <c r="I276" s="58"/>
      <c r="J276" s="58"/>
      <c r="K276" s="58"/>
      <c r="L276" s="59"/>
      <c r="M276" s="1"/>
      <c r="N276" s="1"/>
      <c r="O276" s="1"/>
    </row>
    <row r="277" spans="1:15" ht="12.75" customHeight="1">
      <c r="A277" s="1"/>
      <c r="B277" s="1"/>
      <c r="C277" s="58"/>
      <c r="D277" s="58"/>
      <c r="E277" s="58"/>
      <c r="F277" s="58"/>
      <c r="G277" s="58"/>
      <c r="H277" s="58"/>
      <c r="I277" s="58"/>
      <c r="J277" s="58"/>
      <c r="K277" s="58"/>
      <c r="L277" s="59"/>
      <c r="M277" s="1"/>
      <c r="N277" s="1"/>
      <c r="O277" s="1"/>
    </row>
    <row r="278" spans="1:15" ht="12.75" customHeight="1">
      <c r="A278" s="1"/>
      <c r="B278" s="1"/>
      <c r="C278" s="58"/>
      <c r="D278" s="58"/>
      <c r="E278" s="58"/>
      <c r="F278" s="58"/>
      <c r="G278" s="58"/>
      <c r="H278" s="58"/>
      <c r="I278" s="58"/>
      <c r="J278" s="58"/>
      <c r="K278" s="58"/>
      <c r="L278" s="59"/>
      <c r="M278" s="1"/>
      <c r="N278" s="1"/>
      <c r="O278" s="1"/>
    </row>
    <row r="279" spans="1:15" ht="12.75" customHeight="1">
      <c r="A279" s="1"/>
      <c r="B279" s="1"/>
      <c r="C279" s="58"/>
      <c r="D279" s="58"/>
      <c r="E279" s="58"/>
      <c r="F279" s="58"/>
      <c r="G279" s="58"/>
      <c r="H279" s="58"/>
      <c r="I279" s="58"/>
      <c r="J279" s="58"/>
      <c r="K279" s="58"/>
      <c r="L279" s="59"/>
      <c r="M279" s="1"/>
      <c r="N279" s="1"/>
      <c r="O279" s="1"/>
    </row>
    <row r="280" spans="1:15" ht="12.75" customHeight="1">
      <c r="A280" s="1"/>
      <c r="B280" s="1"/>
      <c r="C280" s="58"/>
      <c r="D280" s="58"/>
      <c r="E280" s="58"/>
      <c r="F280" s="58"/>
      <c r="G280" s="58"/>
      <c r="H280" s="58"/>
      <c r="I280" s="58"/>
      <c r="J280" s="58"/>
      <c r="K280" s="58"/>
      <c r="L280" s="59"/>
      <c r="M280" s="1"/>
      <c r="N280" s="1"/>
      <c r="O280" s="1"/>
    </row>
    <row r="281" spans="1:15" ht="12.75" customHeight="1">
      <c r="A281" s="1"/>
      <c r="B281" s="1"/>
      <c r="C281" s="58"/>
      <c r="D281" s="58"/>
      <c r="E281" s="58"/>
      <c r="F281" s="58"/>
      <c r="G281" s="58"/>
      <c r="H281" s="58"/>
      <c r="I281" s="58"/>
      <c r="J281" s="58"/>
      <c r="K281" s="58"/>
      <c r="L281" s="59"/>
      <c r="M281" s="1"/>
      <c r="N281" s="1"/>
      <c r="O281" s="1"/>
    </row>
    <row r="282" spans="1:15" ht="12.75" customHeight="1">
      <c r="A282" s="1"/>
      <c r="B282" s="1"/>
      <c r="C282" s="58"/>
      <c r="D282" s="58"/>
      <c r="E282" s="58"/>
      <c r="F282" s="58"/>
      <c r="G282" s="58"/>
      <c r="H282" s="58"/>
      <c r="I282" s="58"/>
      <c r="J282" s="58"/>
      <c r="K282" s="58"/>
      <c r="L282" s="59"/>
      <c r="M282" s="1"/>
      <c r="N282" s="1"/>
      <c r="O282" s="1"/>
    </row>
    <row r="283" spans="1:15" ht="12.75" customHeight="1">
      <c r="A283" s="1"/>
      <c r="B283" s="1"/>
      <c r="C283" s="58"/>
      <c r="D283" s="58"/>
      <c r="E283" s="58"/>
      <c r="F283" s="58"/>
      <c r="G283" s="58"/>
      <c r="H283" s="58"/>
      <c r="I283" s="58"/>
      <c r="J283" s="58"/>
      <c r="K283" s="58"/>
      <c r="L283" s="59"/>
      <c r="M283" s="1"/>
      <c r="N283" s="1"/>
      <c r="O283" s="1"/>
    </row>
    <row r="284" spans="1:15" ht="12.75" customHeight="1">
      <c r="A284" s="1"/>
      <c r="B284" s="1"/>
      <c r="C284" s="58"/>
      <c r="D284" s="58"/>
      <c r="E284" s="58"/>
      <c r="F284" s="58"/>
      <c r="G284" s="58"/>
      <c r="H284" s="58"/>
      <c r="I284" s="58"/>
      <c r="J284" s="58"/>
      <c r="K284" s="58"/>
      <c r="L284" s="59"/>
      <c r="M284" s="1"/>
      <c r="N284" s="1"/>
      <c r="O284" s="1"/>
    </row>
    <row r="285" spans="1:15" ht="12.75" customHeight="1">
      <c r="A285" s="1"/>
      <c r="B285" s="1"/>
      <c r="C285" s="58"/>
      <c r="D285" s="58"/>
      <c r="E285" s="58"/>
      <c r="F285" s="58"/>
      <c r="G285" s="58"/>
      <c r="H285" s="58"/>
      <c r="I285" s="58"/>
      <c r="J285" s="58"/>
      <c r="K285" s="58"/>
      <c r="L285" s="59"/>
      <c r="M285" s="1"/>
      <c r="N285" s="1"/>
      <c r="O285" s="1"/>
    </row>
    <row r="286" spans="1:15" ht="12.75" customHeight="1">
      <c r="A286" s="1"/>
      <c r="B286" s="1"/>
      <c r="C286" s="58"/>
      <c r="D286" s="58"/>
      <c r="E286" s="58"/>
      <c r="F286" s="58"/>
      <c r="G286" s="58"/>
      <c r="H286" s="58"/>
      <c r="I286" s="58"/>
      <c r="J286" s="58"/>
      <c r="K286" s="58"/>
      <c r="L286" s="59"/>
      <c r="M286" s="1"/>
      <c r="N286" s="1"/>
      <c r="O286" s="1"/>
    </row>
    <row r="287" spans="1:15" ht="12.75" customHeight="1">
      <c r="A287" s="1"/>
      <c r="B287" s="1"/>
      <c r="C287" s="58"/>
      <c r="D287" s="58"/>
      <c r="E287" s="58"/>
      <c r="F287" s="58"/>
      <c r="G287" s="58"/>
      <c r="H287" s="58"/>
      <c r="I287" s="58"/>
      <c r="J287" s="58"/>
      <c r="K287" s="58"/>
      <c r="L287" s="59"/>
      <c r="M287" s="1"/>
      <c r="N287" s="1"/>
      <c r="O287" s="1"/>
    </row>
    <row r="288" spans="1:15" ht="12.75" customHeight="1">
      <c r="A288" s="1"/>
      <c r="B288" s="1"/>
      <c r="C288" s="58"/>
      <c r="D288" s="58"/>
      <c r="E288" s="58"/>
      <c r="F288" s="58"/>
      <c r="G288" s="58"/>
      <c r="H288" s="58"/>
      <c r="I288" s="58"/>
      <c r="J288" s="58"/>
      <c r="K288" s="58"/>
      <c r="L288" s="59"/>
      <c r="M288" s="1"/>
      <c r="N288" s="1"/>
      <c r="O288" s="1"/>
    </row>
    <row r="289" spans="1:15" ht="12.75" customHeight="1">
      <c r="A289" s="1"/>
      <c r="B289" s="1"/>
      <c r="C289" s="58"/>
      <c r="D289" s="58"/>
      <c r="E289" s="58"/>
      <c r="F289" s="58"/>
      <c r="G289" s="58"/>
      <c r="H289" s="58"/>
      <c r="I289" s="58"/>
      <c r="J289" s="58"/>
      <c r="K289" s="58"/>
      <c r="L289" s="59"/>
      <c r="M289" s="1"/>
      <c r="N289" s="1"/>
      <c r="O289" s="1"/>
    </row>
    <row r="290" spans="1:15" ht="12.75" customHeight="1">
      <c r="A290" s="1"/>
      <c r="B290" s="1"/>
      <c r="C290" s="58"/>
      <c r="D290" s="58"/>
      <c r="E290" s="58"/>
      <c r="F290" s="58"/>
      <c r="G290" s="58"/>
      <c r="H290" s="58"/>
      <c r="I290" s="58"/>
      <c r="J290" s="58"/>
      <c r="K290" s="58"/>
      <c r="L290" s="59"/>
      <c r="M290" s="1"/>
      <c r="N290" s="1"/>
      <c r="O290" s="1"/>
    </row>
    <row r="291" spans="1:15" ht="12.75" customHeight="1">
      <c r="A291" s="1"/>
      <c r="B291" s="1"/>
      <c r="C291" s="58"/>
      <c r="D291" s="58"/>
      <c r="E291" s="58"/>
      <c r="F291" s="58"/>
      <c r="G291" s="58"/>
      <c r="H291" s="58"/>
      <c r="I291" s="58"/>
      <c r="J291" s="58"/>
      <c r="K291" s="58"/>
      <c r="L291" s="59"/>
      <c r="M291" s="1"/>
      <c r="N291" s="1"/>
      <c r="O291" s="1"/>
    </row>
    <row r="292" spans="1:15" ht="12.75" customHeight="1">
      <c r="A292" s="1"/>
      <c r="B292" s="1"/>
      <c r="C292" s="58"/>
      <c r="D292" s="58"/>
      <c r="E292" s="58"/>
      <c r="F292" s="58"/>
      <c r="G292" s="58"/>
      <c r="H292" s="58"/>
      <c r="I292" s="58"/>
      <c r="J292" s="58"/>
      <c r="K292" s="58"/>
      <c r="L292" s="59"/>
      <c r="M292" s="1"/>
      <c r="N292" s="1"/>
      <c r="O292" s="1"/>
    </row>
    <row r="293" spans="1:15" ht="12.75" customHeight="1">
      <c r="A293" s="1"/>
      <c r="B293" s="1"/>
      <c r="C293" s="58"/>
      <c r="D293" s="58"/>
      <c r="E293" s="58"/>
      <c r="F293" s="58"/>
      <c r="G293" s="58"/>
      <c r="H293" s="58"/>
      <c r="I293" s="58"/>
      <c r="J293" s="58"/>
      <c r="K293" s="58"/>
      <c r="L293" s="59"/>
      <c r="M293" s="1"/>
      <c r="N293" s="1"/>
      <c r="O293" s="1"/>
    </row>
    <row r="294" spans="1:15" ht="12.75" customHeight="1">
      <c r="A294" s="1"/>
      <c r="B294" s="1"/>
      <c r="C294" s="64"/>
      <c r="D294" s="64"/>
      <c r="E294" s="64"/>
      <c r="F294" s="64"/>
      <c r="G294" s="64"/>
      <c r="H294" s="64"/>
      <c r="I294" s="64"/>
      <c r="J294" s="64"/>
      <c r="K294" s="64"/>
      <c r="L294" s="59"/>
      <c r="M294" s="1"/>
      <c r="N294" s="1"/>
      <c r="O294" s="1"/>
    </row>
    <row r="295" spans="1:15" ht="12.75" customHeight="1">
      <c r="A295" s="1"/>
      <c r="B295" s="1"/>
      <c r="C295" s="58"/>
      <c r="D295" s="58"/>
      <c r="E295" s="58"/>
      <c r="F295" s="58"/>
      <c r="G295" s="58"/>
      <c r="H295" s="58"/>
      <c r="I295" s="58"/>
      <c r="J295" s="58"/>
      <c r="K295" s="58"/>
      <c r="L295" s="59"/>
      <c r="M295" s="1"/>
      <c r="N295" s="1"/>
      <c r="O295" s="1"/>
    </row>
    <row r="296" spans="1:15" ht="12.75" customHeight="1">
      <c r="A296" s="1"/>
      <c r="B296" s="1"/>
      <c r="C296" s="58"/>
      <c r="D296" s="58"/>
      <c r="E296" s="58"/>
      <c r="F296" s="58"/>
      <c r="G296" s="58"/>
      <c r="H296" s="58"/>
      <c r="I296" s="58"/>
      <c r="J296" s="58"/>
      <c r="K296" s="58"/>
      <c r="L296" s="59"/>
      <c r="M296" s="1"/>
      <c r="N296" s="1"/>
      <c r="O296" s="1"/>
    </row>
    <row r="297" spans="1:15" ht="12.75" customHeight="1">
      <c r="A297" s="1"/>
      <c r="B297" s="1"/>
      <c r="C297" s="58"/>
      <c r="D297" s="58"/>
      <c r="E297" s="58"/>
      <c r="F297" s="58"/>
      <c r="G297" s="58"/>
      <c r="H297" s="58"/>
      <c r="I297" s="58"/>
      <c r="J297" s="58"/>
      <c r="K297" s="58"/>
      <c r="L297" s="59"/>
      <c r="M297" s="1"/>
      <c r="N297" s="1"/>
      <c r="O297" s="1"/>
    </row>
    <row r="298" spans="1:15" ht="12.75" customHeight="1">
      <c r="A298" s="1"/>
      <c r="B298" s="1"/>
      <c r="C298" s="58"/>
      <c r="D298" s="58"/>
      <c r="E298" s="58"/>
      <c r="F298" s="58"/>
      <c r="G298" s="58"/>
      <c r="H298" s="58"/>
      <c r="I298" s="58"/>
      <c r="J298" s="58"/>
      <c r="K298" s="58"/>
      <c r="L298" s="59"/>
      <c r="M298" s="1"/>
      <c r="N298" s="1"/>
      <c r="O298" s="1"/>
    </row>
    <row r="299" spans="1:15" ht="12.75" customHeight="1">
      <c r="A299" s="1"/>
      <c r="B299" s="1"/>
      <c r="C299" s="58"/>
      <c r="D299" s="58"/>
      <c r="E299" s="58"/>
      <c r="F299" s="58"/>
      <c r="G299" s="58"/>
      <c r="H299" s="58"/>
      <c r="I299" s="58"/>
      <c r="J299" s="58"/>
      <c r="K299" s="58"/>
      <c r="L299" s="59"/>
      <c r="M299" s="1"/>
      <c r="N299" s="1"/>
      <c r="O299" s="1"/>
    </row>
    <row r="300" spans="1:15" ht="12.75" customHeight="1">
      <c r="A300" s="1"/>
      <c r="B300" s="1"/>
      <c r="C300" s="58"/>
      <c r="D300" s="58"/>
      <c r="E300" s="58"/>
      <c r="F300" s="58"/>
      <c r="G300" s="58"/>
      <c r="H300" s="58"/>
      <c r="I300" s="58"/>
      <c r="J300" s="58"/>
      <c r="K300" s="58"/>
      <c r="L300" s="59"/>
      <c r="M300" s="1"/>
      <c r="N300" s="1"/>
      <c r="O300" s="1"/>
    </row>
    <row r="301" spans="1:15" ht="12.75" customHeight="1">
      <c r="A301" s="1"/>
      <c r="B301" s="1"/>
      <c r="C301" s="58"/>
      <c r="D301" s="58"/>
      <c r="E301" s="58"/>
      <c r="F301" s="58"/>
      <c r="G301" s="58"/>
      <c r="H301" s="58"/>
      <c r="I301" s="58"/>
      <c r="J301" s="58"/>
      <c r="K301" s="58"/>
      <c r="L301" s="59"/>
      <c r="M301" s="1"/>
      <c r="N301" s="1"/>
      <c r="O301" s="1"/>
    </row>
    <row r="302" spans="1:15" ht="12.75" customHeight="1">
      <c r="A302" s="1"/>
      <c r="B302" s="1"/>
      <c r="C302" s="58"/>
      <c r="D302" s="58"/>
      <c r="E302" s="58"/>
      <c r="F302" s="58"/>
      <c r="G302" s="58"/>
      <c r="H302" s="58"/>
      <c r="I302" s="58"/>
      <c r="J302" s="58"/>
      <c r="K302" s="58"/>
      <c r="L302" s="59"/>
      <c r="M302" s="1"/>
      <c r="N302" s="1"/>
      <c r="O302" s="1"/>
    </row>
    <row r="303" spans="1:15" ht="12.75" customHeight="1">
      <c r="A303" s="1"/>
      <c r="B303" s="1"/>
      <c r="C303" s="58"/>
      <c r="D303" s="58"/>
      <c r="E303" s="58"/>
      <c r="F303" s="58"/>
      <c r="G303" s="58"/>
      <c r="H303" s="58"/>
      <c r="I303" s="58"/>
      <c r="J303" s="58"/>
      <c r="K303" s="58"/>
      <c r="L303" s="59"/>
      <c r="M303" s="1"/>
      <c r="N303" s="1"/>
      <c r="O303" s="1"/>
    </row>
    <row r="304" spans="1:15" ht="12.75" customHeight="1">
      <c r="A304" s="1"/>
      <c r="B304" s="1"/>
      <c r="C304" s="58"/>
      <c r="D304" s="58"/>
      <c r="E304" s="58"/>
      <c r="F304" s="58"/>
      <c r="G304" s="58"/>
      <c r="H304" s="58"/>
      <c r="I304" s="58"/>
      <c r="J304" s="58"/>
      <c r="K304" s="58"/>
      <c r="L304" s="59"/>
      <c r="M304" s="1"/>
      <c r="N304" s="1"/>
      <c r="O304" s="1"/>
    </row>
    <row r="305" spans="1:15" ht="12.75" customHeight="1">
      <c r="A305" s="1"/>
      <c r="B305" s="1"/>
      <c r="C305" s="58"/>
      <c r="D305" s="58"/>
      <c r="E305" s="58"/>
      <c r="F305" s="58"/>
      <c r="G305" s="58"/>
      <c r="H305" s="58"/>
      <c r="I305" s="58"/>
      <c r="J305" s="58"/>
      <c r="K305" s="58"/>
      <c r="L305" s="59"/>
      <c r="M305" s="1"/>
      <c r="N305" s="1"/>
      <c r="O305" s="1"/>
    </row>
    <row r="306" spans="1:15" ht="12.75" customHeight="1">
      <c r="A306" s="1"/>
      <c r="B306" s="1"/>
      <c r="C306" s="58"/>
      <c r="D306" s="58"/>
      <c r="E306" s="58"/>
      <c r="F306" s="58"/>
      <c r="G306" s="58"/>
      <c r="H306" s="58"/>
      <c r="I306" s="58"/>
      <c r="J306" s="58"/>
      <c r="K306" s="58"/>
      <c r="L306" s="59"/>
      <c r="M306" s="1"/>
      <c r="N306" s="1"/>
      <c r="O306" s="1"/>
    </row>
    <row r="307" spans="1:15" ht="12.75" customHeight="1">
      <c r="A307" s="1"/>
      <c r="B307" s="1"/>
      <c r="C307" s="58"/>
      <c r="D307" s="58"/>
      <c r="E307" s="58"/>
      <c r="F307" s="58"/>
      <c r="G307" s="58"/>
      <c r="H307" s="58"/>
      <c r="I307" s="58"/>
      <c r="J307" s="58"/>
      <c r="K307" s="58"/>
      <c r="L307" s="59"/>
      <c r="M307" s="1"/>
      <c r="N307" s="1"/>
      <c r="O307" s="1"/>
    </row>
    <row r="308" spans="1:15" ht="12.75" customHeight="1">
      <c r="A308" s="1"/>
      <c r="B308" s="1"/>
      <c r="C308" s="58"/>
      <c r="D308" s="58"/>
      <c r="E308" s="58"/>
      <c r="F308" s="58"/>
      <c r="G308" s="58"/>
      <c r="H308" s="58"/>
      <c r="I308" s="58"/>
      <c r="J308" s="58"/>
      <c r="K308" s="58"/>
      <c r="L308" s="59"/>
      <c r="M308" s="1"/>
      <c r="N308" s="1"/>
      <c r="O308" s="1"/>
    </row>
    <row r="309" spans="1:15" ht="12.75" customHeight="1">
      <c r="A309" s="1"/>
      <c r="B309" s="1"/>
      <c r="C309" s="58"/>
      <c r="D309" s="58"/>
      <c r="E309" s="58"/>
      <c r="F309" s="58"/>
      <c r="G309" s="58"/>
      <c r="H309" s="58"/>
      <c r="I309" s="58"/>
      <c r="J309" s="58"/>
      <c r="K309" s="58"/>
      <c r="L309" s="59"/>
      <c r="M309" s="1"/>
      <c r="N309" s="1"/>
      <c r="O309" s="1"/>
    </row>
    <row r="310" spans="1:15" ht="12.75" customHeight="1">
      <c r="A310" s="1"/>
      <c r="B310" s="1"/>
      <c r="C310" s="58"/>
      <c r="D310" s="58"/>
      <c r="E310" s="58"/>
      <c r="F310" s="58"/>
      <c r="G310" s="58"/>
      <c r="H310" s="58"/>
      <c r="I310" s="58"/>
      <c r="J310" s="58"/>
      <c r="K310" s="58"/>
      <c r="L310" s="59"/>
      <c r="M310" s="1"/>
      <c r="N310" s="1"/>
      <c r="O310" s="1"/>
    </row>
    <row r="311" spans="1:15" ht="12.75" customHeight="1">
      <c r="A311" s="1"/>
      <c r="B311" s="1"/>
      <c r="C311" s="58"/>
      <c r="D311" s="58"/>
      <c r="E311" s="58"/>
      <c r="F311" s="58"/>
      <c r="G311" s="58"/>
      <c r="H311" s="58"/>
      <c r="I311" s="58"/>
      <c r="J311" s="58"/>
      <c r="K311" s="58"/>
      <c r="L311" s="59"/>
      <c r="M311" s="1"/>
      <c r="N311" s="1"/>
      <c r="O311" s="1"/>
    </row>
    <row r="312" spans="1:15" ht="12.75" customHeight="1">
      <c r="A312" s="1"/>
      <c r="B312" s="1"/>
      <c r="C312" s="58"/>
      <c r="D312" s="58"/>
      <c r="E312" s="58"/>
      <c r="F312" s="58"/>
      <c r="G312" s="58"/>
      <c r="H312" s="58"/>
      <c r="I312" s="58"/>
      <c r="J312" s="58"/>
      <c r="K312" s="58"/>
      <c r="L312" s="59"/>
      <c r="M312" s="1"/>
      <c r="N312" s="1"/>
      <c r="O312" s="1"/>
    </row>
    <row r="313" spans="1:15" ht="12.75" customHeight="1">
      <c r="A313" s="1"/>
      <c r="B313" s="1"/>
      <c r="C313" s="58"/>
      <c r="D313" s="58"/>
      <c r="E313" s="58"/>
      <c r="F313" s="58"/>
      <c r="G313" s="58"/>
      <c r="H313" s="58"/>
      <c r="I313" s="58"/>
      <c r="J313" s="58"/>
      <c r="K313" s="58"/>
      <c r="L313" s="59"/>
      <c r="M313" s="1"/>
      <c r="N313" s="1"/>
      <c r="O313" s="1"/>
    </row>
    <row r="314" spans="1:15" ht="12.75" customHeight="1">
      <c r="A314" s="1"/>
      <c r="B314" s="1"/>
      <c r="C314" s="58"/>
      <c r="D314" s="58"/>
      <c r="E314" s="58"/>
      <c r="F314" s="58"/>
      <c r="G314" s="58"/>
      <c r="H314" s="58"/>
      <c r="I314" s="58"/>
      <c r="J314" s="58"/>
      <c r="K314" s="58"/>
      <c r="L314" s="59"/>
      <c r="M314" s="1"/>
      <c r="N314" s="1"/>
      <c r="O314" s="1"/>
    </row>
    <row r="315" spans="1:15" ht="12.75" customHeight="1">
      <c r="A315" s="1"/>
      <c r="B315" s="1"/>
      <c r="C315" s="58"/>
      <c r="D315" s="58"/>
      <c r="E315" s="58"/>
      <c r="F315" s="58"/>
      <c r="G315" s="58"/>
      <c r="H315" s="58"/>
      <c r="I315" s="58"/>
      <c r="J315" s="58"/>
      <c r="K315" s="58"/>
      <c r="L315" s="59"/>
      <c r="M315" s="1"/>
      <c r="N315" s="1"/>
      <c r="O315" s="1"/>
    </row>
    <row r="316" spans="1:15" ht="12.75" customHeight="1">
      <c r="A316" s="1"/>
      <c r="B316" s="1"/>
      <c r="C316" s="58"/>
      <c r="D316" s="58"/>
      <c r="E316" s="58"/>
      <c r="F316" s="58"/>
      <c r="G316" s="58"/>
      <c r="H316" s="58"/>
      <c r="I316" s="58"/>
      <c r="J316" s="58"/>
      <c r="K316" s="58"/>
      <c r="L316" s="59"/>
      <c r="M316" s="1"/>
      <c r="N316" s="1"/>
      <c r="O316" s="1"/>
    </row>
    <row r="317" spans="1:15" ht="12.75" customHeight="1">
      <c r="A317" s="1"/>
      <c r="B317" s="1"/>
      <c r="C317" s="58"/>
      <c r="D317" s="58"/>
      <c r="E317" s="58"/>
      <c r="F317" s="58"/>
      <c r="G317" s="58"/>
      <c r="H317" s="58"/>
      <c r="I317" s="58"/>
      <c r="J317" s="58"/>
      <c r="K317" s="58"/>
      <c r="L317" s="59"/>
      <c r="M317" s="1"/>
      <c r="N317" s="1"/>
      <c r="O317" s="1"/>
    </row>
    <row r="318" spans="1:15" ht="12.75" customHeight="1">
      <c r="A318" s="1"/>
      <c r="B318" s="1"/>
      <c r="C318" s="58"/>
      <c r="D318" s="58"/>
      <c r="E318" s="58"/>
      <c r="F318" s="58"/>
      <c r="G318" s="58"/>
      <c r="H318" s="58"/>
      <c r="I318" s="58"/>
      <c r="J318" s="58"/>
      <c r="K318" s="58"/>
      <c r="L318" s="59"/>
      <c r="M318" s="1"/>
      <c r="N318" s="1"/>
      <c r="O318" s="1"/>
    </row>
    <row r="319" spans="1:15" ht="12.75" customHeight="1">
      <c r="A319" s="1"/>
      <c r="B319" s="1"/>
      <c r="C319" s="58"/>
      <c r="D319" s="58"/>
      <c r="E319" s="58"/>
      <c r="F319" s="58"/>
      <c r="G319" s="58"/>
      <c r="H319" s="58"/>
      <c r="I319" s="58"/>
      <c r="J319" s="58"/>
      <c r="K319" s="58"/>
      <c r="L319" s="59"/>
      <c r="M319" s="1"/>
      <c r="N319" s="1"/>
      <c r="O319" s="1"/>
    </row>
    <row r="320" spans="1:15" ht="12.75" customHeight="1">
      <c r="A320" s="1"/>
      <c r="B320" s="1"/>
      <c r="C320" s="58"/>
      <c r="D320" s="58"/>
      <c r="E320" s="58"/>
      <c r="F320" s="58"/>
      <c r="G320" s="58"/>
      <c r="H320" s="58"/>
      <c r="I320" s="58"/>
      <c r="J320" s="58"/>
      <c r="K320" s="58"/>
      <c r="L320" s="59"/>
      <c r="M320" s="1"/>
      <c r="N320" s="1"/>
      <c r="O320" s="1"/>
    </row>
    <row r="321" spans="1:15" ht="12.75" customHeight="1">
      <c r="A321" s="1"/>
      <c r="B321" s="1"/>
      <c r="C321" s="58"/>
      <c r="D321" s="58"/>
      <c r="E321" s="58"/>
      <c r="F321" s="58"/>
      <c r="G321" s="58"/>
      <c r="H321" s="58"/>
      <c r="I321" s="58"/>
      <c r="J321" s="58"/>
      <c r="K321" s="58"/>
      <c r="L321" s="59"/>
      <c r="M321" s="1"/>
      <c r="N321" s="1"/>
      <c r="O321" s="1"/>
    </row>
    <row r="322" spans="1:15" ht="12.75" customHeight="1">
      <c r="A322" s="1"/>
      <c r="B322" s="1"/>
      <c r="C322" s="58"/>
      <c r="D322" s="58"/>
      <c r="E322" s="58"/>
      <c r="F322" s="58"/>
      <c r="G322" s="58"/>
      <c r="H322" s="58"/>
      <c r="I322" s="58"/>
      <c r="J322" s="58"/>
      <c r="K322" s="58"/>
      <c r="L322" s="59"/>
      <c r="M322" s="1"/>
      <c r="N322" s="1"/>
      <c r="O322" s="1"/>
    </row>
    <row r="323" spans="1:15" ht="12.75" customHeight="1">
      <c r="A323" s="1"/>
      <c r="B323" s="1"/>
      <c r="C323" s="58"/>
      <c r="D323" s="58"/>
      <c r="E323" s="58"/>
      <c r="F323" s="58"/>
      <c r="G323" s="58"/>
      <c r="H323" s="58"/>
      <c r="I323" s="58"/>
      <c r="J323" s="58"/>
      <c r="K323" s="58"/>
      <c r="L323" s="59"/>
      <c r="M323" s="1"/>
      <c r="N323" s="1"/>
      <c r="O323" s="1"/>
    </row>
    <row r="324" spans="1:15" ht="12.75" customHeight="1">
      <c r="A324" s="1"/>
      <c r="B324" s="1"/>
      <c r="C324" s="58"/>
      <c r="D324" s="58"/>
      <c r="E324" s="58"/>
      <c r="F324" s="58"/>
      <c r="G324" s="58"/>
      <c r="H324" s="58"/>
      <c r="I324" s="58"/>
      <c r="J324" s="58"/>
      <c r="K324" s="58"/>
      <c r="L324" s="59"/>
      <c r="M324" s="1"/>
      <c r="N324" s="1"/>
      <c r="O324" s="1"/>
    </row>
    <row r="325" spans="1:15" ht="12.75" customHeight="1">
      <c r="A325" s="1"/>
      <c r="B325" s="1"/>
      <c r="C325" s="58"/>
      <c r="D325" s="58"/>
      <c r="E325" s="58"/>
      <c r="F325" s="58"/>
      <c r="G325" s="58"/>
      <c r="H325" s="58"/>
      <c r="I325" s="58"/>
      <c r="J325" s="58"/>
      <c r="K325" s="58"/>
      <c r="L325" s="59"/>
      <c r="M325" s="1"/>
      <c r="N325" s="1"/>
      <c r="O325" s="1"/>
    </row>
    <row r="326" spans="1:15" ht="12.75" customHeight="1">
      <c r="A326" s="1"/>
      <c r="B326" s="1"/>
      <c r="C326" s="58"/>
      <c r="D326" s="58"/>
      <c r="E326" s="58"/>
      <c r="F326" s="58"/>
      <c r="G326" s="58"/>
      <c r="H326" s="58"/>
      <c r="I326" s="58"/>
      <c r="J326" s="58"/>
      <c r="K326" s="58"/>
      <c r="L326" s="59"/>
      <c r="M326" s="1"/>
      <c r="N326" s="1"/>
      <c r="O326" s="1"/>
    </row>
    <row r="327" spans="1:15" ht="12.75" customHeight="1">
      <c r="A327" s="1"/>
      <c r="B327" s="1"/>
      <c r="C327" s="58"/>
      <c r="D327" s="58"/>
      <c r="E327" s="58"/>
      <c r="F327" s="58"/>
      <c r="G327" s="58"/>
      <c r="H327" s="58"/>
      <c r="I327" s="58"/>
      <c r="J327" s="58"/>
      <c r="K327" s="58"/>
      <c r="L327" s="59"/>
      <c r="M327" s="1"/>
      <c r="N327" s="1"/>
      <c r="O327" s="1"/>
    </row>
    <row r="328" spans="1:15" ht="12.75" customHeight="1">
      <c r="A328" s="1"/>
      <c r="B328" s="1"/>
      <c r="C328" s="58"/>
      <c r="D328" s="58"/>
      <c r="E328" s="58"/>
      <c r="F328" s="58"/>
      <c r="G328" s="58"/>
      <c r="H328" s="58"/>
      <c r="I328" s="58"/>
      <c r="J328" s="58"/>
      <c r="K328" s="58"/>
      <c r="L328" s="59"/>
      <c r="M328" s="1"/>
      <c r="N328" s="1"/>
      <c r="O328" s="1"/>
    </row>
    <row r="329" spans="1:15" ht="12.75" customHeight="1">
      <c r="A329" s="1"/>
      <c r="B329" s="1"/>
      <c r="C329" s="58"/>
      <c r="D329" s="58"/>
      <c r="E329" s="58"/>
      <c r="F329" s="58"/>
      <c r="G329" s="58"/>
      <c r="H329" s="58"/>
      <c r="I329" s="58"/>
      <c r="J329" s="58"/>
      <c r="K329" s="58"/>
      <c r="L329" s="59"/>
      <c r="M329" s="1"/>
      <c r="N329" s="1"/>
      <c r="O329" s="1"/>
    </row>
    <row r="330" spans="1:15" ht="12.75" customHeight="1">
      <c r="A330" s="1"/>
      <c r="B330" s="1"/>
      <c r="C330" s="58"/>
      <c r="D330" s="58"/>
      <c r="E330" s="58"/>
      <c r="F330" s="58"/>
      <c r="G330" s="58"/>
      <c r="H330" s="58"/>
      <c r="I330" s="58"/>
      <c r="J330" s="58"/>
      <c r="K330" s="58"/>
      <c r="L330" s="59"/>
      <c r="M330" s="1"/>
      <c r="N330" s="1"/>
      <c r="O330" s="1"/>
    </row>
    <row r="331" spans="1:15" ht="12.75" customHeight="1">
      <c r="A331" s="1"/>
      <c r="B331" s="1"/>
      <c r="C331" s="58"/>
      <c r="D331" s="58"/>
      <c r="E331" s="58"/>
      <c r="F331" s="58"/>
      <c r="G331" s="58"/>
      <c r="H331" s="58"/>
      <c r="I331" s="58"/>
      <c r="J331" s="58"/>
      <c r="K331" s="58"/>
      <c r="L331" s="59"/>
      <c r="M331" s="1"/>
      <c r="N331" s="1"/>
      <c r="O331" s="1"/>
    </row>
    <row r="332" spans="1:15" ht="12.75" customHeight="1">
      <c r="A332" s="1"/>
      <c r="B332" s="1"/>
      <c r="C332" s="58"/>
      <c r="D332" s="58"/>
      <c r="E332" s="58"/>
      <c r="F332" s="58"/>
      <c r="G332" s="58"/>
      <c r="H332" s="58"/>
      <c r="I332" s="58"/>
      <c r="J332" s="58"/>
      <c r="K332" s="58"/>
      <c r="L332" s="59"/>
      <c r="M332" s="1"/>
      <c r="N332" s="1"/>
      <c r="O332" s="1"/>
    </row>
    <row r="333" spans="1:15" ht="12.75" customHeight="1">
      <c r="A333" s="1"/>
      <c r="B333" s="1"/>
      <c r="C333" s="58"/>
      <c r="D333" s="58"/>
      <c r="E333" s="58"/>
      <c r="F333" s="58"/>
      <c r="G333" s="58"/>
      <c r="H333" s="58"/>
      <c r="I333" s="58"/>
      <c r="J333" s="58"/>
      <c r="K333" s="58"/>
      <c r="L333" s="59"/>
      <c r="M333" s="1"/>
      <c r="N333" s="1"/>
      <c r="O333" s="1"/>
    </row>
    <row r="334" spans="1:15" ht="12.75" customHeight="1">
      <c r="A334" s="1"/>
      <c r="B334" s="1"/>
      <c r="C334" s="58"/>
      <c r="D334" s="58"/>
      <c r="E334" s="58"/>
      <c r="F334" s="58"/>
      <c r="G334" s="58"/>
      <c r="H334" s="58"/>
      <c r="I334" s="58"/>
      <c r="J334" s="58"/>
      <c r="K334" s="58"/>
      <c r="L334" s="59"/>
      <c r="M334" s="1"/>
      <c r="N334" s="1"/>
      <c r="O334" s="1"/>
    </row>
    <row r="335" spans="1:15" ht="12.75" customHeight="1">
      <c r="A335" s="1"/>
      <c r="B335" s="1"/>
      <c r="C335" s="64"/>
      <c r="D335" s="64"/>
      <c r="E335" s="58"/>
      <c r="F335" s="58"/>
      <c r="G335" s="58"/>
      <c r="H335" s="64"/>
      <c r="I335" s="64"/>
      <c r="J335" s="64"/>
      <c r="K335" s="64"/>
      <c r="L335" s="59"/>
      <c r="M335" s="1"/>
      <c r="N335" s="1"/>
      <c r="O335" s="1"/>
    </row>
    <row r="336" spans="1:15" ht="12.75" customHeight="1">
      <c r="A336" s="1"/>
      <c r="B336" s="1"/>
      <c r="C336" s="58"/>
      <c r="D336" s="58"/>
      <c r="E336" s="58"/>
      <c r="F336" s="58"/>
      <c r="G336" s="58"/>
      <c r="H336" s="58"/>
      <c r="I336" s="58"/>
      <c r="J336" s="58"/>
      <c r="K336" s="58"/>
      <c r="L336" s="59"/>
      <c r="M336" s="1"/>
      <c r="N336" s="1"/>
      <c r="O336" s="1"/>
    </row>
    <row r="337" spans="1:15" ht="12.75" customHeight="1">
      <c r="A337" s="1"/>
      <c r="B337" s="1"/>
      <c r="C337" s="58"/>
      <c r="D337" s="58"/>
      <c r="E337" s="58"/>
      <c r="F337" s="58"/>
      <c r="G337" s="58"/>
      <c r="H337" s="58"/>
      <c r="I337" s="58"/>
      <c r="J337" s="58"/>
      <c r="K337" s="58"/>
      <c r="L337" s="59"/>
      <c r="M337" s="1"/>
      <c r="N337" s="1"/>
      <c r="O337" s="1"/>
    </row>
    <row r="338" spans="1:15" ht="12.75" customHeight="1">
      <c r="A338" s="1"/>
      <c r="B338" s="1"/>
      <c r="C338" s="58"/>
      <c r="D338" s="58"/>
      <c r="E338" s="58"/>
      <c r="F338" s="58"/>
      <c r="G338" s="58"/>
      <c r="H338" s="58"/>
      <c r="I338" s="58"/>
      <c r="J338" s="58"/>
      <c r="K338" s="58"/>
      <c r="L338" s="59"/>
      <c r="M338" s="1"/>
      <c r="N338" s="1"/>
      <c r="O338" s="1"/>
    </row>
    <row r="339" spans="1:15" ht="12.75" customHeight="1">
      <c r="A339" s="1"/>
      <c r="B339" s="1"/>
      <c r="C339" s="58"/>
      <c r="D339" s="58"/>
      <c r="E339" s="58"/>
      <c r="F339" s="58"/>
      <c r="G339" s="58"/>
      <c r="H339" s="58"/>
      <c r="I339" s="58"/>
      <c r="J339" s="58"/>
      <c r="K339" s="58"/>
      <c r="L339" s="59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48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48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48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48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48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48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48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48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48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48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48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48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48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48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48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48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48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48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48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48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48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48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48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48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48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48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48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48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48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48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48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48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48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48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48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48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48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48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48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48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48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48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48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48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48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48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48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48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48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48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48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48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48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48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48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48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48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48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48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48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48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48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48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48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48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48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48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48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48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48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48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48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48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48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48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48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48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48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48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48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48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48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48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48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48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48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48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48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48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48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48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48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48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48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48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48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48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48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48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48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48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48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48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48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48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48"/>
      <c r="M445" s="1"/>
      <c r="N445" s="1"/>
      <c r="O445" s="1"/>
    </row>
    <row r="446" spans="1:15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48"/>
      <c r="M446" s="1"/>
      <c r="N446" s="1"/>
      <c r="O446" s="1"/>
    </row>
    <row r="447" spans="1:15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48"/>
      <c r="M447" s="1"/>
      <c r="N447" s="1"/>
      <c r="O447" s="1"/>
    </row>
    <row r="448" spans="1:15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48"/>
      <c r="M448" s="1"/>
      <c r="N448" s="1"/>
      <c r="O448" s="1"/>
    </row>
    <row r="449" spans="1:15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48"/>
      <c r="M449" s="1"/>
      <c r="N449" s="1"/>
      <c r="O449" s="1"/>
    </row>
    <row r="450" spans="1:15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48"/>
      <c r="M450" s="1"/>
      <c r="N450" s="1"/>
      <c r="O450" s="1"/>
    </row>
    <row r="451" spans="1:15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48"/>
      <c r="M451" s="1"/>
      <c r="N451" s="1"/>
      <c r="O451" s="1"/>
    </row>
    <row r="452" spans="1:15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48"/>
      <c r="M452" s="1"/>
      <c r="N452" s="1"/>
      <c r="O452" s="1"/>
    </row>
    <row r="453" spans="1:15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48"/>
      <c r="M453" s="1"/>
      <c r="N453" s="1"/>
      <c r="O453" s="1"/>
    </row>
    <row r="454" spans="1:15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48"/>
      <c r="M454" s="1"/>
      <c r="N454" s="1"/>
      <c r="O454" s="1"/>
    </row>
    <row r="455" spans="1:1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48"/>
      <c r="M455" s="1"/>
      <c r="N455" s="1"/>
      <c r="O455" s="1"/>
    </row>
    <row r="456" spans="1:15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48"/>
      <c r="M456" s="1"/>
      <c r="N456" s="1"/>
      <c r="O456" s="1"/>
    </row>
    <row r="457" spans="1:15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48"/>
      <c r="M457" s="1"/>
      <c r="N457" s="1"/>
      <c r="O457" s="1"/>
    </row>
    <row r="458" spans="1:15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48"/>
      <c r="M458" s="1"/>
      <c r="N458" s="1"/>
      <c r="O458" s="1"/>
    </row>
    <row r="459" spans="1:15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48"/>
      <c r="M459" s="1"/>
      <c r="N459" s="1"/>
      <c r="O459" s="1"/>
    </row>
    <row r="460" spans="1:15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48"/>
      <c r="M460" s="1"/>
      <c r="N460" s="1"/>
      <c r="O460" s="1"/>
    </row>
    <row r="461" spans="1:15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48"/>
      <c r="M461" s="1"/>
      <c r="N461" s="1"/>
      <c r="O461" s="1"/>
    </row>
    <row r="462" spans="1:15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48"/>
      <c r="M462" s="1"/>
      <c r="N462" s="1"/>
      <c r="O462" s="1"/>
    </row>
    <row r="463" spans="1:15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48"/>
      <c r="M463" s="1"/>
      <c r="N463" s="1"/>
      <c r="O463" s="1"/>
    </row>
    <row r="464" spans="1:15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48"/>
      <c r="M464" s="1"/>
      <c r="N464" s="1"/>
      <c r="O464" s="1"/>
    </row>
    <row r="465" spans="1:1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48"/>
      <c r="M465" s="1"/>
      <c r="N465" s="1"/>
      <c r="O465" s="1"/>
    </row>
    <row r="466" spans="1:15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48"/>
      <c r="M466" s="1"/>
      <c r="N466" s="1"/>
      <c r="O466" s="1"/>
    </row>
    <row r="467" spans="1:15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48"/>
      <c r="M467" s="1"/>
      <c r="N467" s="1"/>
      <c r="O467" s="1"/>
    </row>
    <row r="468" spans="1:15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48"/>
      <c r="M468" s="1"/>
      <c r="N468" s="1"/>
      <c r="O468" s="1"/>
    </row>
    <row r="469" spans="1:15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48"/>
      <c r="M469" s="1"/>
      <c r="N469" s="1"/>
      <c r="O469" s="1"/>
    </row>
    <row r="470" spans="1:15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48"/>
      <c r="M470" s="1"/>
      <c r="N470" s="1"/>
      <c r="O470" s="1"/>
    </row>
    <row r="471" spans="1:15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48"/>
      <c r="M471" s="1"/>
      <c r="N471" s="1"/>
      <c r="O471" s="1"/>
    </row>
    <row r="472" spans="1:15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48"/>
      <c r="M472" s="1"/>
      <c r="N472" s="1"/>
      <c r="O472" s="1"/>
    </row>
    <row r="473" spans="1:15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48"/>
      <c r="M473" s="1"/>
      <c r="N473" s="1"/>
      <c r="O473" s="1"/>
    </row>
    <row r="474" spans="1:15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48"/>
      <c r="M474" s="1"/>
      <c r="N474" s="1"/>
      <c r="O474" s="1"/>
    </row>
    <row r="475" spans="1:1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48"/>
      <c r="M475" s="1"/>
      <c r="N475" s="1"/>
      <c r="O475" s="1"/>
    </row>
    <row r="476" spans="1:15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48"/>
      <c r="M476" s="1"/>
      <c r="N476" s="1"/>
      <c r="O476" s="1"/>
    </row>
    <row r="477" spans="1:15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48"/>
      <c r="M477" s="1"/>
      <c r="N477" s="1"/>
      <c r="O477" s="1"/>
    </row>
    <row r="478" spans="1:15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48"/>
      <c r="M478" s="1"/>
      <c r="N478" s="1"/>
      <c r="O478" s="1"/>
    </row>
    <row r="479" spans="1:15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48"/>
      <c r="M479" s="1"/>
      <c r="N479" s="1"/>
      <c r="O479" s="1"/>
    </row>
    <row r="480" spans="1:15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48"/>
      <c r="M480" s="1"/>
      <c r="N480" s="1"/>
      <c r="O480" s="1"/>
    </row>
    <row r="481" spans="1:15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48"/>
      <c r="M481" s="1"/>
      <c r="N481" s="1"/>
      <c r="O481" s="1"/>
    </row>
    <row r="482" spans="1:15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48"/>
      <c r="M482" s="1"/>
      <c r="N482" s="1"/>
      <c r="O482" s="1"/>
    </row>
    <row r="483" spans="1:15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48"/>
      <c r="M483" s="1"/>
      <c r="N483" s="1"/>
      <c r="O483" s="1"/>
    </row>
    <row r="484" spans="1:15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48"/>
      <c r="M484" s="1"/>
      <c r="N484" s="1"/>
      <c r="O484" s="1"/>
    </row>
    <row r="485" spans="1:1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48"/>
      <c r="M485" s="1"/>
      <c r="N485" s="1"/>
      <c r="O485" s="1"/>
    </row>
    <row r="486" spans="1:15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48"/>
      <c r="M486" s="1"/>
      <c r="N486" s="1"/>
      <c r="O486" s="1"/>
    </row>
    <row r="487" spans="1:15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48"/>
      <c r="M487" s="1"/>
      <c r="N487" s="1"/>
      <c r="O487" s="1"/>
    </row>
    <row r="488" spans="1:15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48"/>
      <c r="M488" s="1"/>
      <c r="N488" s="1"/>
      <c r="O488" s="1"/>
    </row>
    <row r="489" spans="1:15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48"/>
      <c r="M489" s="1"/>
      <c r="N489" s="1"/>
      <c r="O489" s="1"/>
    </row>
    <row r="490" spans="1:15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48"/>
      <c r="M490" s="1"/>
      <c r="N490" s="1"/>
      <c r="O490" s="1"/>
    </row>
    <row r="491" spans="1:15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48"/>
      <c r="M491" s="1"/>
      <c r="N491" s="1"/>
      <c r="O491" s="1"/>
    </row>
    <row r="492" spans="1:15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48"/>
      <c r="M492" s="1"/>
      <c r="N492" s="1"/>
      <c r="O492" s="1"/>
    </row>
    <row r="493" spans="1:15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48"/>
      <c r="M493" s="1"/>
      <c r="N493" s="1"/>
      <c r="O493" s="1"/>
    </row>
    <row r="494" spans="1:15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48"/>
      <c r="M494" s="1"/>
      <c r="N494" s="1"/>
      <c r="O494" s="1"/>
    </row>
    <row r="495" spans="1:1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48"/>
      <c r="M495" s="1"/>
      <c r="N495" s="1"/>
      <c r="O495" s="1"/>
    </row>
    <row r="496" spans="1:15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48"/>
      <c r="M496" s="1"/>
      <c r="N496" s="1"/>
      <c r="O496" s="1"/>
    </row>
    <row r="497" spans="1:15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48"/>
      <c r="M497" s="1"/>
      <c r="N497" s="1"/>
      <c r="O497" s="1"/>
    </row>
    <row r="498" spans="1:15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48"/>
      <c r="M498" s="1"/>
      <c r="N498" s="1"/>
      <c r="O498" s="1"/>
    </row>
    <row r="499" spans="1:15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48"/>
      <c r="M499" s="1"/>
      <c r="N499" s="1"/>
      <c r="O499" s="1"/>
    </row>
    <row r="500" spans="1:15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48"/>
      <c r="M500" s="1"/>
      <c r="N500" s="1"/>
      <c r="O500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31"/>
  <sheetViews>
    <sheetView zoomScale="85" zoomScaleNormal="85" workbookViewId="0">
      <pane ySplit="10" topLeftCell="A11" activePane="bottomLeft" state="frozen"/>
      <selection pane="bottomLeft" activeCell="B17" sqref="B17"/>
    </sheetView>
  </sheetViews>
  <sheetFormatPr defaultColWidth="17.285156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491"/>
      <c r="B1" s="492"/>
      <c r="C1" s="68"/>
      <c r="D1" s="68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346" t="s">
        <v>286</v>
      </c>
      <c r="M5" s="1"/>
      <c r="N5" s="1"/>
      <c r="O5" s="1"/>
    </row>
    <row r="6" spans="1:15" ht="12.75" customHeight="1">
      <c r="A6" s="69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44649</v>
      </c>
      <c r="L6" s="1"/>
      <c r="M6" s="1"/>
      <c r="N6" s="1"/>
      <c r="O6" s="1"/>
    </row>
    <row r="7" spans="1:15" ht="12.75" customHeight="1">
      <c r="B7" s="1"/>
      <c r="C7" s="1" t="s">
        <v>287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6"/>
      <c r="B8" s="5"/>
      <c r="C8" s="5"/>
      <c r="D8" s="5"/>
      <c r="E8" s="5"/>
      <c r="F8" s="5"/>
      <c r="G8" s="70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484" t="s">
        <v>16</v>
      </c>
      <c r="B9" s="486" t="s">
        <v>18</v>
      </c>
      <c r="C9" s="490" t="s">
        <v>20</v>
      </c>
      <c r="D9" s="490" t="s">
        <v>21</v>
      </c>
      <c r="E9" s="481" t="s">
        <v>22</v>
      </c>
      <c r="F9" s="482"/>
      <c r="G9" s="483"/>
      <c r="H9" s="481" t="s">
        <v>23</v>
      </c>
      <c r="I9" s="482"/>
      <c r="J9" s="483"/>
      <c r="K9" s="23"/>
      <c r="L9" s="24"/>
      <c r="M9" s="50"/>
      <c r="N9" s="1"/>
      <c r="O9" s="1"/>
    </row>
    <row r="10" spans="1:15" ht="42.75" customHeight="1">
      <c r="A10" s="488"/>
      <c r="B10" s="489"/>
      <c r="C10" s="489"/>
      <c r="D10" s="489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6" t="s">
        <v>32</v>
      </c>
      <c r="M10" s="52" t="s">
        <v>230</v>
      </c>
      <c r="N10" s="1"/>
      <c r="O10" s="1"/>
    </row>
    <row r="11" spans="1:15" ht="12" customHeight="1">
      <c r="A11" s="30">
        <v>1</v>
      </c>
      <c r="B11" s="341" t="s">
        <v>288</v>
      </c>
      <c r="C11" s="323">
        <v>19521.400000000001</v>
      </c>
      <c r="D11" s="324">
        <v>19730.133333333335</v>
      </c>
      <c r="E11" s="324">
        <v>19291.26666666667</v>
      </c>
      <c r="F11" s="324">
        <v>19061.133333333335</v>
      </c>
      <c r="G11" s="324">
        <v>18622.26666666667</v>
      </c>
      <c r="H11" s="324">
        <v>19960.26666666667</v>
      </c>
      <c r="I11" s="324">
        <v>20399.133333333331</v>
      </c>
      <c r="J11" s="324">
        <v>20629.26666666667</v>
      </c>
      <c r="K11" s="323">
        <v>20169</v>
      </c>
      <c r="L11" s="323">
        <v>19500</v>
      </c>
      <c r="M11" s="323">
        <v>4.0599999999999997E-2</v>
      </c>
      <c r="N11" s="1"/>
      <c r="O11" s="1"/>
    </row>
    <row r="12" spans="1:15" ht="12" customHeight="1">
      <c r="A12" s="30">
        <v>2</v>
      </c>
      <c r="B12" s="342" t="s">
        <v>293</v>
      </c>
      <c r="C12" s="323">
        <v>426.95</v>
      </c>
      <c r="D12" s="324">
        <v>429.93333333333334</v>
      </c>
      <c r="E12" s="324">
        <v>419.91666666666669</v>
      </c>
      <c r="F12" s="324">
        <v>412.88333333333333</v>
      </c>
      <c r="G12" s="324">
        <v>402.86666666666667</v>
      </c>
      <c r="H12" s="324">
        <v>436.9666666666667</v>
      </c>
      <c r="I12" s="324">
        <v>446.98333333333335</v>
      </c>
      <c r="J12" s="324">
        <v>454.01666666666671</v>
      </c>
      <c r="K12" s="323">
        <v>439.95</v>
      </c>
      <c r="L12" s="323">
        <v>422.9</v>
      </c>
      <c r="M12" s="323">
        <v>2.5280100000000001</v>
      </c>
      <c r="N12" s="1"/>
      <c r="O12" s="1"/>
    </row>
    <row r="13" spans="1:15" ht="12" customHeight="1">
      <c r="A13" s="30">
        <v>3</v>
      </c>
      <c r="B13" s="342" t="s">
        <v>39</v>
      </c>
      <c r="C13" s="323">
        <v>907.55</v>
      </c>
      <c r="D13" s="324">
        <v>915.15</v>
      </c>
      <c r="E13" s="324">
        <v>896.65</v>
      </c>
      <c r="F13" s="324">
        <v>885.75</v>
      </c>
      <c r="G13" s="324">
        <v>867.25</v>
      </c>
      <c r="H13" s="324">
        <v>926.05</v>
      </c>
      <c r="I13" s="324">
        <v>944.55</v>
      </c>
      <c r="J13" s="324">
        <v>955.44999999999993</v>
      </c>
      <c r="K13" s="323">
        <v>933.65</v>
      </c>
      <c r="L13" s="323">
        <v>904.25</v>
      </c>
      <c r="M13" s="323">
        <v>9.2046399999999995</v>
      </c>
      <c r="N13" s="1"/>
      <c r="O13" s="1"/>
    </row>
    <row r="14" spans="1:15" ht="12" customHeight="1">
      <c r="A14" s="30">
        <v>4</v>
      </c>
      <c r="B14" s="342" t="s">
        <v>294</v>
      </c>
      <c r="C14" s="323">
        <v>2164.9499999999998</v>
      </c>
      <c r="D14" s="324">
        <v>2183.0333333333333</v>
      </c>
      <c r="E14" s="324">
        <v>2096.0666666666666</v>
      </c>
      <c r="F14" s="324">
        <v>2027.1833333333334</v>
      </c>
      <c r="G14" s="324">
        <v>1940.2166666666667</v>
      </c>
      <c r="H14" s="324">
        <v>2251.9166666666665</v>
      </c>
      <c r="I14" s="324">
        <v>2338.8833333333328</v>
      </c>
      <c r="J14" s="324">
        <v>2407.7666666666664</v>
      </c>
      <c r="K14" s="323">
        <v>2270</v>
      </c>
      <c r="L14" s="323">
        <v>2114.15</v>
      </c>
      <c r="M14" s="323">
        <v>2.2398400000000001</v>
      </c>
      <c r="N14" s="1"/>
      <c r="O14" s="1"/>
    </row>
    <row r="15" spans="1:15" ht="12" customHeight="1">
      <c r="A15" s="30">
        <v>5</v>
      </c>
      <c r="B15" s="342" t="s">
        <v>289</v>
      </c>
      <c r="C15" s="323">
        <v>2002.9</v>
      </c>
      <c r="D15" s="324">
        <v>1988.8333333333333</v>
      </c>
      <c r="E15" s="324">
        <v>1958.6666666666665</v>
      </c>
      <c r="F15" s="324">
        <v>1914.4333333333332</v>
      </c>
      <c r="G15" s="324">
        <v>1884.2666666666664</v>
      </c>
      <c r="H15" s="324">
        <v>2033.0666666666666</v>
      </c>
      <c r="I15" s="324">
        <v>2063.2333333333331</v>
      </c>
      <c r="J15" s="324">
        <v>2107.4666666666667</v>
      </c>
      <c r="K15" s="323">
        <v>2019</v>
      </c>
      <c r="L15" s="323">
        <v>1944.6</v>
      </c>
      <c r="M15" s="323">
        <v>1.8457600000000001</v>
      </c>
      <c r="N15" s="1"/>
      <c r="O15" s="1"/>
    </row>
    <row r="16" spans="1:15" ht="12" customHeight="1">
      <c r="A16" s="30">
        <v>6</v>
      </c>
      <c r="B16" s="342" t="s">
        <v>238</v>
      </c>
      <c r="C16" s="323">
        <v>16238.75</v>
      </c>
      <c r="D16" s="324">
        <v>16149.583333333334</v>
      </c>
      <c r="E16" s="324">
        <v>15959.166666666668</v>
      </c>
      <c r="F16" s="324">
        <v>15679.583333333334</v>
      </c>
      <c r="G16" s="324">
        <v>15489.166666666668</v>
      </c>
      <c r="H16" s="324">
        <v>16429.166666666668</v>
      </c>
      <c r="I16" s="324">
        <v>16619.583333333336</v>
      </c>
      <c r="J16" s="324">
        <v>16899.166666666668</v>
      </c>
      <c r="K16" s="323">
        <v>16340</v>
      </c>
      <c r="L16" s="323">
        <v>15870</v>
      </c>
      <c r="M16" s="323">
        <v>0.31916</v>
      </c>
      <c r="N16" s="1"/>
      <c r="O16" s="1"/>
    </row>
    <row r="17" spans="1:15" ht="12" customHeight="1">
      <c r="A17" s="30">
        <v>7</v>
      </c>
      <c r="B17" s="342" t="s">
        <v>242</v>
      </c>
      <c r="C17" s="323">
        <v>107.25</v>
      </c>
      <c r="D17" s="324">
        <v>107.3</v>
      </c>
      <c r="E17" s="324">
        <v>105.35</v>
      </c>
      <c r="F17" s="324">
        <v>103.45</v>
      </c>
      <c r="G17" s="324">
        <v>101.5</v>
      </c>
      <c r="H17" s="324">
        <v>109.19999999999999</v>
      </c>
      <c r="I17" s="324">
        <v>111.15</v>
      </c>
      <c r="J17" s="324">
        <v>113.04999999999998</v>
      </c>
      <c r="K17" s="323">
        <v>109.25</v>
      </c>
      <c r="L17" s="323">
        <v>105.4</v>
      </c>
      <c r="M17" s="323">
        <v>40.049939999999999</v>
      </c>
      <c r="N17" s="1"/>
      <c r="O17" s="1"/>
    </row>
    <row r="18" spans="1:15" ht="12" customHeight="1">
      <c r="A18" s="30">
        <v>8</v>
      </c>
      <c r="B18" s="342" t="s">
        <v>41</v>
      </c>
      <c r="C18" s="323">
        <v>299.3</v>
      </c>
      <c r="D18" s="324">
        <v>296.11666666666667</v>
      </c>
      <c r="E18" s="324">
        <v>291.28333333333336</v>
      </c>
      <c r="F18" s="324">
        <v>283.26666666666671</v>
      </c>
      <c r="G18" s="324">
        <v>278.43333333333339</v>
      </c>
      <c r="H18" s="324">
        <v>304.13333333333333</v>
      </c>
      <c r="I18" s="324">
        <v>308.96666666666658</v>
      </c>
      <c r="J18" s="324">
        <v>316.98333333333329</v>
      </c>
      <c r="K18" s="323">
        <v>300.95</v>
      </c>
      <c r="L18" s="323">
        <v>288.10000000000002</v>
      </c>
      <c r="M18" s="323">
        <v>24.826039999999999</v>
      </c>
      <c r="N18" s="1"/>
      <c r="O18" s="1"/>
    </row>
    <row r="19" spans="1:15" ht="12" customHeight="1">
      <c r="A19" s="30">
        <v>9</v>
      </c>
      <c r="B19" s="342" t="s">
        <v>43</v>
      </c>
      <c r="C19" s="323">
        <v>2059.65</v>
      </c>
      <c r="D19" s="324">
        <v>2060.0166666666669</v>
      </c>
      <c r="E19" s="324">
        <v>2038.6833333333338</v>
      </c>
      <c r="F19" s="324">
        <v>2017.7166666666669</v>
      </c>
      <c r="G19" s="324">
        <v>1996.3833333333339</v>
      </c>
      <c r="H19" s="324">
        <v>2080.9833333333336</v>
      </c>
      <c r="I19" s="324">
        <v>2102.3166666666666</v>
      </c>
      <c r="J19" s="324">
        <v>2123.2833333333338</v>
      </c>
      <c r="K19" s="323">
        <v>2081.35</v>
      </c>
      <c r="L19" s="323">
        <v>2039.05</v>
      </c>
      <c r="M19" s="323">
        <v>2.3118799999999999</v>
      </c>
      <c r="N19" s="1"/>
      <c r="O19" s="1"/>
    </row>
    <row r="20" spans="1:15" ht="12" customHeight="1">
      <c r="A20" s="30">
        <v>10</v>
      </c>
      <c r="B20" s="342" t="s">
        <v>45</v>
      </c>
      <c r="C20" s="323">
        <v>1909.7</v>
      </c>
      <c r="D20" s="324">
        <v>1895.0500000000002</v>
      </c>
      <c r="E20" s="324">
        <v>1865.7000000000003</v>
      </c>
      <c r="F20" s="324">
        <v>1821.7</v>
      </c>
      <c r="G20" s="324">
        <v>1792.3500000000001</v>
      </c>
      <c r="H20" s="324">
        <v>1939.0500000000004</v>
      </c>
      <c r="I20" s="324">
        <v>1968.4000000000003</v>
      </c>
      <c r="J20" s="324">
        <v>2012.4000000000005</v>
      </c>
      <c r="K20" s="323">
        <v>1924.4</v>
      </c>
      <c r="L20" s="323">
        <v>1851.05</v>
      </c>
      <c r="M20" s="323">
        <v>18.95438</v>
      </c>
      <c r="N20" s="1"/>
      <c r="O20" s="1"/>
    </row>
    <row r="21" spans="1:15" ht="12" customHeight="1">
      <c r="A21" s="30">
        <v>11</v>
      </c>
      <c r="B21" s="342" t="s">
        <v>239</v>
      </c>
      <c r="C21" s="323">
        <v>1930.85</v>
      </c>
      <c r="D21" s="324">
        <v>1922.3166666666666</v>
      </c>
      <c r="E21" s="324">
        <v>1903.9833333333331</v>
      </c>
      <c r="F21" s="324">
        <v>1877.1166666666666</v>
      </c>
      <c r="G21" s="324">
        <v>1858.7833333333331</v>
      </c>
      <c r="H21" s="324">
        <v>1949.1833333333332</v>
      </c>
      <c r="I21" s="324">
        <v>1967.5166666666667</v>
      </c>
      <c r="J21" s="324">
        <v>1994.3833333333332</v>
      </c>
      <c r="K21" s="323">
        <v>1940.65</v>
      </c>
      <c r="L21" s="323">
        <v>1895.45</v>
      </c>
      <c r="M21" s="323">
        <v>7.4616100000000003</v>
      </c>
      <c r="N21" s="1"/>
      <c r="O21" s="1"/>
    </row>
    <row r="22" spans="1:15" ht="12" customHeight="1">
      <c r="A22" s="30">
        <v>12</v>
      </c>
      <c r="B22" s="342" t="s">
        <v>46</v>
      </c>
      <c r="C22" s="323">
        <v>737</v>
      </c>
      <c r="D22" s="324">
        <v>737.75</v>
      </c>
      <c r="E22" s="324">
        <v>725.8</v>
      </c>
      <c r="F22" s="324">
        <v>714.59999999999991</v>
      </c>
      <c r="G22" s="324">
        <v>702.64999999999986</v>
      </c>
      <c r="H22" s="324">
        <v>748.95</v>
      </c>
      <c r="I22" s="324">
        <v>760.90000000000009</v>
      </c>
      <c r="J22" s="324">
        <v>772.10000000000014</v>
      </c>
      <c r="K22" s="323">
        <v>749.7</v>
      </c>
      <c r="L22" s="323">
        <v>726.55</v>
      </c>
      <c r="M22" s="323">
        <v>56.91095</v>
      </c>
      <c r="N22" s="1"/>
      <c r="O22" s="1"/>
    </row>
    <row r="23" spans="1:15" ht="12.75" customHeight="1">
      <c r="A23" s="30">
        <v>13</v>
      </c>
      <c r="B23" s="342" t="s">
        <v>241</v>
      </c>
      <c r="C23" s="323">
        <v>2439</v>
      </c>
      <c r="D23" s="324">
        <v>2442.3333333333335</v>
      </c>
      <c r="E23" s="324">
        <v>2409.666666666667</v>
      </c>
      <c r="F23" s="324">
        <v>2380.3333333333335</v>
      </c>
      <c r="G23" s="324">
        <v>2347.666666666667</v>
      </c>
      <c r="H23" s="324">
        <v>2471.666666666667</v>
      </c>
      <c r="I23" s="324">
        <v>2504.3333333333339</v>
      </c>
      <c r="J23" s="324">
        <v>2533.666666666667</v>
      </c>
      <c r="K23" s="323">
        <v>2475</v>
      </c>
      <c r="L23" s="323">
        <v>2413</v>
      </c>
      <c r="M23" s="323">
        <v>1.2006699999999999</v>
      </c>
      <c r="N23" s="1"/>
      <c r="O23" s="1"/>
    </row>
    <row r="24" spans="1:15" ht="12.75" customHeight="1">
      <c r="A24" s="30">
        <v>14</v>
      </c>
      <c r="B24" s="342" t="s">
        <v>295</v>
      </c>
      <c r="C24" s="323">
        <v>284.2</v>
      </c>
      <c r="D24" s="324">
        <v>287.21666666666664</v>
      </c>
      <c r="E24" s="324">
        <v>279.98333333333329</v>
      </c>
      <c r="F24" s="324">
        <v>275.76666666666665</v>
      </c>
      <c r="G24" s="324">
        <v>268.5333333333333</v>
      </c>
      <c r="H24" s="324">
        <v>291.43333333333328</v>
      </c>
      <c r="I24" s="324">
        <v>298.66666666666663</v>
      </c>
      <c r="J24" s="324">
        <v>302.88333333333327</v>
      </c>
      <c r="K24" s="323">
        <v>294.45</v>
      </c>
      <c r="L24" s="323">
        <v>283</v>
      </c>
      <c r="M24" s="323">
        <v>1.7715000000000001</v>
      </c>
      <c r="N24" s="1"/>
      <c r="O24" s="1"/>
    </row>
    <row r="25" spans="1:15" ht="12.75" customHeight="1">
      <c r="A25" s="30">
        <v>15</v>
      </c>
      <c r="B25" s="342" t="s">
        <v>296</v>
      </c>
      <c r="C25" s="323">
        <v>201.4</v>
      </c>
      <c r="D25" s="324">
        <v>201.76666666666668</v>
      </c>
      <c r="E25" s="324">
        <v>199.23333333333335</v>
      </c>
      <c r="F25" s="324">
        <v>197.06666666666666</v>
      </c>
      <c r="G25" s="324">
        <v>194.53333333333333</v>
      </c>
      <c r="H25" s="324">
        <v>203.93333333333337</v>
      </c>
      <c r="I25" s="324">
        <v>206.46666666666673</v>
      </c>
      <c r="J25" s="324">
        <v>208.63333333333338</v>
      </c>
      <c r="K25" s="323">
        <v>204.3</v>
      </c>
      <c r="L25" s="323">
        <v>199.6</v>
      </c>
      <c r="M25" s="323">
        <v>4.5965299999999996</v>
      </c>
      <c r="N25" s="1"/>
      <c r="O25" s="1"/>
    </row>
    <row r="26" spans="1:15" ht="12.75" customHeight="1">
      <c r="A26" s="30">
        <v>16</v>
      </c>
      <c r="B26" s="342" t="s">
        <v>297</v>
      </c>
      <c r="C26" s="323">
        <v>1206</v>
      </c>
      <c r="D26" s="324">
        <v>1205.1000000000001</v>
      </c>
      <c r="E26" s="324">
        <v>1192.2000000000003</v>
      </c>
      <c r="F26" s="324">
        <v>1178.4000000000001</v>
      </c>
      <c r="G26" s="324">
        <v>1165.5000000000002</v>
      </c>
      <c r="H26" s="324">
        <v>1218.9000000000003</v>
      </c>
      <c r="I26" s="324">
        <v>1231.8000000000004</v>
      </c>
      <c r="J26" s="324">
        <v>1245.6000000000004</v>
      </c>
      <c r="K26" s="323">
        <v>1218</v>
      </c>
      <c r="L26" s="323">
        <v>1191.3</v>
      </c>
      <c r="M26" s="323">
        <v>1.6203799999999999</v>
      </c>
      <c r="N26" s="1"/>
      <c r="O26" s="1"/>
    </row>
    <row r="27" spans="1:15" ht="12.75" customHeight="1">
      <c r="A27" s="30">
        <v>17</v>
      </c>
      <c r="B27" s="342" t="s">
        <v>291</v>
      </c>
      <c r="C27" s="323">
        <v>1660.45</v>
      </c>
      <c r="D27" s="324">
        <v>1665.5666666666666</v>
      </c>
      <c r="E27" s="324">
        <v>1644.8833333333332</v>
      </c>
      <c r="F27" s="324">
        <v>1629.3166666666666</v>
      </c>
      <c r="G27" s="324">
        <v>1608.6333333333332</v>
      </c>
      <c r="H27" s="324">
        <v>1681.1333333333332</v>
      </c>
      <c r="I27" s="324">
        <v>1701.8166666666666</v>
      </c>
      <c r="J27" s="324">
        <v>1717.3833333333332</v>
      </c>
      <c r="K27" s="323">
        <v>1686.25</v>
      </c>
      <c r="L27" s="323">
        <v>1650</v>
      </c>
      <c r="M27" s="323">
        <v>0.28484999999999999</v>
      </c>
      <c r="N27" s="1"/>
      <c r="O27" s="1"/>
    </row>
    <row r="28" spans="1:15" ht="12.75" customHeight="1">
      <c r="A28" s="30">
        <v>18</v>
      </c>
      <c r="B28" s="342" t="s">
        <v>243</v>
      </c>
      <c r="C28" s="323">
        <v>1909.8</v>
      </c>
      <c r="D28" s="324">
        <v>1902.1166666666668</v>
      </c>
      <c r="E28" s="324">
        <v>1874.9333333333336</v>
      </c>
      <c r="F28" s="324">
        <v>1840.0666666666668</v>
      </c>
      <c r="G28" s="324">
        <v>1812.8833333333337</v>
      </c>
      <c r="H28" s="324">
        <v>1936.9833333333336</v>
      </c>
      <c r="I28" s="324">
        <v>1964.166666666667</v>
      </c>
      <c r="J28" s="324">
        <v>1999.0333333333335</v>
      </c>
      <c r="K28" s="323">
        <v>1929.3</v>
      </c>
      <c r="L28" s="323">
        <v>1867.25</v>
      </c>
      <c r="M28" s="323">
        <v>0.59082999999999997</v>
      </c>
      <c r="N28" s="1"/>
      <c r="O28" s="1"/>
    </row>
    <row r="29" spans="1:15" ht="12.75" customHeight="1">
      <c r="A29" s="30">
        <v>19</v>
      </c>
      <c r="B29" s="342" t="s">
        <v>298</v>
      </c>
      <c r="C29" s="323">
        <v>76.75</v>
      </c>
      <c r="D29" s="324">
        <v>77.75</v>
      </c>
      <c r="E29" s="324">
        <v>75.55</v>
      </c>
      <c r="F29" s="324">
        <v>74.349999999999994</v>
      </c>
      <c r="G29" s="324">
        <v>72.149999999999991</v>
      </c>
      <c r="H29" s="324">
        <v>78.95</v>
      </c>
      <c r="I29" s="324">
        <v>81.149999999999991</v>
      </c>
      <c r="J29" s="324">
        <v>82.350000000000009</v>
      </c>
      <c r="K29" s="323">
        <v>79.95</v>
      </c>
      <c r="L29" s="323">
        <v>76.55</v>
      </c>
      <c r="M29" s="323">
        <v>2.6722299999999999</v>
      </c>
      <c r="N29" s="1"/>
      <c r="O29" s="1"/>
    </row>
    <row r="30" spans="1:15" ht="12.75" customHeight="1">
      <c r="A30" s="30">
        <v>20</v>
      </c>
      <c r="B30" s="342" t="s">
        <v>48</v>
      </c>
      <c r="C30" s="323">
        <v>3604.55</v>
      </c>
      <c r="D30" s="324">
        <v>3626.5666666666671</v>
      </c>
      <c r="E30" s="324">
        <v>3553.1333333333341</v>
      </c>
      <c r="F30" s="324">
        <v>3501.7166666666672</v>
      </c>
      <c r="G30" s="324">
        <v>3428.2833333333342</v>
      </c>
      <c r="H30" s="324">
        <v>3677.983333333334</v>
      </c>
      <c r="I30" s="324">
        <v>3751.4166666666674</v>
      </c>
      <c r="J30" s="324">
        <v>3802.8333333333339</v>
      </c>
      <c r="K30" s="323">
        <v>3700</v>
      </c>
      <c r="L30" s="323">
        <v>3575.15</v>
      </c>
      <c r="M30" s="323">
        <v>1.3426</v>
      </c>
      <c r="N30" s="1"/>
      <c r="O30" s="1"/>
    </row>
    <row r="31" spans="1:15" ht="12.75" customHeight="1">
      <c r="A31" s="30">
        <v>21</v>
      </c>
      <c r="B31" s="342" t="s">
        <v>299</v>
      </c>
      <c r="C31" s="323">
        <v>2811.35</v>
      </c>
      <c r="D31" s="324">
        <v>2835.7833333333333</v>
      </c>
      <c r="E31" s="324">
        <v>2781.5666666666666</v>
      </c>
      <c r="F31" s="324">
        <v>2751.7833333333333</v>
      </c>
      <c r="G31" s="324">
        <v>2697.5666666666666</v>
      </c>
      <c r="H31" s="324">
        <v>2865.5666666666666</v>
      </c>
      <c r="I31" s="324">
        <v>2919.7833333333328</v>
      </c>
      <c r="J31" s="324">
        <v>2949.5666666666666</v>
      </c>
      <c r="K31" s="323">
        <v>2890</v>
      </c>
      <c r="L31" s="323">
        <v>2806</v>
      </c>
      <c r="M31" s="323">
        <v>0.62504000000000004</v>
      </c>
      <c r="N31" s="1"/>
      <c r="O31" s="1"/>
    </row>
    <row r="32" spans="1:15" ht="12.75" customHeight="1">
      <c r="A32" s="30">
        <v>22</v>
      </c>
      <c r="B32" s="342" t="s">
        <v>300</v>
      </c>
      <c r="C32" s="323">
        <v>24.75</v>
      </c>
      <c r="D32" s="324">
        <v>25.066666666666663</v>
      </c>
      <c r="E32" s="324">
        <v>24.333333333333325</v>
      </c>
      <c r="F32" s="324">
        <v>23.916666666666661</v>
      </c>
      <c r="G32" s="324">
        <v>23.183333333333323</v>
      </c>
      <c r="H32" s="324">
        <v>25.483333333333327</v>
      </c>
      <c r="I32" s="324">
        <v>26.216666666666661</v>
      </c>
      <c r="J32" s="324">
        <v>26.633333333333329</v>
      </c>
      <c r="K32" s="323">
        <v>25.8</v>
      </c>
      <c r="L32" s="323">
        <v>24.65</v>
      </c>
      <c r="M32" s="323">
        <v>103.93753</v>
      </c>
      <c r="N32" s="1"/>
      <c r="O32" s="1"/>
    </row>
    <row r="33" spans="1:15" ht="12.75" customHeight="1">
      <c r="A33" s="30">
        <v>23</v>
      </c>
      <c r="B33" s="342" t="s">
        <v>50</v>
      </c>
      <c r="C33" s="323">
        <v>541.79999999999995</v>
      </c>
      <c r="D33" s="324">
        <v>545.58333333333337</v>
      </c>
      <c r="E33" s="324">
        <v>536.2166666666667</v>
      </c>
      <c r="F33" s="324">
        <v>530.63333333333333</v>
      </c>
      <c r="G33" s="324">
        <v>521.26666666666665</v>
      </c>
      <c r="H33" s="324">
        <v>551.16666666666674</v>
      </c>
      <c r="I33" s="324">
        <v>560.5333333333333</v>
      </c>
      <c r="J33" s="324">
        <v>566.11666666666679</v>
      </c>
      <c r="K33" s="323">
        <v>554.95000000000005</v>
      </c>
      <c r="L33" s="323">
        <v>540</v>
      </c>
      <c r="M33" s="323">
        <v>8.7663200000000003</v>
      </c>
      <c r="N33" s="1"/>
      <c r="O33" s="1"/>
    </row>
    <row r="34" spans="1:15" ht="12.75" customHeight="1">
      <c r="A34" s="30">
        <v>24</v>
      </c>
      <c r="B34" s="342" t="s">
        <v>301</v>
      </c>
      <c r="C34" s="323">
        <v>3569.2</v>
      </c>
      <c r="D34" s="324">
        <v>3575.7333333333336</v>
      </c>
      <c r="E34" s="324">
        <v>3503.4666666666672</v>
      </c>
      <c r="F34" s="324">
        <v>3437.7333333333336</v>
      </c>
      <c r="G34" s="324">
        <v>3365.4666666666672</v>
      </c>
      <c r="H34" s="324">
        <v>3641.4666666666672</v>
      </c>
      <c r="I34" s="324">
        <v>3713.7333333333336</v>
      </c>
      <c r="J34" s="324">
        <v>3779.4666666666672</v>
      </c>
      <c r="K34" s="323">
        <v>3648</v>
      </c>
      <c r="L34" s="323">
        <v>3510</v>
      </c>
      <c r="M34" s="323">
        <v>0.44368000000000002</v>
      </c>
      <c r="N34" s="1"/>
      <c r="O34" s="1"/>
    </row>
    <row r="35" spans="1:15" ht="12.75" customHeight="1">
      <c r="A35" s="30">
        <v>25</v>
      </c>
      <c r="B35" s="342" t="s">
        <v>51</v>
      </c>
      <c r="C35" s="323">
        <v>291.8</v>
      </c>
      <c r="D35" s="324">
        <v>293.23333333333335</v>
      </c>
      <c r="E35" s="324">
        <v>287.06666666666672</v>
      </c>
      <c r="F35" s="324">
        <v>282.33333333333337</v>
      </c>
      <c r="G35" s="324">
        <v>276.16666666666674</v>
      </c>
      <c r="H35" s="324">
        <v>297.9666666666667</v>
      </c>
      <c r="I35" s="324">
        <v>304.13333333333333</v>
      </c>
      <c r="J35" s="324">
        <v>308.86666666666667</v>
      </c>
      <c r="K35" s="323">
        <v>299.39999999999998</v>
      </c>
      <c r="L35" s="323">
        <v>288.5</v>
      </c>
      <c r="M35" s="323">
        <v>48.113529999999997</v>
      </c>
      <c r="N35" s="1"/>
      <c r="O35" s="1"/>
    </row>
    <row r="36" spans="1:15" ht="12.75" customHeight="1">
      <c r="A36" s="30">
        <v>26</v>
      </c>
      <c r="B36" s="342" t="s">
        <v>850</v>
      </c>
      <c r="C36" s="323">
        <v>1543</v>
      </c>
      <c r="D36" s="324">
        <v>1565.95</v>
      </c>
      <c r="E36" s="324">
        <v>1504.1000000000001</v>
      </c>
      <c r="F36" s="324">
        <v>1465.2</v>
      </c>
      <c r="G36" s="324">
        <v>1403.3500000000001</v>
      </c>
      <c r="H36" s="324">
        <v>1604.8500000000001</v>
      </c>
      <c r="I36" s="324">
        <v>1666.7</v>
      </c>
      <c r="J36" s="324">
        <v>1705.6000000000001</v>
      </c>
      <c r="K36" s="323">
        <v>1627.8</v>
      </c>
      <c r="L36" s="323">
        <v>1527.05</v>
      </c>
      <c r="M36" s="323">
        <v>2.8900600000000001</v>
      </c>
      <c r="N36" s="1"/>
      <c r="O36" s="1"/>
    </row>
    <row r="37" spans="1:15" ht="12.75" customHeight="1">
      <c r="A37" s="30">
        <v>27</v>
      </c>
      <c r="B37" s="342" t="s">
        <v>812</v>
      </c>
      <c r="C37" s="323">
        <v>850.75</v>
      </c>
      <c r="D37" s="324">
        <v>858.25</v>
      </c>
      <c r="E37" s="324">
        <v>840.5</v>
      </c>
      <c r="F37" s="324">
        <v>830.25</v>
      </c>
      <c r="G37" s="324">
        <v>812.5</v>
      </c>
      <c r="H37" s="324">
        <v>868.5</v>
      </c>
      <c r="I37" s="324">
        <v>886.25</v>
      </c>
      <c r="J37" s="324">
        <v>896.5</v>
      </c>
      <c r="K37" s="323">
        <v>876</v>
      </c>
      <c r="L37" s="323">
        <v>848</v>
      </c>
      <c r="M37" s="323">
        <v>0.53376000000000001</v>
      </c>
      <c r="N37" s="1"/>
      <c r="O37" s="1"/>
    </row>
    <row r="38" spans="1:15" ht="12.75" customHeight="1">
      <c r="A38" s="30">
        <v>28</v>
      </c>
      <c r="B38" s="342" t="s">
        <v>292</v>
      </c>
      <c r="C38" s="323">
        <v>907.15</v>
      </c>
      <c r="D38" s="324">
        <v>909.61666666666667</v>
      </c>
      <c r="E38" s="324">
        <v>886.33333333333337</v>
      </c>
      <c r="F38" s="324">
        <v>865.51666666666665</v>
      </c>
      <c r="G38" s="324">
        <v>842.23333333333335</v>
      </c>
      <c r="H38" s="324">
        <v>930.43333333333339</v>
      </c>
      <c r="I38" s="324">
        <v>953.7166666666667</v>
      </c>
      <c r="J38" s="324">
        <v>974.53333333333342</v>
      </c>
      <c r="K38" s="323">
        <v>932.9</v>
      </c>
      <c r="L38" s="323">
        <v>888.8</v>
      </c>
      <c r="M38" s="323">
        <v>4.4817499999999999</v>
      </c>
      <c r="N38" s="1"/>
      <c r="O38" s="1"/>
    </row>
    <row r="39" spans="1:15" ht="12.75" customHeight="1">
      <c r="A39" s="30">
        <v>29</v>
      </c>
      <c r="B39" s="342" t="s">
        <v>52</v>
      </c>
      <c r="C39" s="323">
        <v>761.6</v>
      </c>
      <c r="D39" s="324">
        <v>758.81666666666672</v>
      </c>
      <c r="E39" s="324">
        <v>749.68333333333339</v>
      </c>
      <c r="F39" s="324">
        <v>737.76666666666665</v>
      </c>
      <c r="G39" s="324">
        <v>728.63333333333333</v>
      </c>
      <c r="H39" s="324">
        <v>770.73333333333346</v>
      </c>
      <c r="I39" s="324">
        <v>779.8666666666669</v>
      </c>
      <c r="J39" s="324">
        <v>791.78333333333353</v>
      </c>
      <c r="K39" s="323">
        <v>767.95</v>
      </c>
      <c r="L39" s="323">
        <v>746.9</v>
      </c>
      <c r="M39" s="323">
        <v>4.2107400000000004</v>
      </c>
      <c r="N39" s="1"/>
      <c r="O39" s="1"/>
    </row>
    <row r="40" spans="1:15" ht="12.75" customHeight="1">
      <c r="A40" s="30">
        <v>30</v>
      </c>
      <c r="B40" s="342" t="s">
        <v>53</v>
      </c>
      <c r="C40" s="323">
        <v>4658.6000000000004</v>
      </c>
      <c r="D40" s="324">
        <v>4659.55</v>
      </c>
      <c r="E40" s="324">
        <v>4599.1000000000004</v>
      </c>
      <c r="F40" s="324">
        <v>4539.6000000000004</v>
      </c>
      <c r="G40" s="324">
        <v>4479.1500000000005</v>
      </c>
      <c r="H40" s="324">
        <v>4719.05</v>
      </c>
      <c r="I40" s="324">
        <v>4779.4999999999991</v>
      </c>
      <c r="J40" s="324">
        <v>4839</v>
      </c>
      <c r="K40" s="323">
        <v>4720</v>
      </c>
      <c r="L40" s="323">
        <v>4600.05</v>
      </c>
      <c r="M40" s="323">
        <v>5.2480200000000004</v>
      </c>
      <c r="N40" s="1"/>
      <c r="O40" s="1"/>
    </row>
    <row r="41" spans="1:15" ht="12.75" customHeight="1">
      <c r="A41" s="30">
        <v>31</v>
      </c>
      <c r="B41" s="342" t="s">
        <v>54</v>
      </c>
      <c r="C41" s="323">
        <v>188.95</v>
      </c>
      <c r="D41" s="324">
        <v>187.58333333333334</v>
      </c>
      <c r="E41" s="324">
        <v>185.61666666666667</v>
      </c>
      <c r="F41" s="324">
        <v>182.28333333333333</v>
      </c>
      <c r="G41" s="324">
        <v>180.31666666666666</v>
      </c>
      <c r="H41" s="324">
        <v>190.91666666666669</v>
      </c>
      <c r="I41" s="324">
        <v>192.88333333333333</v>
      </c>
      <c r="J41" s="324">
        <v>196.2166666666667</v>
      </c>
      <c r="K41" s="323">
        <v>189.55</v>
      </c>
      <c r="L41" s="323">
        <v>184.25</v>
      </c>
      <c r="M41" s="323">
        <v>29.186219999999999</v>
      </c>
      <c r="N41" s="1"/>
      <c r="O41" s="1"/>
    </row>
    <row r="42" spans="1:15" ht="12.75" customHeight="1">
      <c r="A42" s="30">
        <v>32</v>
      </c>
      <c r="B42" s="342" t="s">
        <v>302</v>
      </c>
      <c r="C42" s="323">
        <v>398.15</v>
      </c>
      <c r="D42" s="324">
        <v>402.15000000000003</v>
      </c>
      <c r="E42" s="324">
        <v>390.00000000000006</v>
      </c>
      <c r="F42" s="324">
        <v>381.85</v>
      </c>
      <c r="G42" s="324">
        <v>369.70000000000005</v>
      </c>
      <c r="H42" s="324">
        <v>410.30000000000007</v>
      </c>
      <c r="I42" s="324">
        <v>422.45000000000005</v>
      </c>
      <c r="J42" s="324">
        <v>430.60000000000008</v>
      </c>
      <c r="K42" s="323">
        <v>414.3</v>
      </c>
      <c r="L42" s="323">
        <v>394</v>
      </c>
      <c r="M42" s="323">
        <v>3.83317</v>
      </c>
      <c r="N42" s="1"/>
      <c r="O42" s="1"/>
    </row>
    <row r="43" spans="1:15" ht="12.75" customHeight="1">
      <c r="A43" s="30">
        <v>33</v>
      </c>
      <c r="B43" s="342" t="s">
        <v>303</v>
      </c>
      <c r="C43" s="323">
        <v>87.75</v>
      </c>
      <c r="D43" s="324">
        <v>88.483333333333334</v>
      </c>
      <c r="E43" s="324">
        <v>86.766666666666666</v>
      </c>
      <c r="F43" s="324">
        <v>85.783333333333331</v>
      </c>
      <c r="G43" s="324">
        <v>84.066666666666663</v>
      </c>
      <c r="H43" s="324">
        <v>89.466666666666669</v>
      </c>
      <c r="I43" s="324">
        <v>91.183333333333337</v>
      </c>
      <c r="J43" s="324">
        <v>92.166666666666671</v>
      </c>
      <c r="K43" s="323">
        <v>90.2</v>
      </c>
      <c r="L43" s="323">
        <v>87.5</v>
      </c>
      <c r="M43" s="323">
        <v>6.5798699999999997</v>
      </c>
      <c r="N43" s="1"/>
      <c r="O43" s="1"/>
    </row>
    <row r="44" spans="1:15" ht="12.75" customHeight="1">
      <c r="A44" s="30">
        <v>34</v>
      </c>
      <c r="B44" s="342" t="s">
        <v>55</v>
      </c>
      <c r="C44" s="323">
        <v>114.05</v>
      </c>
      <c r="D44" s="324">
        <v>113.38333333333333</v>
      </c>
      <c r="E44" s="324">
        <v>112.31666666666665</v>
      </c>
      <c r="F44" s="324">
        <v>110.58333333333333</v>
      </c>
      <c r="G44" s="324">
        <v>109.51666666666665</v>
      </c>
      <c r="H44" s="324">
        <v>115.11666666666665</v>
      </c>
      <c r="I44" s="324">
        <v>116.18333333333331</v>
      </c>
      <c r="J44" s="324">
        <v>117.91666666666664</v>
      </c>
      <c r="K44" s="323">
        <v>114.45</v>
      </c>
      <c r="L44" s="323">
        <v>111.65</v>
      </c>
      <c r="M44" s="323">
        <v>108.6307</v>
      </c>
      <c r="N44" s="1"/>
      <c r="O44" s="1"/>
    </row>
    <row r="45" spans="1:15" ht="12.75" customHeight="1">
      <c r="A45" s="30">
        <v>35</v>
      </c>
      <c r="B45" s="342" t="s">
        <v>57</v>
      </c>
      <c r="C45" s="323">
        <v>3027.45</v>
      </c>
      <c r="D45" s="324">
        <v>3027.2333333333331</v>
      </c>
      <c r="E45" s="324">
        <v>2995.8666666666663</v>
      </c>
      <c r="F45" s="324">
        <v>2964.2833333333333</v>
      </c>
      <c r="G45" s="324">
        <v>2932.9166666666665</v>
      </c>
      <c r="H45" s="324">
        <v>3058.8166666666662</v>
      </c>
      <c r="I45" s="324">
        <v>3090.1833333333329</v>
      </c>
      <c r="J45" s="324">
        <v>3121.766666666666</v>
      </c>
      <c r="K45" s="323">
        <v>3058.6</v>
      </c>
      <c r="L45" s="323">
        <v>2995.65</v>
      </c>
      <c r="M45" s="323">
        <v>6.8033200000000003</v>
      </c>
      <c r="N45" s="1"/>
      <c r="O45" s="1"/>
    </row>
    <row r="46" spans="1:15" ht="12.75" customHeight="1">
      <c r="A46" s="30">
        <v>36</v>
      </c>
      <c r="B46" s="342" t="s">
        <v>304</v>
      </c>
      <c r="C46" s="323">
        <v>200</v>
      </c>
      <c r="D46" s="324">
        <v>194.54999999999998</v>
      </c>
      <c r="E46" s="324">
        <v>187.39999999999998</v>
      </c>
      <c r="F46" s="324">
        <v>174.79999999999998</v>
      </c>
      <c r="G46" s="324">
        <v>167.64999999999998</v>
      </c>
      <c r="H46" s="324">
        <v>207.14999999999998</v>
      </c>
      <c r="I46" s="324">
        <v>214.3</v>
      </c>
      <c r="J46" s="324">
        <v>226.89999999999998</v>
      </c>
      <c r="K46" s="323">
        <v>201.7</v>
      </c>
      <c r="L46" s="323">
        <v>181.95</v>
      </c>
      <c r="M46" s="323">
        <v>45.841670000000001</v>
      </c>
      <c r="N46" s="1"/>
      <c r="O46" s="1"/>
    </row>
    <row r="47" spans="1:15" ht="12.75" customHeight="1">
      <c r="A47" s="30">
        <v>37</v>
      </c>
      <c r="B47" s="342" t="s">
        <v>306</v>
      </c>
      <c r="C47" s="323">
        <v>2000.4</v>
      </c>
      <c r="D47" s="324">
        <v>1984.5</v>
      </c>
      <c r="E47" s="324">
        <v>1957</v>
      </c>
      <c r="F47" s="324">
        <v>1913.6</v>
      </c>
      <c r="G47" s="324">
        <v>1886.1</v>
      </c>
      <c r="H47" s="324">
        <v>2027.9</v>
      </c>
      <c r="I47" s="324">
        <v>2055.4</v>
      </c>
      <c r="J47" s="324">
        <v>2098.8000000000002</v>
      </c>
      <c r="K47" s="323">
        <v>2012</v>
      </c>
      <c r="L47" s="323">
        <v>1941.1</v>
      </c>
      <c r="M47" s="323">
        <v>3.39588</v>
      </c>
      <c r="N47" s="1"/>
      <c r="O47" s="1"/>
    </row>
    <row r="48" spans="1:15" ht="12.75" customHeight="1">
      <c r="A48" s="30">
        <v>38</v>
      </c>
      <c r="B48" s="342" t="s">
        <v>305</v>
      </c>
      <c r="C48" s="323">
        <v>2616.6</v>
      </c>
      <c r="D48" s="324">
        <v>2605.7333333333331</v>
      </c>
      <c r="E48" s="324">
        <v>2585.8666666666663</v>
      </c>
      <c r="F48" s="324">
        <v>2555.1333333333332</v>
      </c>
      <c r="G48" s="324">
        <v>2535.2666666666664</v>
      </c>
      <c r="H48" s="324">
        <v>2636.4666666666662</v>
      </c>
      <c r="I48" s="324">
        <v>2656.333333333333</v>
      </c>
      <c r="J48" s="324">
        <v>2687.0666666666662</v>
      </c>
      <c r="K48" s="323">
        <v>2625.6</v>
      </c>
      <c r="L48" s="323">
        <v>2575</v>
      </c>
      <c r="M48" s="323">
        <v>0.18942000000000001</v>
      </c>
      <c r="N48" s="1"/>
      <c r="O48" s="1"/>
    </row>
    <row r="49" spans="1:15" ht="12.75" customHeight="1">
      <c r="A49" s="30">
        <v>39</v>
      </c>
      <c r="B49" s="342" t="s">
        <v>240</v>
      </c>
      <c r="C49" s="323">
        <v>2141.1999999999998</v>
      </c>
      <c r="D49" s="324">
        <v>2147.7166666666667</v>
      </c>
      <c r="E49" s="324">
        <v>2073.4833333333336</v>
      </c>
      <c r="F49" s="324">
        <v>2005.7666666666669</v>
      </c>
      <c r="G49" s="324">
        <v>1931.5333333333338</v>
      </c>
      <c r="H49" s="324">
        <v>2215.4333333333334</v>
      </c>
      <c r="I49" s="324">
        <v>2289.6666666666661</v>
      </c>
      <c r="J49" s="324">
        <v>2357.3833333333332</v>
      </c>
      <c r="K49" s="323">
        <v>2221.9499999999998</v>
      </c>
      <c r="L49" s="323">
        <v>2080</v>
      </c>
      <c r="M49" s="323">
        <v>3.7049300000000001</v>
      </c>
      <c r="N49" s="1"/>
      <c r="O49" s="1"/>
    </row>
    <row r="50" spans="1:15" ht="12.75" customHeight="1">
      <c r="A50" s="30">
        <v>40</v>
      </c>
      <c r="B50" s="342" t="s">
        <v>307</v>
      </c>
      <c r="C50" s="323">
        <v>10357.950000000001</v>
      </c>
      <c r="D50" s="324">
        <v>10285.5</v>
      </c>
      <c r="E50" s="324">
        <v>9923.6</v>
      </c>
      <c r="F50" s="324">
        <v>9489.25</v>
      </c>
      <c r="G50" s="324">
        <v>9127.35</v>
      </c>
      <c r="H50" s="324">
        <v>10719.85</v>
      </c>
      <c r="I50" s="324">
        <v>11081.750000000002</v>
      </c>
      <c r="J50" s="324">
        <v>11516.1</v>
      </c>
      <c r="K50" s="323">
        <v>10647.4</v>
      </c>
      <c r="L50" s="323">
        <v>9851.15</v>
      </c>
      <c r="M50" s="323">
        <v>1.06128</v>
      </c>
      <c r="N50" s="1"/>
      <c r="O50" s="1"/>
    </row>
    <row r="51" spans="1:15" ht="12.75" customHeight="1">
      <c r="A51" s="30">
        <v>41</v>
      </c>
      <c r="B51" s="342" t="s">
        <v>59</v>
      </c>
      <c r="C51" s="323">
        <v>1214.75</v>
      </c>
      <c r="D51" s="324">
        <v>1213.6000000000001</v>
      </c>
      <c r="E51" s="324">
        <v>1202.4000000000003</v>
      </c>
      <c r="F51" s="324">
        <v>1190.0500000000002</v>
      </c>
      <c r="G51" s="324">
        <v>1178.8500000000004</v>
      </c>
      <c r="H51" s="324">
        <v>1225.9500000000003</v>
      </c>
      <c r="I51" s="324">
        <v>1237.1500000000001</v>
      </c>
      <c r="J51" s="324">
        <v>1249.5000000000002</v>
      </c>
      <c r="K51" s="323">
        <v>1224.8</v>
      </c>
      <c r="L51" s="323">
        <v>1201.25</v>
      </c>
      <c r="M51" s="323">
        <v>8.1308500000000006</v>
      </c>
      <c r="N51" s="1"/>
      <c r="O51" s="1"/>
    </row>
    <row r="52" spans="1:15" ht="12.75" customHeight="1">
      <c r="A52" s="30">
        <v>42</v>
      </c>
      <c r="B52" s="342" t="s">
        <v>60</v>
      </c>
      <c r="C52" s="323">
        <v>706.75</v>
      </c>
      <c r="D52" s="324">
        <v>711.41666666666663</v>
      </c>
      <c r="E52" s="324">
        <v>696.83333333333326</v>
      </c>
      <c r="F52" s="324">
        <v>686.91666666666663</v>
      </c>
      <c r="G52" s="324">
        <v>672.33333333333326</v>
      </c>
      <c r="H52" s="324">
        <v>721.33333333333326</v>
      </c>
      <c r="I52" s="324">
        <v>735.91666666666652</v>
      </c>
      <c r="J52" s="324">
        <v>745.83333333333326</v>
      </c>
      <c r="K52" s="323">
        <v>726</v>
      </c>
      <c r="L52" s="323">
        <v>701.5</v>
      </c>
      <c r="M52" s="323">
        <v>18.956630000000001</v>
      </c>
      <c r="N52" s="1"/>
      <c r="O52" s="1"/>
    </row>
    <row r="53" spans="1:15" ht="12.75" customHeight="1">
      <c r="A53" s="30">
        <v>43</v>
      </c>
      <c r="B53" s="342" t="s">
        <v>308</v>
      </c>
      <c r="C53" s="323">
        <v>418.65</v>
      </c>
      <c r="D53" s="324">
        <v>421.11666666666662</v>
      </c>
      <c r="E53" s="324">
        <v>413.63333333333321</v>
      </c>
      <c r="F53" s="324">
        <v>408.61666666666662</v>
      </c>
      <c r="G53" s="324">
        <v>401.13333333333321</v>
      </c>
      <c r="H53" s="324">
        <v>426.13333333333321</v>
      </c>
      <c r="I53" s="324">
        <v>433.61666666666667</v>
      </c>
      <c r="J53" s="324">
        <v>438.63333333333321</v>
      </c>
      <c r="K53" s="323">
        <v>428.6</v>
      </c>
      <c r="L53" s="323">
        <v>416.1</v>
      </c>
      <c r="M53" s="323">
        <v>2.3025099999999998</v>
      </c>
      <c r="N53" s="1"/>
      <c r="O53" s="1"/>
    </row>
    <row r="54" spans="1:15" ht="12.75" customHeight="1">
      <c r="A54" s="30">
        <v>44</v>
      </c>
      <c r="B54" s="342" t="s">
        <v>61</v>
      </c>
      <c r="C54" s="323">
        <v>736</v>
      </c>
      <c r="D54" s="324">
        <v>729.65</v>
      </c>
      <c r="E54" s="324">
        <v>721.4</v>
      </c>
      <c r="F54" s="324">
        <v>706.8</v>
      </c>
      <c r="G54" s="324">
        <v>698.55</v>
      </c>
      <c r="H54" s="324">
        <v>744.25</v>
      </c>
      <c r="I54" s="324">
        <v>752.5</v>
      </c>
      <c r="J54" s="324">
        <v>767.1</v>
      </c>
      <c r="K54" s="323">
        <v>737.9</v>
      </c>
      <c r="L54" s="323">
        <v>715.05</v>
      </c>
      <c r="M54" s="323">
        <v>70.776690000000002</v>
      </c>
      <c r="N54" s="1"/>
      <c r="O54" s="1"/>
    </row>
    <row r="55" spans="1:15" ht="12.75" customHeight="1">
      <c r="A55" s="30">
        <v>45</v>
      </c>
      <c r="B55" s="342" t="s">
        <v>62</v>
      </c>
      <c r="C55" s="323">
        <v>3687.75</v>
      </c>
      <c r="D55" s="324">
        <v>3689.9333333333329</v>
      </c>
      <c r="E55" s="324">
        <v>3642.8666666666659</v>
      </c>
      <c r="F55" s="324">
        <v>3597.9833333333331</v>
      </c>
      <c r="G55" s="324">
        <v>3550.9166666666661</v>
      </c>
      <c r="H55" s="324">
        <v>3734.8166666666657</v>
      </c>
      <c r="I55" s="324">
        <v>3781.8833333333323</v>
      </c>
      <c r="J55" s="324">
        <v>3826.7666666666655</v>
      </c>
      <c r="K55" s="323">
        <v>3737</v>
      </c>
      <c r="L55" s="323">
        <v>3645.05</v>
      </c>
      <c r="M55" s="323">
        <v>6.8826700000000001</v>
      </c>
      <c r="N55" s="1"/>
      <c r="O55" s="1"/>
    </row>
    <row r="56" spans="1:15" ht="12.75" customHeight="1">
      <c r="A56" s="30">
        <v>46</v>
      </c>
      <c r="B56" s="342" t="s">
        <v>312</v>
      </c>
      <c r="C56" s="323">
        <v>153.05000000000001</v>
      </c>
      <c r="D56" s="324">
        <v>154.38333333333333</v>
      </c>
      <c r="E56" s="324">
        <v>151.26666666666665</v>
      </c>
      <c r="F56" s="324">
        <v>149.48333333333332</v>
      </c>
      <c r="G56" s="324">
        <v>146.36666666666665</v>
      </c>
      <c r="H56" s="324">
        <v>156.16666666666666</v>
      </c>
      <c r="I56" s="324">
        <v>159.28333333333333</v>
      </c>
      <c r="J56" s="324">
        <v>161.06666666666666</v>
      </c>
      <c r="K56" s="323">
        <v>157.5</v>
      </c>
      <c r="L56" s="323">
        <v>152.6</v>
      </c>
      <c r="M56" s="323">
        <v>8.0299499999999995</v>
      </c>
      <c r="N56" s="1"/>
      <c r="O56" s="1"/>
    </row>
    <row r="57" spans="1:15" ht="12.75" customHeight="1">
      <c r="A57" s="30">
        <v>47</v>
      </c>
      <c r="B57" s="342" t="s">
        <v>313</v>
      </c>
      <c r="C57" s="323">
        <v>1047.05</v>
      </c>
      <c r="D57" s="324">
        <v>1043.0166666666667</v>
      </c>
      <c r="E57" s="324">
        <v>1030.0333333333333</v>
      </c>
      <c r="F57" s="324">
        <v>1013.0166666666667</v>
      </c>
      <c r="G57" s="324">
        <v>1000.0333333333333</v>
      </c>
      <c r="H57" s="324">
        <v>1060.0333333333333</v>
      </c>
      <c r="I57" s="324">
        <v>1073.0166666666664</v>
      </c>
      <c r="J57" s="324">
        <v>1090.0333333333333</v>
      </c>
      <c r="K57" s="323">
        <v>1056</v>
      </c>
      <c r="L57" s="323">
        <v>1026</v>
      </c>
      <c r="M57" s="323">
        <v>0.79203000000000001</v>
      </c>
      <c r="N57" s="1"/>
      <c r="O57" s="1"/>
    </row>
    <row r="58" spans="1:15" ht="12.75" customHeight="1">
      <c r="A58" s="30">
        <v>48</v>
      </c>
      <c r="B58" s="342" t="s">
        <v>64</v>
      </c>
      <c r="C58" s="323">
        <v>16518.95</v>
      </c>
      <c r="D58" s="324">
        <v>16393.333333333332</v>
      </c>
      <c r="E58" s="324">
        <v>16226.666666666664</v>
      </c>
      <c r="F58" s="324">
        <v>15934.383333333331</v>
      </c>
      <c r="G58" s="324">
        <v>15767.716666666664</v>
      </c>
      <c r="H58" s="324">
        <v>16685.616666666665</v>
      </c>
      <c r="I58" s="324">
        <v>16852.283333333329</v>
      </c>
      <c r="J58" s="324">
        <v>17144.566666666666</v>
      </c>
      <c r="K58" s="323">
        <v>16560</v>
      </c>
      <c r="L58" s="323">
        <v>16101.05</v>
      </c>
      <c r="M58" s="323">
        <v>1.75187</v>
      </c>
      <c r="N58" s="1"/>
      <c r="O58" s="1"/>
    </row>
    <row r="59" spans="1:15" ht="12" customHeight="1">
      <c r="A59" s="30">
        <v>49</v>
      </c>
      <c r="B59" s="342" t="s">
        <v>245</v>
      </c>
      <c r="C59" s="323">
        <v>5023.8999999999996</v>
      </c>
      <c r="D59" s="324">
        <v>5021.1833333333334</v>
      </c>
      <c r="E59" s="324">
        <v>4982.7166666666672</v>
      </c>
      <c r="F59" s="324">
        <v>4941.5333333333338</v>
      </c>
      <c r="G59" s="324">
        <v>4903.0666666666675</v>
      </c>
      <c r="H59" s="324">
        <v>5062.3666666666668</v>
      </c>
      <c r="I59" s="324">
        <v>5100.8333333333321</v>
      </c>
      <c r="J59" s="324">
        <v>5142.0166666666664</v>
      </c>
      <c r="K59" s="323">
        <v>5059.6499999999996</v>
      </c>
      <c r="L59" s="323">
        <v>4980</v>
      </c>
      <c r="M59" s="323">
        <v>0.15346000000000001</v>
      </c>
      <c r="N59" s="1"/>
      <c r="O59" s="1"/>
    </row>
    <row r="60" spans="1:15" ht="12.75" customHeight="1">
      <c r="A60" s="30">
        <v>50</v>
      </c>
      <c r="B60" s="342" t="s">
        <v>65</v>
      </c>
      <c r="C60" s="323">
        <v>7001.4</v>
      </c>
      <c r="D60" s="324">
        <v>6968.8</v>
      </c>
      <c r="E60" s="324">
        <v>6902.6</v>
      </c>
      <c r="F60" s="324">
        <v>6803.8</v>
      </c>
      <c r="G60" s="324">
        <v>6737.6</v>
      </c>
      <c r="H60" s="324">
        <v>7067.6</v>
      </c>
      <c r="I60" s="324">
        <v>7133.7999999999993</v>
      </c>
      <c r="J60" s="324">
        <v>7232.6</v>
      </c>
      <c r="K60" s="323">
        <v>7035</v>
      </c>
      <c r="L60" s="323">
        <v>6870</v>
      </c>
      <c r="M60" s="323">
        <v>9.3697300000000006</v>
      </c>
      <c r="N60" s="1"/>
      <c r="O60" s="1"/>
    </row>
    <row r="61" spans="1:15" ht="12.75" customHeight="1">
      <c r="A61" s="30">
        <v>51</v>
      </c>
      <c r="B61" s="342" t="s">
        <v>314</v>
      </c>
      <c r="C61" s="323">
        <v>2887.4</v>
      </c>
      <c r="D61" s="324">
        <v>2919.9666666666667</v>
      </c>
      <c r="E61" s="324">
        <v>2831.5333333333333</v>
      </c>
      <c r="F61" s="324">
        <v>2775.6666666666665</v>
      </c>
      <c r="G61" s="324">
        <v>2687.2333333333331</v>
      </c>
      <c r="H61" s="324">
        <v>2975.8333333333335</v>
      </c>
      <c r="I61" s="324">
        <v>3064.2666666666669</v>
      </c>
      <c r="J61" s="324">
        <v>3120.1333333333337</v>
      </c>
      <c r="K61" s="323">
        <v>3008.4</v>
      </c>
      <c r="L61" s="323">
        <v>2864.1</v>
      </c>
      <c r="M61" s="323">
        <v>1.3152200000000001</v>
      </c>
      <c r="N61" s="1"/>
      <c r="O61" s="1"/>
    </row>
    <row r="62" spans="1:15" ht="12.75" customHeight="1">
      <c r="A62" s="30">
        <v>52</v>
      </c>
      <c r="B62" s="342" t="s">
        <v>66</v>
      </c>
      <c r="C62" s="323">
        <v>2051.5500000000002</v>
      </c>
      <c r="D62" s="324">
        <v>2047.8500000000001</v>
      </c>
      <c r="E62" s="324">
        <v>2033.7000000000003</v>
      </c>
      <c r="F62" s="324">
        <v>2015.8500000000001</v>
      </c>
      <c r="G62" s="324">
        <v>2001.7000000000003</v>
      </c>
      <c r="H62" s="324">
        <v>2065.7000000000003</v>
      </c>
      <c r="I62" s="324">
        <v>2079.8500000000004</v>
      </c>
      <c r="J62" s="324">
        <v>2097.7000000000003</v>
      </c>
      <c r="K62" s="323">
        <v>2062</v>
      </c>
      <c r="L62" s="323">
        <v>2030</v>
      </c>
      <c r="M62" s="323">
        <v>1.19058</v>
      </c>
      <c r="N62" s="1"/>
      <c r="O62" s="1"/>
    </row>
    <row r="63" spans="1:15" ht="12.75" customHeight="1">
      <c r="A63" s="30">
        <v>53</v>
      </c>
      <c r="B63" s="342" t="s">
        <v>315</v>
      </c>
      <c r="C63" s="323">
        <v>479.15</v>
      </c>
      <c r="D63" s="324">
        <v>480.86666666666662</v>
      </c>
      <c r="E63" s="324">
        <v>471.28333333333325</v>
      </c>
      <c r="F63" s="324">
        <v>463.41666666666663</v>
      </c>
      <c r="G63" s="324">
        <v>453.83333333333326</v>
      </c>
      <c r="H63" s="324">
        <v>488.73333333333323</v>
      </c>
      <c r="I63" s="324">
        <v>498.31666666666661</v>
      </c>
      <c r="J63" s="324">
        <v>506.18333333333322</v>
      </c>
      <c r="K63" s="323">
        <v>490.45</v>
      </c>
      <c r="L63" s="323">
        <v>473</v>
      </c>
      <c r="M63" s="323">
        <v>40.83014</v>
      </c>
      <c r="N63" s="1"/>
      <c r="O63" s="1"/>
    </row>
    <row r="64" spans="1:15" ht="12.75" customHeight="1">
      <c r="A64" s="30">
        <v>54</v>
      </c>
      <c r="B64" s="342" t="s">
        <v>67</v>
      </c>
      <c r="C64" s="323">
        <v>297.05</v>
      </c>
      <c r="D64" s="324">
        <v>297.71666666666664</v>
      </c>
      <c r="E64" s="324">
        <v>293.68333333333328</v>
      </c>
      <c r="F64" s="324">
        <v>290.31666666666666</v>
      </c>
      <c r="G64" s="324">
        <v>286.2833333333333</v>
      </c>
      <c r="H64" s="324">
        <v>301.08333333333326</v>
      </c>
      <c r="I64" s="324">
        <v>305.11666666666667</v>
      </c>
      <c r="J64" s="324">
        <v>308.48333333333323</v>
      </c>
      <c r="K64" s="323">
        <v>301.75</v>
      </c>
      <c r="L64" s="323">
        <v>294.35000000000002</v>
      </c>
      <c r="M64" s="323">
        <v>79.428619999999995</v>
      </c>
      <c r="N64" s="1"/>
      <c r="O64" s="1"/>
    </row>
    <row r="65" spans="1:15" ht="12.75" customHeight="1">
      <c r="A65" s="30">
        <v>55</v>
      </c>
      <c r="B65" s="342" t="s">
        <v>68</v>
      </c>
      <c r="C65" s="323">
        <v>111.95</v>
      </c>
      <c r="D65" s="324">
        <v>110.53333333333335</v>
      </c>
      <c r="E65" s="324">
        <v>108.7166666666667</v>
      </c>
      <c r="F65" s="324">
        <v>105.48333333333335</v>
      </c>
      <c r="G65" s="324">
        <v>103.6666666666667</v>
      </c>
      <c r="H65" s="324">
        <v>113.76666666666669</v>
      </c>
      <c r="I65" s="324">
        <v>115.58333333333333</v>
      </c>
      <c r="J65" s="324">
        <v>118.81666666666669</v>
      </c>
      <c r="K65" s="323">
        <v>112.35</v>
      </c>
      <c r="L65" s="323">
        <v>107.3</v>
      </c>
      <c r="M65" s="323">
        <v>464.09384999999997</v>
      </c>
      <c r="N65" s="1"/>
      <c r="O65" s="1"/>
    </row>
    <row r="66" spans="1:15" ht="12.75" customHeight="1">
      <c r="A66" s="30">
        <v>56</v>
      </c>
      <c r="B66" s="342" t="s">
        <v>246</v>
      </c>
      <c r="C66" s="323">
        <v>46</v>
      </c>
      <c r="D66" s="324">
        <v>46.216666666666669</v>
      </c>
      <c r="E66" s="324">
        <v>45.483333333333334</v>
      </c>
      <c r="F66" s="324">
        <v>44.966666666666669</v>
      </c>
      <c r="G66" s="324">
        <v>44.233333333333334</v>
      </c>
      <c r="H66" s="324">
        <v>46.733333333333334</v>
      </c>
      <c r="I66" s="324">
        <v>47.466666666666669</v>
      </c>
      <c r="J66" s="324">
        <v>47.983333333333334</v>
      </c>
      <c r="K66" s="323">
        <v>46.95</v>
      </c>
      <c r="L66" s="323">
        <v>45.7</v>
      </c>
      <c r="M66" s="323">
        <v>41.428739999999998</v>
      </c>
      <c r="N66" s="1"/>
      <c r="O66" s="1"/>
    </row>
    <row r="67" spans="1:15" ht="12.75" customHeight="1">
      <c r="A67" s="30">
        <v>57</v>
      </c>
      <c r="B67" s="342" t="s">
        <v>309</v>
      </c>
      <c r="C67" s="323">
        <v>2955.05</v>
      </c>
      <c r="D67" s="324">
        <v>2926.35</v>
      </c>
      <c r="E67" s="324">
        <v>2853.7</v>
      </c>
      <c r="F67" s="324">
        <v>2752.35</v>
      </c>
      <c r="G67" s="324">
        <v>2679.7</v>
      </c>
      <c r="H67" s="324">
        <v>3027.7</v>
      </c>
      <c r="I67" s="324">
        <v>3100.3500000000004</v>
      </c>
      <c r="J67" s="324">
        <v>3201.7</v>
      </c>
      <c r="K67" s="323">
        <v>2999</v>
      </c>
      <c r="L67" s="323">
        <v>2825</v>
      </c>
      <c r="M67" s="323">
        <v>0.48071000000000003</v>
      </c>
      <c r="N67" s="1"/>
      <c r="O67" s="1"/>
    </row>
    <row r="68" spans="1:15" ht="12.75" customHeight="1">
      <c r="A68" s="30">
        <v>58</v>
      </c>
      <c r="B68" s="342" t="s">
        <v>69</v>
      </c>
      <c r="C68" s="323">
        <v>1928.25</v>
      </c>
      <c r="D68" s="324">
        <v>1926.9666666666665</v>
      </c>
      <c r="E68" s="324">
        <v>1902.2333333333329</v>
      </c>
      <c r="F68" s="324">
        <v>1876.2166666666665</v>
      </c>
      <c r="G68" s="324">
        <v>1851.4833333333329</v>
      </c>
      <c r="H68" s="324">
        <v>1952.9833333333329</v>
      </c>
      <c r="I68" s="324">
        <v>1977.7166666666665</v>
      </c>
      <c r="J68" s="324">
        <v>2003.7333333333329</v>
      </c>
      <c r="K68" s="323">
        <v>1951.7</v>
      </c>
      <c r="L68" s="323">
        <v>1900.95</v>
      </c>
      <c r="M68" s="323">
        <v>3.1304599999999998</v>
      </c>
      <c r="N68" s="1"/>
      <c r="O68" s="1"/>
    </row>
    <row r="69" spans="1:15" ht="12.75" customHeight="1">
      <c r="A69" s="30">
        <v>59</v>
      </c>
      <c r="B69" s="342" t="s">
        <v>317</v>
      </c>
      <c r="C69" s="323">
        <v>4788.95</v>
      </c>
      <c r="D69" s="324">
        <v>4720.333333333333</v>
      </c>
      <c r="E69" s="324">
        <v>4608.6166666666659</v>
      </c>
      <c r="F69" s="324">
        <v>4428.2833333333328</v>
      </c>
      <c r="G69" s="324">
        <v>4316.5666666666657</v>
      </c>
      <c r="H69" s="324">
        <v>4900.6666666666661</v>
      </c>
      <c r="I69" s="324">
        <v>5012.3833333333332</v>
      </c>
      <c r="J69" s="324">
        <v>5192.7166666666662</v>
      </c>
      <c r="K69" s="323">
        <v>4832.05</v>
      </c>
      <c r="L69" s="323">
        <v>4540</v>
      </c>
      <c r="M69" s="323">
        <v>0.25867000000000001</v>
      </c>
      <c r="N69" s="1"/>
      <c r="O69" s="1"/>
    </row>
    <row r="70" spans="1:15" ht="12.75" customHeight="1">
      <c r="A70" s="30">
        <v>60</v>
      </c>
      <c r="B70" s="342" t="s">
        <v>247</v>
      </c>
      <c r="C70" s="323">
        <v>872.5</v>
      </c>
      <c r="D70" s="324">
        <v>877.91666666666663</v>
      </c>
      <c r="E70" s="324">
        <v>857.83333333333326</v>
      </c>
      <c r="F70" s="324">
        <v>843.16666666666663</v>
      </c>
      <c r="G70" s="324">
        <v>823.08333333333326</v>
      </c>
      <c r="H70" s="324">
        <v>892.58333333333326</v>
      </c>
      <c r="I70" s="324">
        <v>912.66666666666652</v>
      </c>
      <c r="J70" s="324">
        <v>927.33333333333326</v>
      </c>
      <c r="K70" s="323">
        <v>898</v>
      </c>
      <c r="L70" s="323">
        <v>863.25</v>
      </c>
      <c r="M70" s="323">
        <v>0.91942000000000002</v>
      </c>
      <c r="N70" s="1"/>
      <c r="O70" s="1"/>
    </row>
    <row r="71" spans="1:15" ht="12.75" customHeight="1">
      <c r="A71" s="30">
        <v>61</v>
      </c>
      <c r="B71" s="342" t="s">
        <v>318</v>
      </c>
      <c r="C71" s="323">
        <v>546.85</v>
      </c>
      <c r="D71" s="324">
        <v>551.41666666666663</v>
      </c>
      <c r="E71" s="324">
        <v>539.93333333333328</v>
      </c>
      <c r="F71" s="324">
        <v>533.01666666666665</v>
      </c>
      <c r="G71" s="324">
        <v>521.5333333333333</v>
      </c>
      <c r="H71" s="324">
        <v>558.33333333333326</v>
      </c>
      <c r="I71" s="324">
        <v>569.81666666666661</v>
      </c>
      <c r="J71" s="324">
        <v>576.73333333333323</v>
      </c>
      <c r="K71" s="323">
        <v>562.9</v>
      </c>
      <c r="L71" s="323">
        <v>544.5</v>
      </c>
      <c r="M71" s="323">
        <v>2.63951</v>
      </c>
      <c r="N71" s="1"/>
      <c r="O71" s="1"/>
    </row>
    <row r="72" spans="1:15" ht="12.75" customHeight="1">
      <c r="A72" s="30">
        <v>62</v>
      </c>
      <c r="B72" s="342" t="s">
        <v>71</v>
      </c>
      <c r="C72" s="323">
        <v>205.05</v>
      </c>
      <c r="D72" s="324">
        <v>205.13333333333335</v>
      </c>
      <c r="E72" s="324">
        <v>203.4666666666667</v>
      </c>
      <c r="F72" s="324">
        <v>201.88333333333335</v>
      </c>
      <c r="G72" s="324">
        <v>200.2166666666667</v>
      </c>
      <c r="H72" s="324">
        <v>206.7166666666667</v>
      </c>
      <c r="I72" s="324">
        <v>208.38333333333338</v>
      </c>
      <c r="J72" s="324">
        <v>209.9666666666667</v>
      </c>
      <c r="K72" s="323">
        <v>206.8</v>
      </c>
      <c r="L72" s="323">
        <v>203.55</v>
      </c>
      <c r="M72" s="323">
        <v>44.871589999999998</v>
      </c>
      <c r="N72" s="1"/>
      <c r="O72" s="1"/>
    </row>
    <row r="73" spans="1:15" ht="12.75" customHeight="1">
      <c r="A73" s="30">
        <v>63</v>
      </c>
      <c r="B73" s="342" t="s">
        <v>310</v>
      </c>
      <c r="C73" s="323">
        <v>1568.1</v>
      </c>
      <c r="D73" s="324">
        <v>1556.7</v>
      </c>
      <c r="E73" s="324">
        <v>1531.4</v>
      </c>
      <c r="F73" s="324">
        <v>1494.7</v>
      </c>
      <c r="G73" s="324">
        <v>1469.4</v>
      </c>
      <c r="H73" s="324">
        <v>1593.4</v>
      </c>
      <c r="I73" s="324">
        <v>1618.6999999999998</v>
      </c>
      <c r="J73" s="324">
        <v>1655.4</v>
      </c>
      <c r="K73" s="323">
        <v>1582</v>
      </c>
      <c r="L73" s="323">
        <v>1520</v>
      </c>
      <c r="M73" s="323">
        <v>2.4937499999999999</v>
      </c>
      <c r="N73" s="1"/>
      <c r="O73" s="1"/>
    </row>
    <row r="74" spans="1:15" ht="12.75" customHeight="1">
      <c r="A74" s="30">
        <v>64</v>
      </c>
      <c r="B74" s="342" t="s">
        <v>72</v>
      </c>
      <c r="C74" s="323">
        <v>679.95</v>
      </c>
      <c r="D74" s="324">
        <v>681.44999999999993</v>
      </c>
      <c r="E74" s="324">
        <v>670.99999999999989</v>
      </c>
      <c r="F74" s="324">
        <v>662.05</v>
      </c>
      <c r="G74" s="324">
        <v>651.59999999999991</v>
      </c>
      <c r="H74" s="324">
        <v>690.39999999999986</v>
      </c>
      <c r="I74" s="324">
        <v>700.84999999999991</v>
      </c>
      <c r="J74" s="324">
        <v>709.79999999999984</v>
      </c>
      <c r="K74" s="323">
        <v>691.9</v>
      </c>
      <c r="L74" s="323">
        <v>672.5</v>
      </c>
      <c r="M74" s="323">
        <v>5.2925300000000002</v>
      </c>
      <c r="N74" s="1"/>
      <c r="O74" s="1"/>
    </row>
    <row r="75" spans="1:15" ht="12.75" customHeight="1">
      <c r="A75" s="30">
        <v>65</v>
      </c>
      <c r="B75" s="342" t="s">
        <v>73</v>
      </c>
      <c r="C75" s="323">
        <v>699.5</v>
      </c>
      <c r="D75" s="324">
        <v>694.13333333333321</v>
      </c>
      <c r="E75" s="324">
        <v>684.4166666666664</v>
      </c>
      <c r="F75" s="324">
        <v>669.33333333333314</v>
      </c>
      <c r="G75" s="324">
        <v>659.61666666666633</v>
      </c>
      <c r="H75" s="324">
        <v>709.21666666666647</v>
      </c>
      <c r="I75" s="324">
        <v>718.93333333333317</v>
      </c>
      <c r="J75" s="324">
        <v>734.01666666666654</v>
      </c>
      <c r="K75" s="323">
        <v>703.85</v>
      </c>
      <c r="L75" s="323">
        <v>679.05</v>
      </c>
      <c r="M75" s="323">
        <v>21.403009999999998</v>
      </c>
      <c r="N75" s="1"/>
      <c r="O75" s="1"/>
    </row>
    <row r="76" spans="1:15" ht="12.75" customHeight="1">
      <c r="A76" s="30">
        <v>66</v>
      </c>
      <c r="B76" s="342" t="s">
        <v>319</v>
      </c>
      <c r="C76" s="323">
        <v>12010.05</v>
      </c>
      <c r="D76" s="324">
        <v>12118.949999999999</v>
      </c>
      <c r="E76" s="324">
        <v>11841.099999999999</v>
      </c>
      <c r="F76" s="324">
        <v>11672.15</v>
      </c>
      <c r="G76" s="324">
        <v>11394.3</v>
      </c>
      <c r="H76" s="324">
        <v>12287.899999999998</v>
      </c>
      <c r="I76" s="324">
        <v>12565.75</v>
      </c>
      <c r="J76" s="324">
        <v>12734.699999999997</v>
      </c>
      <c r="K76" s="323">
        <v>12396.8</v>
      </c>
      <c r="L76" s="323">
        <v>11950</v>
      </c>
      <c r="M76" s="323">
        <v>1.9619999999999999E-2</v>
      </c>
      <c r="N76" s="1"/>
      <c r="O76" s="1"/>
    </row>
    <row r="77" spans="1:15" ht="12.75" customHeight="1">
      <c r="A77" s="30">
        <v>67</v>
      </c>
      <c r="B77" s="342" t="s">
        <v>75</v>
      </c>
      <c r="C77" s="323">
        <v>733.05</v>
      </c>
      <c r="D77" s="324">
        <v>726.7166666666667</v>
      </c>
      <c r="E77" s="324">
        <v>716.43333333333339</v>
      </c>
      <c r="F77" s="324">
        <v>699.81666666666672</v>
      </c>
      <c r="G77" s="324">
        <v>689.53333333333342</v>
      </c>
      <c r="H77" s="324">
        <v>743.33333333333337</v>
      </c>
      <c r="I77" s="324">
        <v>753.61666666666667</v>
      </c>
      <c r="J77" s="324">
        <v>770.23333333333335</v>
      </c>
      <c r="K77" s="323">
        <v>737</v>
      </c>
      <c r="L77" s="323">
        <v>710.1</v>
      </c>
      <c r="M77" s="323">
        <v>79.602580000000003</v>
      </c>
      <c r="N77" s="1"/>
      <c r="O77" s="1"/>
    </row>
    <row r="78" spans="1:15" ht="12.75" customHeight="1">
      <c r="A78" s="30">
        <v>68</v>
      </c>
      <c r="B78" s="342" t="s">
        <v>76</v>
      </c>
      <c r="C78" s="323">
        <v>49.85</v>
      </c>
      <c r="D78" s="324">
        <v>50.483333333333327</v>
      </c>
      <c r="E78" s="324">
        <v>48.966666666666654</v>
      </c>
      <c r="F78" s="324">
        <v>48.083333333333329</v>
      </c>
      <c r="G78" s="324">
        <v>46.566666666666656</v>
      </c>
      <c r="H78" s="324">
        <v>51.366666666666653</v>
      </c>
      <c r="I78" s="324">
        <v>52.883333333333319</v>
      </c>
      <c r="J78" s="324">
        <v>53.766666666666652</v>
      </c>
      <c r="K78" s="323">
        <v>52</v>
      </c>
      <c r="L78" s="323">
        <v>49.6</v>
      </c>
      <c r="M78" s="323">
        <v>282.81263999999999</v>
      </c>
      <c r="N78" s="1"/>
      <c r="O78" s="1"/>
    </row>
    <row r="79" spans="1:15" ht="12.75" customHeight="1">
      <c r="A79" s="30">
        <v>69</v>
      </c>
      <c r="B79" s="342" t="s">
        <v>77</v>
      </c>
      <c r="C79" s="323">
        <v>345.7</v>
      </c>
      <c r="D79" s="324">
        <v>345.71666666666664</v>
      </c>
      <c r="E79" s="324">
        <v>339.5333333333333</v>
      </c>
      <c r="F79" s="324">
        <v>333.36666666666667</v>
      </c>
      <c r="G79" s="324">
        <v>327.18333333333334</v>
      </c>
      <c r="H79" s="324">
        <v>351.88333333333327</v>
      </c>
      <c r="I79" s="324">
        <v>358.06666666666655</v>
      </c>
      <c r="J79" s="324">
        <v>364.23333333333323</v>
      </c>
      <c r="K79" s="323">
        <v>351.9</v>
      </c>
      <c r="L79" s="323">
        <v>339.55</v>
      </c>
      <c r="M79" s="323">
        <v>31.494</v>
      </c>
      <c r="N79" s="1"/>
      <c r="O79" s="1"/>
    </row>
    <row r="80" spans="1:15" ht="12.75" customHeight="1">
      <c r="A80" s="30">
        <v>70</v>
      </c>
      <c r="B80" s="342" t="s">
        <v>320</v>
      </c>
      <c r="C80" s="323">
        <v>985.3</v>
      </c>
      <c r="D80" s="324">
        <v>990.81666666666661</v>
      </c>
      <c r="E80" s="324">
        <v>969.48333333333323</v>
      </c>
      <c r="F80" s="324">
        <v>953.66666666666663</v>
      </c>
      <c r="G80" s="324">
        <v>932.33333333333326</v>
      </c>
      <c r="H80" s="324">
        <v>1006.6333333333332</v>
      </c>
      <c r="I80" s="324">
        <v>1027.9666666666667</v>
      </c>
      <c r="J80" s="324">
        <v>1043.7833333333333</v>
      </c>
      <c r="K80" s="323">
        <v>1012.15</v>
      </c>
      <c r="L80" s="323">
        <v>975</v>
      </c>
      <c r="M80" s="323">
        <v>1.6378999999999999</v>
      </c>
      <c r="N80" s="1"/>
      <c r="O80" s="1"/>
    </row>
    <row r="81" spans="1:15" ht="12.75" customHeight="1">
      <c r="A81" s="30">
        <v>71</v>
      </c>
      <c r="B81" s="342" t="s">
        <v>322</v>
      </c>
      <c r="C81" s="323">
        <v>6484.2</v>
      </c>
      <c r="D81" s="324">
        <v>6459.7333333333336</v>
      </c>
      <c r="E81" s="324">
        <v>6339.4666666666672</v>
      </c>
      <c r="F81" s="324">
        <v>6194.7333333333336</v>
      </c>
      <c r="G81" s="324">
        <v>6074.4666666666672</v>
      </c>
      <c r="H81" s="324">
        <v>6604.4666666666672</v>
      </c>
      <c r="I81" s="324">
        <v>6724.7333333333336</v>
      </c>
      <c r="J81" s="324">
        <v>6869.4666666666672</v>
      </c>
      <c r="K81" s="323">
        <v>6580</v>
      </c>
      <c r="L81" s="323">
        <v>6315</v>
      </c>
      <c r="M81" s="323">
        <v>0.35011999999999999</v>
      </c>
      <c r="N81" s="1"/>
      <c r="O81" s="1"/>
    </row>
    <row r="82" spans="1:15" ht="12.75" customHeight="1">
      <c r="A82" s="30">
        <v>72</v>
      </c>
      <c r="B82" s="342" t="s">
        <v>323</v>
      </c>
      <c r="C82" s="323">
        <v>991.3</v>
      </c>
      <c r="D82" s="324">
        <v>990.76666666666677</v>
      </c>
      <c r="E82" s="324">
        <v>976.53333333333353</v>
      </c>
      <c r="F82" s="324">
        <v>961.76666666666677</v>
      </c>
      <c r="G82" s="324">
        <v>947.53333333333353</v>
      </c>
      <c r="H82" s="324">
        <v>1005.5333333333335</v>
      </c>
      <c r="I82" s="324">
        <v>1019.7666666666669</v>
      </c>
      <c r="J82" s="324">
        <v>1034.5333333333335</v>
      </c>
      <c r="K82" s="323">
        <v>1005</v>
      </c>
      <c r="L82" s="323">
        <v>976</v>
      </c>
      <c r="M82" s="323">
        <v>0.41910999999999998</v>
      </c>
      <c r="N82" s="1"/>
      <c r="O82" s="1"/>
    </row>
    <row r="83" spans="1:15" ht="12.75" customHeight="1">
      <c r="A83" s="30">
        <v>73</v>
      </c>
      <c r="B83" s="342" t="s">
        <v>78</v>
      </c>
      <c r="C83" s="323">
        <v>14025.8</v>
      </c>
      <c r="D83" s="324">
        <v>14033.166666666666</v>
      </c>
      <c r="E83" s="324">
        <v>13916.633333333331</v>
      </c>
      <c r="F83" s="324">
        <v>13807.466666666665</v>
      </c>
      <c r="G83" s="324">
        <v>13690.933333333331</v>
      </c>
      <c r="H83" s="324">
        <v>14142.333333333332</v>
      </c>
      <c r="I83" s="324">
        <v>14258.866666666669</v>
      </c>
      <c r="J83" s="324">
        <v>14368.033333333333</v>
      </c>
      <c r="K83" s="323">
        <v>14149.7</v>
      </c>
      <c r="L83" s="323">
        <v>13924</v>
      </c>
      <c r="M83" s="323">
        <v>0.20938999999999999</v>
      </c>
      <c r="N83" s="1"/>
      <c r="O83" s="1"/>
    </row>
    <row r="84" spans="1:15" ht="12.75" customHeight="1">
      <c r="A84" s="30">
        <v>74</v>
      </c>
      <c r="B84" s="342" t="s">
        <v>80</v>
      </c>
      <c r="C84" s="323">
        <v>359.7</v>
      </c>
      <c r="D84" s="324">
        <v>359.61666666666662</v>
      </c>
      <c r="E84" s="324">
        <v>356.38333333333321</v>
      </c>
      <c r="F84" s="324">
        <v>353.06666666666661</v>
      </c>
      <c r="G84" s="324">
        <v>349.8333333333332</v>
      </c>
      <c r="H84" s="324">
        <v>362.93333333333322</v>
      </c>
      <c r="I84" s="324">
        <v>366.16666666666669</v>
      </c>
      <c r="J84" s="324">
        <v>369.48333333333323</v>
      </c>
      <c r="K84" s="323">
        <v>362.85</v>
      </c>
      <c r="L84" s="323">
        <v>356.3</v>
      </c>
      <c r="M84" s="323">
        <v>58.12191</v>
      </c>
      <c r="N84" s="1"/>
      <c r="O84" s="1"/>
    </row>
    <row r="85" spans="1:15" ht="12.75" customHeight="1">
      <c r="A85" s="30">
        <v>75</v>
      </c>
      <c r="B85" s="342" t="s">
        <v>324</v>
      </c>
      <c r="C85" s="323">
        <v>508.45</v>
      </c>
      <c r="D85" s="324">
        <v>510.5</v>
      </c>
      <c r="E85" s="324">
        <v>503.29999999999995</v>
      </c>
      <c r="F85" s="324">
        <v>498.15</v>
      </c>
      <c r="G85" s="324">
        <v>490.94999999999993</v>
      </c>
      <c r="H85" s="324">
        <v>515.65</v>
      </c>
      <c r="I85" s="324">
        <v>522.85</v>
      </c>
      <c r="J85" s="324">
        <v>528</v>
      </c>
      <c r="K85" s="323">
        <v>517.70000000000005</v>
      </c>
      <c r="L85" s="323">
        <v>505.35</v>
      </c>
      <c r="M85" s="323">
        <v>1.7596499999999999</v>
      </c>
      <c r="N85" s="1"/>
      <c r="O85" s="1"/>
    </row>
    <row r="86" spans="1:15" ht="12.75" customHeight="1">
      <c r="A86" s="30">
        <v>76</v>
      </c>
      <c r="B86" s="342" t="s">
        <v>81</v>
      </c>
      <c r="C86" s="323">
        <v>3094.8</v>
      </c>
      <c r="D86" s="324">
        <v>3091.2666666666664</v>
      </c>
      <c r="E86" s="324">
        <v>3063.583333333333</v>
      </c>
      <c r="F86" s="324">
        <v>3032.3666666666668</v>
      </c>
      <c r="G86" s="324">
        <v>3004.6833333333334</v>
      </c>
      <c r="H86" s="324">
        <v>3122.4833333333327</v>
      </c>
      <c r="I86" s="324">
        <v>3150.1666666666661</v>
      </c>
      <c r="J86" s="324">
        <v>3181.3833333333323</v>
      </c>
      <c r="K86" s="323">
        <v>3118.95</v>
      </c>
      <c r="L86" s="323">
        <v>3060.05</v>
      </c>
      <c r="M86" s="323">
        <v>3.1023999999999998</v>
      </c>
      <c r="N86" s="1"/>
      <c r="O86" s="1"/>
    </row>
    <row r="87" spans="1:15" ht="12.75" customHeight="1">
      <c r="A87" s="30">
        <v>77</v>
      </c>
      <c r="B87" s="342" t="s">
        <v>311</v>
      </c>
      <c r="C87" s="323">
        <v>883.1</v>
      </c>
      <c r="D87" s="324">
        <v>892.38333333333333</v>
      </c>
      <c r="E87" s="324">
        <v>859.9666666666667</v>
      </c>
      <c r="F87" s="324">
        <v>836.83333333333337</v>
      </c>
      <c r="G87" s="324">
        <v>804.41666666666674</v>
      </c>
      <c r="H87" s="324">
        <v>915.51666666666665</v>
      </c>
      <c r="I87" s="324">
        <v>947.93333333333339</v>
      </c>
      <c r="J87" s="324">
        <v>971.06666666666661</v>
      </c>
      <c r="K87" s="323">
        <v>924.8</v>
      </c>
      <c r="L87" s="323">
        <v>869.25</v>
      </c>
      <c r="M87" s="323">
        <v>16.950389999999999</v>
      </c>
      <c r="N87" s="1"/>
      <c r="O87" s="1"/>
    </row>
    <row r="88" spans="1:15" ht="12.75" customHeight="1">
      <c r="A88" s="30">
        <v>78</v>
      </c>
      <c r="B88" s="342" t="s">
        <v>321</v>
      </c>
      <c r="C88" s="323">
        <v>454</v>
      </c>
      <c r="D88" s="324">
        <v>458.33333333333331</v>
      </c>
      <c r="E88" s="324">
        <v>448.41666666666663</v>
      </c>
      <c r="F88" s="324">
        <v>442.83333333333331</v>
      </c>
      <c r="G88" s="324">
        <v>432.91666666666663</v>
      </c>
      <c r="H88" s="324">
        <v>463.91666666666663</v>
      </c>
      <c r="I88" s="324">
        <v>473.83333333333326</v>
      </c>
      <c r="J88" s="324">
        <v>479.41666666666663</v>
      </c>
      <c r="K88" s="323">
        <v>468.25</v>
      </c>
      <c r="L88" s="323">
        <v>452.75</v>
      </c>
      <c r="M88" s="323">
        <v>17.412949999999999</v>
      </c>
      <c r="N88" s="1"/>
      <c r="O88" s="1"/>
    </row>
    <row r="89" spans="1:15" ht="12.75" customHeight="1">
      <c r="A89" s="30">
        <v>79</v>
      </c>
      <c r="B89" s="342" t="s">
        <v>412</v>
      </c>
      <c r="C89" s="323">
        <v>860.05</v>
      </c>
      <c r="D89" s="324">
        <v>854.18333333333339</v>
      </c>
      <c r="E89" s="324">
        <v>839.16666666666674</v>
      </c>
      <c r="F89" s="324">
        <v>818.2833333333333</v>
      </c>
      <c r="G89" s="324">
        <v>803.26666666666665</v>
      </c>
      <c r="H89" s="324">
        <v>875.06666666666683</v>
      </c>
      <c r="I89" s="324">
        <v>890.08333333333348</v>
      </c>
      <c r="J89" s="324">
        <v>910.96666666666692</v>
      </c>
      <c r="K89" s="323">
        <v>869.2</v>
      </c>
      <c r="L89" s="323">
        <v>833.3</v>
      </c>
      <c r="M89" s="323">
        <v>5.7777599999999998</v>
      </c>
      <c r="N89" s="1"/>
      <c r="O89" s="1"/>
    </row>
    <row r="90" spans="1:15" ht="12.75" customHeight="1">
      <c r="A90" s="30">
        <v>80</v>
      </c>
      <c r="B90" s="342" t="s">
        <v>342</v>
      </c>
      <c r="C90" s="323">
        <v>2336.5</v>
      </c>
      <c r="D90" s="324">
        <v>2345.4833333333331</v>
      </c>
      <c r="E90" s="324">
        <v>2319.7666666666664</v>
      </c>
      <c r="F90" s="324">
        <v>2303.0333333333333</v>
      </c>
      <c r="G90" s="324">
        <v>2277.3166666666666</v>
      </c>
      <c r="H90" s="324">
        <v>2362.2166666666662</v>
      </c>
      <c r="I90" s="324">
        <v>2387.9333333333325</v>
      </c>
      <c r="J90" s="324">
        <v>2404.6666666666661</v>
      </c>
      <c r="K90" s="323">
        <v>2371.1999999999998</v>
      </c>
      <c r="L90" s="323">
        <v>2328.75</v>
      </c>
      <c r="M90" s="323">
        <v>1.67517</v>
      </c>
      <c r="N90" s="1"/>
      <c r="O90" s="1"/>
    </row>
    <row r="91" spans="1:15" ht="12.75" customHeight="1">
      <c r="A91" s="30">
        <v>81</v>
      </c>
      <c r="B91" s="342" t="s">
        <v>82</v>
      </c>
      <c r="C91" s="323">
        <v>228.7</v>
      </c>
      <c r="D91" s="324">
        <v>227.03333333333333</v>
      </c>
      <c r="E91" s="324">
        <v>223.91666666666666</v>
      </c>
      <c r="F91" s="324">
        <v>219.13333333333333</v>
      </c>
      <c r="G91" s="324">
        <v>216.01666666666665</v>
      </c>
      <c r="H91" s="324">
        <v>231.81666666666666</v>
      </c>
      <c r="I91" s="324">
        <v>234.93333333333334</v>
      </c>
      <c r="J91" s="324">
        <v>239.71666666666667</v>
      </c>
      <c r="K91" s="323">
        <v>230.15</v>
      </c>
      <c r="L91" s="323">
        <v>222.25</v>
      </c>
      <c r="M91" s="323">
        <v>92.549019999999999</v>
      </c>
      <c r="N91" s="1"/>
      <c r="O91" s="1"/>
    </row>
    <row r="92" spans="1:15" ht="12.75" customHeight="1">
      <c r="A92" s="30">
        <v>82</v>
      </c>
      <c r="B92" s="342" t="s">
        <v>328</v>
      </c>
      <c r="C92" s="323">
        <v>599.25</v>
      </c>
      <c r="D92" s="324">
        <v>597.1</v>
      </c>
      <c r="E92" s="324">
        <v>590.45000000000005</v>
      </c>
      <c r="F92" s="324">
        <v>581.65</v>
      </c>
      <c r="G92" s="324">
        <v>575</v>
      </c>
      <c r="H92" s="324">
        <v>605.90000000000009</v>
      </c>
      <c r="I92" s="324">
        <v>612.54999999999995</v>
      </c>
      <c r="J92" s="324">
        <v>621.35000000000014</v>
      </c>
      <c r="K92" s="323">
        <v>603.75</v>
      </c>
      <c r="L92" s="323">
        <v>588.29999999999995</v>
      </c>
      <c r="M92" s="323">
        <v>2.80172</v>
      </c>
      <c r="N92" s="1"/>
      <c r="O92" s="1"/>
    </row>
    <row r="93" spans="1:15" ht="12.75" customHeight="1">
      <c r="A93" s="30">
        <v>83</v>
      </c>
      <c r="B93" s="342" t="s">
        <v>329</v>
      </c>
      <c r="C93" s="323">
        <v>681.3</v>
      </c>
      <c r="D93" s="324">
        <v>690.30000000000007</v>
      </c>
      <c r="E93" s="324">
        <v>671.00000000000011</v>
      </c>
      <c r="F93" s="324">
        <v>660.7</v>
      </c>
      <c r="G93" s="324">
        <v>641.40000000000009</v>
      </c>
      <c r="H93" s="324">
        <v>700.60000000000014</v>
      </c>
      <c r="I93" s="324">
        <v>719.90000000000009</v>
      </c>
      <c r="J93" s="324">
        <v>730.20000000000016</v>
      </c>
      <c r="K93" s="323">
        <v>709.6</v>
      </c>
      <c r="L93" s="323">
        <v>680</v>
      </c>
      <c r="M93" s="323">
        <v>1.4155800000000001</v>
      </c>
      <c r="N93" s="1"/>
      <c r="O93" s="1"/>
    </row>
    <row r="94" spans="1:15" ht="12.75" customHeight="1">
      <c r="A94" s="30">
        <v>84</v>
      </c>
      <c r="B94" s="342" t="s">
        <v>331</v>
      </c>
      <c r="C94" s="323">
        <v>767.45</v>
      </c>
      <c r="D94" s="324">
        <v>761.18333333333339</v>
      </c>
      <c r="E94" s="324">
        <v>749.36666666666679</v>
      </c>
      <c r="F94" s="324">
        <v>731.28333333333342</v>
      </c>
      <c r="G94" s="324">
        <v>719.46666666666681</v>
      </c>
      <c r="H94" s="324">
        <v>779.26666666666677</v>
      </c>
      <c r="I94" s="324">
        <v>791.08333333333337</v>
      </c>
      <c r="J94" s="324">
        <v>809.16666666666674</v>
      </c>
      <c r="K94" s="323">
        <v>773</v>
      </c>
      <c r="L94" s="323">
        <v>743.1</v>
      </c>
      <c r="M94" s="323">
        <v>2.2971699999999999</v>
      </c>
      <c r="N94" s="1"/>
      <c r="O94" s="1"/>
    </row>
    <row r="95" spans="1:15" ht="12.75" customHeight="1">
      <c r="A95" s="30">
        <v>85</v>
      </c>
      <c r="B95" s="342" t="s">
        <v>249</v>
      </c>
      <c r="C95" s="323">
        <v>100.3</v>
      </c>
      <c r="D95" s="324">
        <v>101.18333333333334</v>
      </c>
      <c r="E95" s="324">
        <v>98.866666666666674</v>
      </c>
      <c r="F95" s="324">
        <v>97.433333333333337</v>
      </c>
      <c r="G95" s="324">
        <v>95.116666666666674</v>
      </c>
      <c r="H95" s="324">
        <v>102.61666666666667</v>
      </c>
      <c r="I95" s="324">
        <v>104.93333333333334</v>
      </c>
      <c r="J95" s="324">
        <v>106.36666666666667</v>
      </c>
      <c r="K95" s="323">
        <v>103.5</v>
      </c>
      <c r="L95" s="323">
        <v>99.75</v>
      </c>
      <c r="M95" s="323">
        <v>20.829460000000001</v>
      </c>
      <c r="N95" s="1"/>
      <c r="O95" s="1"/>
    </row>
    <row r="96" spans="1:15" ht="12.75" customHeight="1">
      <c r="A96" s="30">
        <v>86</v>
      </c>
      <c r="B96" s="342" t="s">
        <v>325</v>
      </c>
      <c r="C96" s="323">
        <v>399.1</v>
      </c>
      <c r="D96" s="324">
        <v>400.86666666666662</v>
      </c>
      <c r="E96" s="324">
        <v>393.23333333333323</v>
      </c>
      <c r="F96" s="324">
        <v>387.36666666666662</v>
      </c>
      <c r="G96" s="324">
        <v>379.73333333333323</v>
      </c>
      <c r="H96" s="324">
        <v>406.73333333333323</v>
      </c>
      <c r="I96" s="324">
        <v>414.36666666666656</v>
      </c>
      <c r="J96" s="324">
        <v>420.23333333333323</v>
      </c>
      <c r="K96" s="323">
        <v>408.5</v>
      </c>
      <c r="L96" s="323">
        <v>395</v>
      </c>
      <c r="M96" s="323">
        <v>1.6896599999999999</v>
      </c>
      <c r="N96" s="1"/>
      <c r="O96" s="1"/>
    </row>
    <row r="97" spans="1:15" ht="12.75" customHeight="1">
      <c r="A97" s="30">
        <v>87</v>
      </c>
      <c r="B97" s="342" t="s">
        <v>334</v>
      </c>
      <c r="C97" s="323">
        <v>1471</v>
      </c>
      <c r="D97" s="324">
        <v>1467.1166666666668</v>
      </c>
      <c r="E97" s="324">
        <v>1453.8833333333337</v>
      </c>
      <c r="F97" s="324">
        <v>1436.7666666666669</v>
      </c>
      <c r="G97" s="324">
        <v>1423.5333333333338</v>
      </c>
      <c r="H97" s="324">
        <v>1484.2333333333336</v>
      </c>
      <c r="I97" s="324">
        <v>1497.4666666666667</v>
      </c>
      <c r="J97" s="324">
        <v>1514.5833333333335</v>
      </c>
      <c r="K97" s="323">
        <v>1480.35</v>
      </c>
      <c r="L97" s="323">
        <v>1450</v>
      </c>
      <c r="M97" s="323">
        <v>5.9677600000000002</v>
      </c>
      <c r="N97" s="1"/>
      <c r="O97" s="1"/>
    </row>
    <row r="98" spans="1:15" ht="12.75" customHeight="1">
      <c r="A98" s="30">
        <v>88</v>
      </c>
      <c r="B98" s="342" t="s">
        <v>332</v>
      </c>
      <c r="C98" s="323">
        <v>933.15</v>
      </c>
      <c r="D98" s="324">
        <v>938.98333333333323</v>
      </c>
      <c r="E98" s="324">
        <v>919.16666666666652</v>
      </c>
      <c r="F98" s="324">
        <v>905.18333333333328</v>
      </c>
      <c r="G98" s="324">
        <v>885.36666666666656</v>
      </c>
      <c r="H98" s="324">
        <v>952.96666666666647</v>
      </c>
      <c r="I98" s="324">
        <v>972.7833333333333</v>
      </c>
      <c r="J98" s="324">
        <v>986.76666666666642</v>
      </c>
      <c r="K98" s="323">
        <v>958.8</v>
      </c>
      <c r="L98" s="323">
        <v>925</v>
      </c>
      <c r="M98" s="323">
        <v>0.96596000000000004</v>
      </c>
      <c r="N98" s="1"/>
      <c r="O98" s="1"/>
    </row>
    <row r="99" spans="1:15" ht="12.75" customHeight="1">
      <c r="A99" s="30">
        <v>89</v>
      </c>
      <c r="B99" s="342" t="s">
        <v>333</v>
      </c>
      <c r="C99" s="323">
        <v>18.05</v>
      </c>
      <c r="D99" s="324">
        <v>18.216666666666669</v>
      </c>
      <c r="E99" s="324">
        <v>17.833333333333336</v>
      </c>
      <c r="F99" s="324">
        <v>17.616666666666667</v>
      </c>
      <c r="G99" s="324">
        <v>17.233333333333334</v>
      </c>
      <c r="H99" s="324">
        <v>18.433333333333337</v>
      </c>
      <c r="I99" s="324">
        <v>18.81666666666667</v>
      </c>
      <c r="J99" s="324">
        <v>19.033333333333339</v>
      </c>
      <c r="K99" s="323">
        <v>18.600000000000001</v>
      </c>
      <c r="L99" s="323">
        <v>18</v>
      </c>
      <c r="M99" s="323">
        <v>31.905860000000001</v>
      </c>
      <c r="N99" s="1"/>
      <c r="O99" s="1"/>
    </row>
    <row r="100" spans="1:15" ht="12.75" customHeight="1">
      <c r="A100" s="30">
        <v>90</v>
      </c>
      <c r="B100" s="342" t="s">
        <v>335</v>
      </c>
      <c r="C100" s="323">
        <v>680.65</v>
      </c>
      <c r="D100" s="324">
        <v>678.05000000000007</v>
      </c>
      <c r="E100" s="324">
        <v>672.60000000000014</v>
      </c>
      <c r="F100" s="324">
        <v>664.55000000000007</v>
      </c>
      <c r="G100" s="324">
        <v>659.10000000000014</v>
      </c>
      <c r="H100" s="324">
        <v>686.10000000000014</v>
      </c>
      <c r="I100" s="324">
        <v>691.55000000000018</v>
      </c>
      <c r="J100" s="324">
        <v>699.60000000000014</v>
      </c>
      <c r="K100" s="323">
        <v>683.5</v>
      </c>
      <c r="L100" s="323">
        <v>670</v>
      </c>
      <c r="M100" s="323">
        <v>2.9675500000000001</v>
      </c>
      <c r="N100" s="1"/>
      <c r="O100" s="1"/>
    </row>
    <row r="101" spans="1:15" ht="12.75" customHeight="1">
      <c r="A101" s="30">
        <v>91</v>
      </c>
      <c r="B101" s="342" t="s">
        <v>336</v>
      </c>
      <c r="C101" s="323">
        <v>831.25</v>
      </c>
      <c r="D101" s="324">
        <v>833.6</v>
      </c>
      <c r="E101" s="324">
        <v>817.55000000000007</v>
      </c>
      <c r="F101" s="324">
        <v>803.85</v>
      </c>
      <c r="G101" s="324">
        <v>787.80000000000007</v>
      </c>
      <c r="H101" s="324">
        <v>847.30000000000007</v>
      </c>
      <c r="I101" s="324">
        <v>863.35</v>
      </c>
      <c r="J101" s="324">
        <v>877.05000000000007</v>
      </c>
      <c r="K101" s="323">
        <v>849.65</v>
      </c>
      <c r="L101" s="323">
        <v>819.9</v>
      </c>
      <c r="M101" s="323">
        <v>2.0737299999999999</v>
      </c>
      <c r="N101" s="1"/>
      <c r="O101" s="1"/>
    </row>
    <row r="102" spans="1:15" ht="12.75" customHeight="1">
      <c r="A102" s="30">
        <v>92</v>
      </c>
      <c r="B102" s="342" t="s">
        <v>337</v>
      </c>
      <c r="C102" s="323">
        <v>4746.1000000000004</v>
      </c>
      <c r="D102" s="324">
        <v>4742.9333333333334</v>
      </c>
      <c r="E102" s="324">
        <v>4615.8666666666668</v>
      </c>
      <c r="F102" s="324">
        <v>4485.6333333333332</v>
      </c>
      <c r="G102" s="324">
        <v>4358.5666666666666</v>
      </c>
      <c r="H102" s="324">
        <v>4873.166666666667</v>
      </c>
      <c r="I102" s="324">
        <v>5000.2333333333345</v>
      </c>
      <c r="J102" s="324">
        <v>5130.4666666666672</v>
      </c>
      <c r="K102" s="323">
        <v>4870</v>
      </c>
      <c r="L102" s="323">
        <v>4612.7</v>
      </c>
      <c r="M102" s="323">
        <v>0.13822999999999999</v>
      </c>
      <c r="N102" s="1"/>
      <c r="O102" s="1"/>
    </row>
    <row r="103" spans="1:15" ht="12.75" customHeight="1">
      <c r="A103" s="30">
        <v>93</v>
      </c>
      <c r="B103" s="342" t="s">
        <v>248</v>
      </c>
      <c r="C103" s="323">
        <v>77.75</v>
      </c>
      <c r="D103" s="324">
        <v>77.516666666666666</v>
      </c>
      <c r="E103" s="324">
        <v>76.733333333333334</v>
      </c>
      <c r="F103" s="324">
        <v>75.716666666666669</v>
      </c>
      <c r="G103" s="324">
        <v>74.933333333333337</v>
      </c>
      <c r="H103" s="324">
        <v>78.533333333333331</v>
      </c>
      <c r="I103" s="324">
        <v>79.316666666666663</v>
      </c>
      <c r="J103" s="324">
        <v>80.333333333333329</v>
      </c>
      <c r="K103" s="323">
        <v>78.3</v>
      </c>
      <c r="L103" s="323">
        <v>76.5</v>
      </c>
      <c r="M103" s="323">
        <v>22.061630000000001</v>
      </c>
      <c r="N103" s="1"/>
      <c r="O103" s="1"/>
    </row>
    <row r="104" spans="1:15" ht="12.75" customHeight="1">
      <c r="A104" s="30">
        <v>94</v>
      </c>
      <c r="B104" s="342" t="s">
        <v>330</v>
      </c>
      <c r="C104" s="323">
        <v>619.75</v>
      </c>
      <c r="D104" s="324">
        <v>619.73333333333335</v>
      </c>
      <c r="E104" s="324">
        <v>617.4666666666667</v>
      </c>
      <c r="F104" s="324">
        <v>615.18333333333339</v>
      </c>
      <c r="G104" s="324">
        <v>612.91666666666674</v>
      </c>
      <c r="H104" s="324">
        <v>622.01666666666665</v>
      </c>
      <c r="I104" s="324">
        <v>624.2833333333333</v>
      </c>
      <c r="J104" s="324">
        <v>626.56666666666661</v>
      </c>
      <c r="K104" s="323">
        <v>622</v>
      </c>
      <c r="L104" s="323">
        <v>617.45000000000005</v>
      </c>
      <c r="M104" s="323">
        <v>0.48103000000000001</v>
      </c>
      <c r="N104" s="1"/>
      <c r="O104" s="1"/>
    </row>
    <row r="105" spans="1:15" ht="12.75" customHeight="1">
      <c r="A105" s="30">
        <v>95</v>
      </c>
      <c r="B105" s="342" t="s">
        <v>829</v>
      </c>
      <c r="C105" s="323">
        <v>178.3</v>
      </c>
      <c r="D105" s="324">
        <v>179.81666666666669</v>
      </c>
      <c r="E105" s="324">
        <v>175.78333333333339</v>
      </c>
      <c r="F105" s="324">
        <v>173.26666666666671</v>
      </c>
      <c r="G105" s="324">
        <v>169.23333333333341</v>
      </c>
      <c r="H105" s="324">
        <v>182.33333333333337</v>
      </c>
      <c r="I105" s="324">
        <v>186.36666666666667</v>
      </c>
      <c r="J105" s="324">
        <v>188.88333333333335</v>
      </c>
      <c r="K105" s="323">
        <v>183.85</v>
      </c>
      <c r="L105" s="323">
        <v>177.3</v>
      </c>
      <c r="M105" s="323">
        <v>7.9737299999999998</v>
      </c>
      <c r="N105" s="1"/>
      <c r="O105" s="1"/>
    </row>
    <row r="106" spans="1:15" ht="12.75" customHeight="1">
      <c r="A106" s="30">
        <v>96</v>
      </c>
      <c r="B106" s="342" t="s">
        <v>338</v>
      </c>
      <c r="C106" s="323">
        <v>308.8</v>
      </c>
      <c r="D106" s="324">
        <v>309.2</v>
      </c>
      <c r="E106" s="324">
        <v>299.75</v>
      </c>
      <c r="F106" s="324">
        <v>290.7</v>
      </c>
      <c r="G106" s="324">
        <v>281.25</v>
      </c>
      <c r="H106" s="324">
        <v>318.25</v>
      </c>
      <c r="I106" s="324">
        <v>327.69999999999993</v>
      </c>
      <c r="J106" s="324">
        <v>336.75</v>
      </c>
      <c r="K106" s="323">
        <v>318.64999999999998</v>
      </c>
      <c r="L106" s="323">
        <v>300.14999999999998</v>
      </c>
      <c r="M106" s="323">
        <v>16.630700000000001</v>
      </c>
      <c r="N106" s="1"/>
      <c r="O106" s="1"/>
    </row>
    <row r="107" spans="1:15" ht="12.75" customHeight="1">
      <c r="A107" s="30">
        <v>97</v>
      </c>
      <c r="B107" s="342" t="s">
        <v>339</v>
      </c>
      <c r="C107" s="323">
        <v>416.2</v>
      </c>
      <c r="D107" s="324">
        <v>414.48333333333335</v>
      </c>
      <c r="E107" s="324">
        <v>404.9666666666667</v>
      </c>
      <c r="F107" s="324">
        <v>393.73333333333335</v>
      </c>
      <c r="G107" s="324">
        <v>384.2166666666667</v>
      </c>
      <c r="H107" s="324">
        <v>425.7166666666667</v>
      </c>
      <c r="I107" s="324">
        <v>435.23333333333335</v>
      </c>
      <c r="J107" s="324">
        <v>446.4666666666667</v>
      </c>
      <c r="K107" s="323">
        <v>424</v>
      </c>
      <c r="L107" s="323">
        <v>403.25</v>
      </c>
      <c r="M107" s="323">
        <v>22.507180000000002</v>
      </c>
      <c r="N107" s="1"/>
      <c r="O107" s="1"/>
    </row>
    <row r="108" spans="1:15" ht="12.75" customHeight="1">
      <c r="A108" s="30">
        <v>98</v>
      </c>
      <c r="B108" s="342" t="s">
        <v>83</v>
      </c>
      <c r="C108" s="323">
        <v>726.75</v>
      </c>
      <c r="D108" s="324">
        <v>728.35</v>
      </c>
      <c r="E108" s="324">
        <v>720.65000000000009</v>
      </c>
      <c r="F108" s="324">
        <v>714.55000000000007</v>
      </c>
      <c r="G108" s="324">
        <v>706.85000000000014</v>
      </c>
      <c r="H108" s="324">
        <v>734.45</v>
      </c>
      <c r="I108" s="324">
        <v>742.15000000000009</v>
      </c>
      <c r="J108" s="324">
        <v>748.25</v>
      </c>
      <c r="K108" s="323">
        <v>736.05</v>
      </c>
      <c r="L108" s="323">
        <v>722.25</v>
      </c>
      <c r="M108" s="323">
        <v>9.8606499999999997</v>
      </c>
      <c r="N108" s="1"/>
      <c r="O108" s="1"/>
    </row>
    <row r="109" spans="1:15" ht="12.75" customHeight="1">
      <c r="A109" s="30">
        <v>99</v>
      </c>
      <c r="B109" s="342" t="s">
        <v>340</v>
      </c>
      <c r="C109" s="323">
        <v>621.65</v>
      </c>
      <c r="D109" s="324">
        <v>620.55000000000007</v>
      </c>
      <c r="E109" s="324">
        <v>607.10000000000014</v>
      </c>
      <c r="F109" s="324">
        <v>592.55000000000007</v>
      </c>
      <c r="G109" s="324">
        <v>579.10000000000014</v>
      </c>
      <c r="H109" s="324">
        <v>635.10000000000014</v>
      </c>
      <c r="I109" s="324">
        <v>648.55000000000018</v>
      </c>
      <c r="J109" s="324">
        <v>663.10000000000014</v>
      </c>
      <c r="K109" s="323">
        <v>634</v>
      </c>
      <c r="L109" s="323">
        <v>606</v>
      </c>
      <c r="M109" s="323">
        <v>0.1037</v>
      </c>
      <c r="N109" s="1"/>
      <c r="O109" s="1"/>
    </row>
    <row r="110" spans="1:15" ht="12.75" customHeight="1">
      <c r="A110" s="30">
        <v>100</v>
      </c>
      <c r="B110" s="342" t="s">
        <v>84</v>
      </c>
      <c r="C110" s="323">
        <v>1017.1</v>
      </c>
      <c r="D110" s="324">
        <v>1023.4166666666666</v>
      </c>
      <c r="E110" s="324">
        <v>1002.5833333333333</v>
      </c>
      <c r="F110" s="324">
        <v>988.06666666666661</v>
      </c>
      <c r="G110" s="324">
        <v>967.23333333333323</v>
      </c>
      <c r="H110" s="324">
        <v>1037.9333333333334</v>
      </c>
      <c r="I110" s="324">
        <v>1058.7666666666664</v>
      </c>
      <c r="J110" s="324">
        <v>1073.2833333333333</v>
      </c>
      <c r="K110" s="323">
        <v>1044.25</v>
      </c>
      <c r="L110" s="323">
        <v>1008.9</v>
      </c>
      <c r="M110" s="323">
        <v>38.471119999999999</v>
      </c>
      <c r="N110" s="1"/>
      <c r="O110" s="1"/>
    </row>
    <row r="111" spans="1:15" ht="12.75" customHeight="1">
      <c r="A111" s="30">
        <v>101</v>
      </c>
      <c r="B111" s="342" t="s">
        <v>85</v>
      </c>
      <c r="C111" s="323">
        <v>191.25</v>
      </c>
      <c r="D111" s="324">
        <v>190.15</v>
      </c>
      <c r="E111" s="324">
        <v>186.60000000000002</v>
      </c>
      <c r="F111" s="324">
        <v>181.95000000000002</v>
      </c>
      <c r="G111" s="324">
        <v>178.40000000000003</v>
      </c>
      <c r="H111" s="324">
        <v>194.8</v>
      </c>
      <c r="I111" s="324">
        <v>198.35000000000002</v>
      </c>
      <c r="J111" s="324">
        <v>203</v>
      </c>
      <c r="K111" s="323">
        <v>193.7</v>
      </c>
      <c r="L111" s="323">
        <v>185.5</v>
      </c>
      <c r="M111" s="323">
        <v>191.32061999999999</v>
      </c>
      <c r="N111" s="1"/>
      <c r="O111" s="1"/>
    </row>
    <row r="112" spans="1:15" ht="12.75" customHeight="1">
      <c r="A112" s="30">
        <v>102</v>
      </c>
      <c r="B112" s="342" t="s">
        <v>341</v>
      </c>
      <c r="C112" s="323">
        <v>294.95</v>
      </c>
      <c r="D112" s="324">
        <v>297.66666666666669</v>
      </c>
      <c r="E112" s="324">
        <v>291.38333333333338</v>
      </c>
      <c r="F112" s="324">
        <v>287.81666666666672</v>
      </c>
      <c r="G112" s="324">
        <v>281.53333333333342</v>
      </c>
      <c r="H112" s="324">
        <v>301.23333333333335</v>
      </c>
      <c r="I112" s="324">
        <v>307.51666666666665</v>
      </c>
      <c r="J112" s="324">
        <v>311.08333333333331</v>
      </c>
      <c r="K112" s="323">
        <v>303.95</v>
      </c>
      <c r="L112" s="323">
        <v>294.10000000000002</v>
      </c>
      <c r="M112" s="323">
        <v>2.5893899999999999</v>
      </c>
      <c r="N112" s="1"/>
      <c r="O112" s="1"/>
    </row>
    <row r="113" spans="1:15" ht="12.75" customHeight="1">
      <c r="A113" s="30">
        <v>103</v>
      </c>
      <c r="B113" s="342" t="s">
        <v>87</v>
      </c>
      <c r="C113" s="323">
        <v>4337.6499999999996</v>
      </c>
      <c r="D113" s="324">
        <v>4364.2833333333328</v>
      </c>
      <c r="E113" s="324">
        <v>4288.3666666666659</v>
      </c>
      <c r="F113" s="324">
        <v>4239.083333333333</v>
      </c>
      <c r="G113" s="324">
        <v>4163.1666666666661</v>
      </c>
      <c r="H113" s="324">
        <v>4413.5666666666657</v>
      </c>
      <c r="I113" s="324">
        <v>4489.4833333333336</v>
      </c>
      <c r="J113" s="324">
        <v>4538.7666666666655</v>
      </c>
      <c r="K113" s="323">
        <v>4440.2</v>
      </c>
      <c r="L113" s="323">
        <v>4315</v>
      </c>
      <c r="M113" s="323">
        <v>2.3088600000000001</v>
      </c>
      <c r="N113" s="1"/>
      <c r="O113" s="1"/>
    </row>
    <row r="114" spans="1:15" ht="12.75" customHeight="1">
      <c r="A114" s="30">
        <v>104</v>
      </c>
      <c r="B114" s="342" t="s">
        <v>88</v>
      </c>
      <c r="C114" s="323">
        <v>1519.1</v>
      </c>
      <c r="D114" s="324">
        <v>1519.0333333333335</v>
      </c>
      <c r="E114" s="324">
        <v>1501.0666666666671</v>
      </c>
      <c r="F114" s="324">
        <v>1483.0333333333335</v>
      </c>
      <c r="G114" s="324">
        <v>1465.0666666666671</v>
      </c>
      <c r="H114" s="324">
        <v>1537.0666666666671</v>
      </c>
      <c r="I114" s="324">
        <v>1555.0333333333338</v>
      </c>
      <c r="J114" s="324">
        <v>1573.0666666666671</v>
      </c>
      <c r="K114" s="323">
        <v>1537</v>
      </c>
      <c r="L114" s="323">
        <v>1501</v>
      </c>
      <c r="M114" s="323">
        <v>2.51146</v>
      </c>
      <c r="N114" s="1"/>
      <c r="O114" s="1"/>
    </row>
    <row r="115" spans="1:15" ht="12.75" customHeight="1">
      <c r="A115" s="30">
        <v>105</v>
      </c>
      <c r="B115" s="342" t="s">
        <v>89</v>
      </c>
      <c r="C115" s="323">
        <v>659.95</v>
      </c>
      <c r="D115" s="324">
        <v>666.75</v>
      </c>
      <c r="E115" s="324">
        <v>647.29999999999995</v>
      </c>
      <c r="F115" s="324">
        <v>634.65</v>
      </c>
      <c r="G115" s="324">
        <v>615.19999999999993</v>
      </c>
      <c r="H115" s="324">
        <v>679.4</v>
      </c>
      <c r="I115" s="324">
        <v>698.85</v>
      </c>
      <c r="J115" s="324">
        <v>711.5</v>
      </c>
      <c r="K115" s="323">
        <v>686.2</v>
      </c>
      <c r="L115" s="323">
        <v>654.1</v>
      </c>
      <c r="M115" s="323">
        <v>37.162709999999997</v>
      </c>
      <c r="N115" s="1"/>
      <c r="O115" s="1"/>
    </row>
    <row r="116" spans="1:15" ht="12.75" customHeight="1">
      <c r="A116" s="30">
        <v>106</v>
      </c>
      <c r="B116" s="342" t="s">
        <v>90</v>
      </c>
      <c r="C116" s="323">
        <v>798.5</v>
      </c>
      <c r="D116" s="324">
        <v>792.86666666666667</v>
      </c>
      <c r="E116" s="324">
        <v>785.73333333333335</v>
      </c>
      <c r="F116" s="324">
        <v>772.9666666666667</v>
      </c>
      <c r="G116" s="324">
        <v>765.83333333333337</v>
      </c>
      <c r="H116" s="324">
        <v>805.63333333333333</v>
      </c>
      <c r="I116" s="324">
        <v>812.76666666666677</v>
      </c>
      <c r="J116" s="324">
        <v>825.5333333333333</v>
      </c>
      <c r="K116" s="323">
        <v>800</v>
      </c>
      <c r="L116" s="323">
        <v>780.1</v>
      </c>
      <c r="M116" s="323">
        <v>2.5685500000000001</v>
      </c>
      <c r="N116" s="1"/>
      <c r="O116" s="1"/>
    </row>
    <row r="117" spans="1:15" ht="12.75" customHeight="1">
      <c r="A117" s="30">
        <v>107</v>
      </c>
      <c r="B117" s="342" t="s">
        <v>343</v>
      </c>
      <c r="C117" s="323">
        <v>847.1</v>
      </c>
      <c r="D117" s="324">
        <v>841.90000000000009</v>
      </c>
      <c r="E117" s="324">
        <v>824.35000000000014</v>
      </c>
      <c r="F117" s="324">
        <v>801.6</v>
      </c>
      <c r="G117" s="324">
        <v>784.05000000000007</v>
      </c>
      <c r="H117" s="324">
        <v>864.6500000000002</v>
      </c>
      <c r="I117" s="324">
        <v>882.20000000000016</v>
      </c>
      <c r="J117" s="324">
        <v>904.95000000000027</v>
      </c>
      <c r="K117" s="323">
        <v>859.45</v>
      </c>
      <c r="L117" s="323">
        <v>819.15</v>
      </c>
      <c r="M117" s="323">
        <v>3.2832400000000002</v>
      </c>
      <c r="N117" s="1"/>
      <c r="O117" s="1"/>
    </row>
    <row r="118" spans="1:15" ht="12.75" customHeight="1">
      <c r="A118" s="30">
        <v>108</v>
      </c>
      <c r="B118" s="342" t="s">
        <v>326</v>
      </c>
      <c r="C118" s="323">
        <v>3205.9</v>
      </c>
      <c r="D118" s="324">
        <v>3146.65</v>
      </c>
      <c r="E118" s="324">
        <v>3067.3</v>
      </c>
      <c r="F118" s="324">
        <v>2928.7000000000003</v>
      </c>
      <c r="G118" s="324">
        <v>2849.3500000000004</v>
      </c>
      <c r="H118" s="324">
        <v>3285.25</v>
      </c>
      <c r="I118" s="324">
        <v>3364.5999999999995</v>
      </c>
      <c r="J118" s="324">
        <v>3503.2</v>
      </c>
      <c r="K118" s="323">
        <v>3226</v>
      </c>
      <c r="L118" s="323">
        <v>3008.05</v>
      </c>
      <c r="M118" s="323">
        <v>1.15666</v>
      </c>
      <c r="N118" s="1"/>
      <c r="O118" s="1"/>
    </row>
    <row r="119" spans="1:15" ht="12.75" customHeight="1">
      <c r="A119" s="30">
        <v>109</v>
      </c>
      <c r="B119" s="342" t="s">
        <v>250</v>
      </c>
      <c r="C119" s="323">
        <v>367.4</v>
      </c>
      <c r="D119" s="324">
        <v>370.81666666666661</v>
      </c>
      <c r="E119" s="324">
        <v>363.18333333333322</v>
      </c>
      <c r="F119" s="324">
        <v>358.96666666666664</v>
      </c>
      <c r="G119" s="324">
        <v>351.33333333333326</v>
      </c>
      <c r="H119" s="324">
        <v>375.03333333333319</v>
      </c>
      <c r="I119" s="324">
        <v>382.66666666666663</v>
      </c>
      <c r="J119" s="324">
        <v>386.88333333333316</v>
      </c>
      <c r="K119" s="323">
        <v>378.45</v>
      </c>
      <c r="L119" s="323">
        <v>366.6</v>
      </c>
      <c r="M119" s="323">
        <v>9.8920499999999993</v>
      </c>
      <c r="N119" s="1"/>
      <c r="O119" s="1"/>
    </row>
    <row r="120" spans="1:15" ht="12.75" customHeight="1">
      <c r="A120" s="30">
        <v>110</v>
      </c>
      <c r="B120" s="342" t="s">
        <v>327</v>
      </c>
      <c r="C120" s="323">
        <v>212.95</v>
      </c>
      <c r="D120" s="324">
        <v>214.16666666666666</v>
      </c>
      <c r="E120" s="324">
        <v>210.7833333333333</v>
      </c>
      <c r="F120" s="324">
        <v>208.61666666666665</v>
      </c>
      <c r="G120" s="324">
        <v>205.23333333333329</v>
      </c>
      <c r="H120" s="324">
        <v>216.33333333333331</v>
      </c>
      <c r="I120" s="324">
        <v>219.7166666666667</v>
      </c>
      <c r="J120" s="324">
        <v>221.88333333333333</v>
      </c>
      <c r="K120" s="323">
        <v>217.55</v>
      </c>
      <c r="L120" s="323">
        <v>212</v>
      </c>
      <c r="M120" s="323">
        <v>1.3240400000000001</v>
      </c>
      <c r="N120" s="1"/>
      <c r="O120" s="1"/>
    </row>
    <row r="121" spans="1:15" ht="12.75" customHeight="1">
      <c r="A121" s="30">
        <v>111</v>
      </c>
      <c r="B121" s="342" t="s">
        <v>91</v>
      </c>
      <c r="C121" s="323">
        <v>124.35</v>
      </c>
      <c r="D121" s="324">
        <v>124.88333333333333</v>
      </c>
      <c r="E121" s="324">
        <v>123.06666666666665</v>
      </c>
      <c r="F121" s="324">
        <v>121.78333333333332</v>
      </c>
      <c r="G121" s="324">
        <v>119.96666666666664</v>
      </c>
      <c r="H121" s="324">
        <v>126.16666666666666</v>
      </c>
      <c r="I121" s="324">
        <v>127.98333333333332</v>
      </c>
      <c r="J121" s="324">
        <v>129.26666666666665</v>
      </c>
      <c r="K121" s="323">
        <v>126.7</v>
      </c>
      <c r="L121" s="323">
        <v>123.6</v>
      </c>
      <c r="M121" s="323">
        <v>22.57593</v>
      </c>
      <c r="N121" s="1"/>
      <c r="O121" s="1"/>
    </row>
    <row r="122" spans="1:15" ht="12.75" customHeight="1">
      <c r="A122" s="30">
        <v>112</v>
      </c>
      <c r="B122" s="342" t="s">
        <v>92</v>
      </c>
      <c r="C122" s="323">
        <v>1109.4000000000001</v>
      </c>
      <c r="D122" s="324">
        <v>1102.2666666666667</v>
      </c>
      <c r="E122" s="324">
        <v>1085.5333333333333</v>
      </c>
      <c r="F122" s="324">
        <v>1061.6666666666667</v>
      </c>
      <c r="G122" s="324">
        <v>1044.9333333333334</v>
      </c>
      <c r="H122" s="324">
        <v>1126.1333333333332</v>
      </c>
      <c r="I122" s="324">
        <v>1142.8666666666663</v>
      </c>
      <c r="J122" s="324">
        <v>1166.7333333333331</v>
      </c>
      <c r="K122" s="323">
        <v>1119</v>
      </c>
      <c r="L122" s="323">
        <v>1078.4000000000001</v>
      </c>
      <c r="M122" s="323">
        <v>15.978730000000001</v>
      </c>
      <c r="N122" s="1"/>
      <c r="O122" s="1"/>
    </row>
    <row r="123" spans="1:15" ht="12.75" customHeight="1">
      <c r="A123" s="30">
        <v>113</v>
      </c>
      <c r="B123" s="342" t="s">
        <v>344</v>
      </c>
      <c r="C123" s="323">
        <v>910.6</v>
      </c>
      <c r="D123" s="324">
        <v>908.5333333333333</v>
      </c>
      <c r="E123" s="324">
        <v>902.56666666666661</v>
      </c>
      <c r="F123" s="324">
        <v>894.5333333333333</v>
      </c>
      <c r="G123" s="324">
        <v>888.56666666666661</v>
      </c>
      <c r="H123" s="324">
        <v>916.56666666666661</v>
      </c>
      <c r="I123" s="324">
        <v>922.5333333333333</v>
      </c>
      <c r="J123" s="324">
        <v>930.56666666666661</v>
      </c>
      <c r="K123" s="323">
        <v>914.5</v>
      </c>
      <c r="L123" s="323">
        <v>900.5</v>
      </c>
      <c r="M123" s="323">
        <v>2.6825999999999999</v>
      </c>
      <c r="N123" s="1"/>
      <c r="O123" s="1"/>
    </row>
    <row r="124" spans="1:15" ht="12.75" customHeight="1">
      <c r="A124" s="30">
        <v>114</v>
      </c>
      <c r="B124" s="342" t="s">
        <v>93</v>
      </c>
      <c r="C124" s="323">
        <v>515.15</v>
      </c>
      <c r="D124" s="324">
        <v>517.16666666666663</v>
      </c>
      <c r="E124" s="324">
        <v>510.18333333333328</v>
      </c>
      <c r="F124" s="324">
        <v>505.2166666666667</v>
      </c>
      <c r="G124" s="324">
        <v>498.23333333333335</v>
      </c>
      <c r="H124" s="324">
        <v>522.13333333333321</v>
      </c>
      <c r="I124" s="324">
        <v>529.11666666666656</v>
      </c>
      <c r="J124" s="324">
        <v>534.08333333333314</v>
      </c>
      <c r="K124" s="323">
        <v>524.15</v>
      </c>
      <c r="L124" s="323">
        <v>512.20000000000005</v>
      </c>
      <c r="M124" s="323">
        <v>25.298860000000001</v>
      </c>
      <c r="N124" s="1"/>
      <c r="O124" s="1"/>
    </row>
    <row r="125" spans="1:15" ht="12.75" customHeight="1">
      <c r="A125" s="30">
        <v>115</v>
      </c>
      <c r="B125" s="342" t="s">
        <v>251</v>
      </c>
      <c r="C125" s="323">
        <v>1383.65</v>
      </c>
      <c r="D125" s="324">
        <v>1373.9833333333336</v>
      </c>
      <c r="E125" s="324">
        <v>1351.0166666666671</v>
      </c>
      <c r="F125" s="324">
        <v>1318.3833333333334</v>
      </c>
      <c r="G125" s="324">
        <v>1295.416666666667</v>
      </c>
      <c r="H125" s="324">
        <v>1406.6166666666672</v>
      </c>
      <c r="I125" s="324">
        <v>1429.5833333333335</v>
      </c>
      <c r="J125" s="324">
        <v>1462.2166666666674</v>
      </c>
      <c r="K125" s="323">
        <v>1396.95</v>
      </c>
      <c r="L125" s="323">
        <v>1341.35</v>
      </c>
      <c r="M125" s="323">
        <v>2.3941499999999998</v>
      </c>
      <c r="N125" s="1"/>
      <c r="O125" s="1"/>
    </row>
    <row r="126" spans="1:15" ht="12.75" customHeight="1">
      <c r="A126" s="30">
        <v>116</v>
      </c>
      <c r="B126" s="342" t="s">
        <v>349</v>
      </c>
      <c r="C126" s="323">
        <v>236.7</v>
      </c>
      <c r="D126" s="324">
        <v>240.93333333333331</v>
      </c>
      <c r="E126" s="324">
        <v>230.86666666666662</v>
      </c>
      <c r="F126" s="324">
        <v>225.0333333333333</v>
      </c>
      <c r="G126" s="324">
        <v>214.96666666666661</v>
      </c>
      <c r="H126" s="324">
        <v>246.76666666666662</v>
      </c>
      <c r="I126" s="324">
        <v>256.83333333333326</v>
      </c>
      <c r="J126" s="324">
        <v>262.66666666666663</v>
      </c>
      <c r="K126" s="323">
        <v>251</v>
      </c>
      <c r="L126" s="323">
        <v>235.1</v>
      </c>
      <c r="M126" s="323">
        <v>11.93099</v>
      </c>
      <c r="N126" s="1"/>
      <c r="O126" s="1"/>
    </row>
    <row r="127" spans="1:15" ht="12.75" customHeight="1">
      <c r="A127" s="30">
        <v>117</v>
      </c>
      <c r="B127" s="342" t="s">
        <v>345</v>
      </c>
      <c r="C127" s="323">
        <v>72.2</v>
      </c>
      <c r="D127" s="324">
        <v>72.566666666666663</v>
      </c>
      <c r="E127" s="324">
        <v>71.633333333333326</v>
      </c>
      <c r="F127" s="324">
        <v>71.066666666666663</v>
      </c>
      <c r="G127" s="324">
        <v>70.133333333333326</v>
      </c>
      <c r="H127" s="324">
        <v>73.133333333333326</v>
      </c>
      <c r="I127" s="324">
        <v>74.066666666666663</v>
      </c>
      <c r="J127" s="324">
        <v>74.633333333333326</v>
      </c>
      <c r="K127" s="323">
        <v>73.5</v>
      </c>
      <c r="L127" s="323">
        <v>72</v>
      </c>
      <c r="M127" s="323">
        <v>10.18486</v>
      </c>
      <c r="N127" s="1"/>
      <c r="O127" s="1"/>
    </row>
    <row r="128" spans="1:15" ht="12.75" customHeight="1">
      <c r="A128" s="30">
        <v>118</v>
      </c>
      <c r="B128" s="342" t="s">
        <v>346</v>
      </c>
      <c r="C128" s="323">
        <v>1074.55</v>
      </c>
      <c r="D128" s="324">
        <v>1066.2333333333333</v>
      </c>
      <c r="E128" s="324">
        <v>1043.4666666666667</v>
      </c>
      <c r="F128" s="324">
        <v>1012.3833333333334</v>
      </c>
      <c r="G128" s="324">
        <v>989.61666666666679</v>
      </c>
      <c r="H128" s="324">
        <v>1097.3166666666666</v>
      </c>
      <c r="I128" s="324">
        <v>1120.0833333333335</v>
      </c>
      <c r="J128" s="324">
        <v>1151.1666666666665</v>
      </c>
      <c r="K128" s="323">
        <v>1089</v>
      </c>
      <c r="L128" s="323">
        <v>1035.1500000000001</v>
      </c>
      <c r="M128" s="323">
        <v>0.83199000000000001</v>
      </c>
      <c r="N128" s="1"/>
      <c r="O128" s="1"/>
    </row>
    <row r="129" spans="1:15" ht="12.75" customHeight="1">
      <c r="A129" s="30">
        <v>119</v>
      </c>
      <c r="B129" s="342" t="s">
        <v>94</v>
      </c>
      <c r="C129" s="323">
        <v>2174</v>
      </c>
      <c r="D129" s="324">
        <v>2190.3333333333335</v>
      </c>
      <c r="E129" s="324">
        <v>2131.166666666667</v>
      </c>
      <c r="F129" s="324">
        <v>2088.3333333333335</v>
      </c>
      <c r="G129" s="324">
        <v>2029.166666666667</v>
      </c>
      <c r="H129" s="324">
        <v>2233.166666666667</v>
      </c>
      <c r="I129" s="324">
        <v>2292.3333333333339</v>
      </c>
      <c r="J129" s="324">
        <v>2335.166666666667</v>
      </c>
      <c r="K129" s="323">
        <v>2249.5</v>
      </c>
      <c r="L129" s="323">
        <v>2147.5</v>
      </c>
      <c r="M129" s="323">
        <v>7.7079000000000004</v>
      </c>
      <c r="N129" s="1"/>
      <c r="O129" s="1"/>
    </row>
    <row r="130" spans="1:15" ht="12.75" customHeight="1">
      <c r="A130" s="30">
        <v>120</v>
      </c>
      <c r="B130" s="342" t="s">
        <v>347</v>
      </c>
      <c r="C130" s="323">
        <v>319.85000000000002</v>
      </c>
      <c r="D130" s="324">
        <v>321.81666666666666</v>
      </c>
      <c r="E130" s="324">
        <v>313.83333333333331</v>
      </c>
      <c r="F130" s="324">
        <v>307.81666666666666</v>
      </c>
      <c r="G130" s="324">
        <v>299.83333333333331</v>
      </c>
      <c r="H130" s="324">
        <v>327.83333333333331</v>
      </c>
      <c r="I130" s="324">
        <v>335.81666666666666</v>
      </c>
      <c r="J130" s="324">
        <v>341.83333333333331</v>
      </c>
      <c r="K130" s="323">
        <v>329.8</v>
      </c>
      <c r="L130" s="323">
        <v>315.8</v>
      </c>
      <c r="M130" s="323">
        <v>131.06506999999999</v>
      </c>
      <c r="N130" s="1"/>
      <c r="O130" s="1"/>
    </row>
    <row r="131" spans="1:15" ht="12.75" customHeight="1">
      <c r="A131" s="30">
        <v>121</v>
      </c>
      <c r="B131" s="342" t="s">
        <v>252</v>
      </c>
      <c r="C131" s="323">
        <v>65.75</v>
      </c>
      <c r="D131" s="324">
        <v>67.083333333333329</v>
      </c>
      <c r="E131" s="324">
        <v>63.466666666666654</v>
      </c>
      <c r="F131" s="324">
        <v>61.183333333333323</v>
      </c>
      <c r="G131" s="324">
        <v>57.566666666666649</v>
      </c>
      <c r="H131" s="324">
        <v>69.36666666666666</v>
      </c>
      <c r="I131" s="324">
        <v>72.983333333333334</v>
      </c>
      <c r="J131" s="324">
        <v>75.266666666666666</v>
      </c>
      <c r="K131" s="323">
        <v>70.7</v>
      </c>
      <c r="L131" s="323">
        <v>64.8</v>
      </c>
      <c r="M131" s="323">
        <v>54.729190000000003</v>
      </c>
      <c r="N131" s="1"/>
      <c r="O131" s="1"/>
    </row>
    <row r="132" spans="1:15" ht="12.75" customHeight="1">
      <c r="A132" s="30">
        <v>122</v>
      </c>
      <c r="B132" s="342" t="s">
        <v>348</v>
      </c>
      <c r="C132" s="323">
        <v>706.8</v>
      </c>
      <c r="D132" s="324">
        <v>711.6</v>
      </c>
      <c r="E132" s="324">
        <v>697.2</v>
      </c>
      <c r="F132" s="324">
        <v>687.6</v>
      </c>
      <c r="G132" s="324">
        <v>673.2</v>
      </c>
      <c r="H132" s="324">
        <v>721.2</v>
      </c>
      <c r="I132" s="324">
        <v>735.59999999999991</v>
      </c>
      <c r="J132" s="324">
        <v>745.2</v>
      </c>
      <c r="K132" s="323">
        <v>726</v>
      </c>
      <c r="L132" s="323">
        <v>702</v>
      </c>
      <c r="M132" s="323">
        <v>0.71345999999999998</v>
      </c>
      <c r="N132" s="1"/>
      <c r="O132" s="1"/>
    </row>
    <row r="133" spans="1:15" ht="12.75" customHeight="1">
      <c r="A133" s="30">
        <v>123</v>
      </c>
      <c r="B133" s="342" t="s">
        <v>95</v>
      </c>
      <c r="C133" s="323">
        <v>4416.55</v>
      </c>
      <c r="D133" s="324">
        <v>4416.666666666667</v>
      </c>
      <c r="E133" s="324">
        <v>4374.3833333333341</v>
      </c>
      <c r="F133" s="324">
        <v>4332.2166666666672</v>
      </c>
      <c r="G133" s="324">
        <v>4289.9333333333343</v>
      </c>
      <c r="H133" s="324">
        <v>4458.8333333333339</v>
      </c>
      <c r="I133" s="324">
        <v>4501.1166666666668</v>
      </c>
      <c r="J133" s="324">
        <v>4543.2833333333338</v>
      </c>
      <c r="K133" s="323">
        <v>4458.95</v>
      </c>
      <c r="L133" s="323">
        <v>4374.5</v>
      </c>
      <c r="M133" s="323">
        <v>3.1689600000000002</v>
      </c>
      <c r="N133" s="1"/>
      <c r="O133" s="1"/>
    </row>
    <row r="134" spans="1:15" ht="12.75" customHeight="1">
      <c r="A134" s="30">
        <v>124</v>
      </c>
      <c r="B134" s="342" t="s">
        <v>253</v>
      </c>
      <c r="C134" s="323">
        <v>4174.3500000000004</v>
      </c>
      <c r="D134" s="324">
        <v>4171.7333333333336</v>
      </c>
      <c r="E134" s="324">
        <v>4043.9666666666672</v>
      </c>
      <c r="F134" s="324">
        <v>3913.5833333333335</v>
      </c>
      <c r="G134" s="324">
        <v>3785.8166666666671</v>
      </c>
      <c r="H134" s="324">
        <v>4302.1166666666668</v>
      </c>
      <c r="I134" s="324">
        <v>4429.8833333333332</v>
      </c>
      <c r="J134" s="324">
        <v>4560.2666666666673</v>
      </c>
      <c r="K134" s="323">
        <v>4299.5</v>
      </c>
      <c r="L134" s="323">
        <v>4041.35</v>
      </c>
      <c r="M134" s="323">
        <v>3.2719999999999998</v>
      </c>
      <c r="N134" s="1"/>
      <c r="O134" s="1"/>
    </row>
    <row r="135" spans="1:15" ht="12.75" customHeight="1">
      <c r="A135" s="30">
        <v>125</v>
      </c>
      <c r="B135" s="342" t="s">
        <v>97</v>
      </c>
      <c r="C135" s="323">
        <v>363.8</v>
      </c>
      <c r="D135" s="324">
        <v>362.95000000000005</v>
      </c>
      <c r="E135" s="324">
        <v>357.05000000000007</v>
      </c>
      <c r="F135" s="324">
        <v>350.3</v>
      </c>
      <c r="G135" s="324">
        <v>344.40000000000003</v>
      </c>
      <c r="H135" s="324">
        <v>369.7000000000001</v>
      </c>
      <c r="I135" s="324">
        <v>375.60000000000008</v>
      </c>
      <c r="J135" s="324">
        <v>382.35000000000014</v>
      </c>
      <c r="K135" s="323">
        <v>368.85</v>
      </c>
      <c r="L135" s="323">
        <v>356.2</v>
      </c>
      <c r="M135" s="323">
        <v>59.469940000000001</v>
      </c>
      <c r="N135" s="1"/>
      <c r="O135" s="1"/>
    </row>
    <row r="136" spans="1:15" ht="12.75" customHeight="1">
      <c r="A136" s="30">
        <v>126</v>
      </c>
      <c r="B136" s="342" t="s">
        <v>244</v>
      </c>
      <c r="C136" s="323">
        <v>4010.05</v>
      </c>
      <c r="D136" s="324">
        <v>4002.0333333333333</v>
      </c>
      <c r="E136" s="324">
        <v>3983.0666666666666</v>
      </c>
      <c r="F136" s="324">
        <v>3956.0833333333335</v>
      </c>
      <c r="G136" s="324">
        <v>3937.1166666666668</v>
      </c>
      <c r="H136" s="324">
        <v>4029.0166666666664</v>
      </c>
      <c r="I136" s="324">
        <v>4047.9833333333327</v>
      </c>
      <c r="J136" s="324">
        <v>4074.9666666666662</v>
      </c>
      <c r="K136" s="323">
        <v>4021</v>
      </c>
      <c r="L136" s="323">
        <v>3975.05</v>
      </c>
      <c r="M136" s="323">
        <v>4.2802699999999998</v>
      </c>
      <c r="N136" s="1"/>
      <c r="O136" s="1"/>
    </row>
    <row r="137" spans="1:15" ht="12.75" customHeight="1">
      <c r="A137" s="30">
        <v>127</v>
      </c>
      <c r="B137" s="342" t="s">
        <v>98</v>
      </c>
      <c r="C137" s="323">
        <v>4285.45</v>
      </c>
      <c r="D137" s="324">
        <v>4295.8499999999995</v>
      </c>
      <c r="E137" s="324">
        <v>4228.7499999999991</v>
      </c>
      <c r="F137" s="324">
        <v>4172.0499999999993</v>
      </c>
      <c r="G137" s="324">
        <v>4104.9499999999989</v>
      </c>
      <c r="H137" s="324">
        <v>4352.5499999999993</v>
      </c>
      <c r="I137" s="324">
        <v>4419.6499999999996</v>
      </c>
      <c r="J137" s="324">
        <v>4476.3499999999995</v>
      </c>
      <c r="K137" s="323">
        <v>4362.95</v>
      </c>
      <c r="L137" s="323">
        <v>4239.1499999999996</v>
      </c>
      <c r="M137" s="323">
        <v>4.9690700000000003</v>
      </c>
      <c r="N137" s="1"/>
      <c r="O137" s="1"/>
    </row>
    <row r="138" spans="1:15" ht="12.75" customHeight="1">
      <c r="A138" s="30">
        <v>128</v>
      </c>
      <c r="B138" s="342" t="s">
        <v>563</v>
      </c>
      <c r="C138" s="323">
        <v>2247.9</v>
      </c>
      <c r="D138" s="324">
        <v>2256.2833333333333</v>
      </c>
      <c r="E138" s="324">
        <v>2213.6166666666668</v>
      </c>
      <c r="F138" s="324">
        <v>2179.3333333333335</v>
      </c>
      <c r="G138" s="324">
        <v>2136.666666666667</v>
      </c>
      <c r="H138" s="324">
        <v>2290.5666666666666</v>
      </c>
      <c r="I138" s="324">
        <v>2333.2333333333336</v>
      </c>
      <c r="J138" s="324">
        <v>2367.5166666666664</v>
      </c>
      <c r="K138" s="323">
        <v>2298.9499999999998</v>
      </c>
      <c r="L138" s="323">
        <v>2222</v>
      </c>
      <c r="M138" s="323">
        <v>0.42319000000000001</v>
      </c>
      <c r="N138" s="1"/>
      <c r="O138" s="1"/>
    </row>
    <row r="139" spans="1:15" ht="12.75" customHeight="1">
      <c r="A139" s="30">
        <v>129</v>
      </c>
      <c r="B139" s="342" t="s">
        <v>353</v>
      </c>
      <c r="C139" s="323">
        <v>52.35</v>
      </c>
      <c r="D139" s="324">
        <v>52.56666666666667</v>
      </c>
      <c r="E139" s="324">
        <v>51.683333333333337</v>
      </c>
      <c r="F139" s="324">
        <v>51.016666666666666</v>
      </c>
      <c r="G139" s="324">
        <v>50.133333333333333</v>
      </c>
      <c r="H139" s="324">
        <v>53.233333333333341</v>
      </c>
      <c r="I139" s="324">
        <v>54.116666666666681</v>
      </c>
      <c r="J139" s="324">
        <v>54.783333333333346</v>
      </c>
      <c r="K139" s="323">
        <v>53.45</v>
      </c>
      <c r="L139" s="323">
        <v>51.9</v>
      </c>
      <c r="M139" s="323">
        <v>30.50535</v>
      </c>
      <c r="N139" s="1"/>
      <c r="O139" s="1"/>
    </row>
    <row r="140" spans="1:15" ht="12.75" customHeight="1">
      <c r="A140" s="30">
        <v>130</v>
      </c>
      <c r="B140" s="342" t="s">
        <v>99</v>
      </c>
      <c r="C140" s="323">
        <v>2380</v>
      </c>
      <c r="D140" s="324">
        <v>2360.6166666666663</v>
      </c>
      <c r="E140" s="324">
        <v>2334.5833333333326</v>
      </c>
      <c r="F140" s="324">
        <v>2289.1666666666661</v>
      </c>
      <c r="G140" s="324">
        <v>2263.1333333333323</v>
      </c>
      <c r="H140" s="324">
        <v>2406.0333333333328</v>
      </c>
      <c r="I140" s="324">
        <v>2432.0666666666666</v>
      </c>
      <c r="J140" s="324">
        <v>2477.4833333333331</v>
      </c>
      <c r="K140" s="323">
        <v>2386.65</v>
      </c>
      <c r="L140" s="323">
        <v>2315.1999999999998</v>
      </c>
      <c r="M140" s="323">
        <v>6.9095500000000003</v>
      </c>
      <c r="N140" s="1"/>
      <c r="O140" s="1"/>
    </row>
    <row r="141" spans="1:15" ht="12.75" customHeight="1">
      <c r="A141" s="30">
        <v>131</v>
      </c>
      <c r="B141" s="342" t="s">
        <v>350</v>
      </c>
      <c r="C141" s="323">
        <v>436</v>
      </c>
      <c r="D141" s="324">
        <v>438.23333333333329</v>
      </c>
      <c r="E141" s="324">
        <v>430.41666666666657</v>
      </c>
      <c r="F141" s="324">
        <v>424.83333333333326</v>
      </c>
      <c r="G141" s="324">
        <v>417.01666666666654</v>
      </c>
      <c r="H141" s="324">
        <v>443.81666666666661</v>
      </c>
      <c r="I141" s="324">
        <v>451.63333333333333</v>
      </c>
      <c r="J141" s="324">
        <v>457.21666666666664</v>
      </c>
      <c r="K141" s="323">
        <v>446.05</v>
      </c>
      <c r="L141" s="323">
        <v>432.65</v>
      </c>
      <c r="M141" s="323">
        <v>1.89218</v>
      </c>
      <c r="N141" s="1"/>
      <c r="O141" s="1"/>
    </row>
    <row r="142" spans="1:15" ht="12.75" customHeight="1">
      <c r="A142" s="30">
        <v>132</v>
      </c>
      <c r="B142" s="342" t="s">
        <v>351</v>
      </c>
      <c r="C142" s="323">
        <v>158.5</v>
      </c>
      <c r="D142" s="324">
        <v>157.56666666666666</v>
      </c>
      <c r="E142" s="324">
        <v>153.43333333333334</v>
      </c>
      <c r="F142" s="324">
        <v>148.36666666666667</v>
      </c>
      <c r="G142" s="324">
        <v>144.23333333333335</v>
      </c>
      <c r="H142" s="324">
        <v>162.63333333333333</v>
      </c>
      <c r="I142" s="324">
        <v>166.76666666666665</v>
      </c>
      <c r="J142" s="324">
        <v>171.83333333333331</v>
      </c>
      <c r="K142" s="323">
        <v>161.69999999999999</v>
      </c>
      <c r="L142" s="323">
        <v>152.5</v>
      </c>
      <c r="M142" s="323">
        <v>63.047269999999997</v>
      </c>
      <c r="N142" s="1"/>
      <c r="O142" s="1"/>
    </row>
    <row r="143" spans="1:15" ht="12.75" customHeight="1">
      <c r="A143" s="30">
        <v>133</v>
      </c>
      <c r="B143" s="342" t="s">
        <v>354</v>
      </c>
      <c r="C143" s="323">
        <v>272.14999999999998</v>
      </c>
      <c r="D143" s="324">
        <v>273.36666666666667</v>
      </c>
      <c r="E143" s="324">
        <v>267.63333333333333</v>
      </c>
      <c r="F143" s="324">
        <v>263.11666666666667</v>
      </c>
      <c r="G143" s="324">
        <v>257.38333333333333</v>
      </c>
      <c r="H143" s="324">
        <v>277.88333333333333</v>
      </c>
      <c r="I143" s="324">
        <v>283.61666666666667</v>
      </c>
      <c r="J143" s="324">
        <v>288.13333333333333</v>
      </c>
      <c r="K143" s="323">
        <v>279.10000000000002</v>
      </c>
      <c r="L143" s="323">
        <v>268.85000000000002</v>
      </c>
      <c r="M143" s="323">
        <v>3.0209100000000002</v>
      </c>
      <c r="N143" s="1"/>
      <c r="O143" s="1"/>
    </row>
    <row r="144" spans="1:15" ht="12.75" customHeight="1">
      <c r="A144" s="30">
        <v>134</v>
      </c>
      <c r="B144" s="342" t="s">
        <v>254</v>
      </c>
      <c r="C144" s="323">
        <v>443.5</v>
      </c>
      <c r="D144" s="324">
        <v>447.75</v>
      </c>
      <c r="E144" s="324">
        <v>433.75</v>
      </c>
      <c r="F144" s="324">
        <v>424</v>
      </c>
      <c r="G144" s="324">
        <v>410</v>
      </c>
      <c r="H144" s="324">
        <v>457.5</v>
      </c>
      <c r="I144" s="324">
        <v>471.5</v>
      </c>
      <c r="J144" s="324">
        <v>481.25</v>
      </c>
      <c r="K144" s="323">
        <v>461.75</v>
      </c>
      <c r="L144" s="323">
        <v>438</v>
      </c>
      <c r="M144" s="323">
        <v>6.4177499999999998</v>
      </c>
      <c r="N144" s="1"/>
      <c r="O144" s="1"/>
    </row>
    <row r="145" spans="1:15" ht="12.75" customHeight="1">
      <c r="A145" s="30">
        <v>135</v>
      </c>
      <c r="B145" s="342" t="s">
        <v>255</v>
      </c>
      <c r="C145" s="323">
        <v>1123.8</v>
      </c>
      <c r="D145" s="324">
        <v>1146.1166666666666</v>
      </c>
      <c r="E145" s="324">
        <v>1092.6833333333332</v>
      </c>
      <c r="F145" s="324">
        <v>1061.5666666666666</v>
      </c>
      <c r="G145" s="324">
        <v>1008.1333333333332</v>
      </c>
      <c r="H145" s="324">
        <v>1177.2333333333331</v>
      </c>
      <c r="I145" s="324">
        <v>1230.6666666666665</v>
      </c>
      <c r="J145" s="324">
        <v>1261.7833333333331</v>
      </c>
      <c r="K145" s="323">
        <v>1199.55</v>
      </c>
      <c r="L145" s="323">
        <v>1115</v>
      </c>
      <c r="M145" s="323">
        <v>4.9262499999999996</v>
      </c>
      <c r="N145" s="1"/>
      <c r="O145" s="1"/>
    </row>
    <row r="146" spans="1:15" ht="12.75" customHeight="1">
      <c r="A146" s="30">
        <v>136</v>
      </c>
      <c r="B146" s="342" t="s">
        <v>355</v>
      </c>
      <c r="C146" s="323">
        <v>65.349999999999994</v>
      </c>
      <c r="D146" s="324">
        <v>64.8</v>
      </c>
      <c r="E146" s="324">
        <v>63.899999999999991</v>
      </c>
      <c r="F146" s="324">
        <v>62.449999999999996</v>
      </c>
      <c r="G146" s="324">
        <v>61.54999999999999</v>
      </c>
      <c r="H146" s="324">
        <v>66.25</v>
      </c>
      <c r="I146" s="324">
        <v>67.150000000000006</v>
      </c>
      <c r="J146" s="324">
        <v>68.599999999999994</v>
      </c>
      <c r="K146" s="323">
        <v>65.7</v>
      </c>
      <c r="L146" s="323">
        <v>63.35</v>
      </c>
      <c r="M146" s="323">
        <v>27.22353</v>
      </c>
      <c r="N146" s="1"/>
      <c r="O146" s="1"/>
    </row>
    <row r="147" spans="1:15" ht="12.75" customHeight="1">
      <c r="A147" s="30">
        <v>137</v>
      </c>
      <c r="B147" s="342" t="s">
        <v>352</v>
      </c>
      <c r="C147" s="323">
        <v>172.65</v>
      </c>
      <c r="D147" s="324">
        <v>169.13333333333333</v>
      </c>
      <c r="E147" s="324">
        <v>164.76666666666665</v>
      </c>
      <c r="F147" s="324">
        <v>156.88333333333333</v>
      </c>
      <c r="G147" s="324">
        <v>152.51666666666665</v>
      </c>
      <c r="H147" s="324">
        <v>177.01666666666665</v>
      </c>
      <c r="I147" s="324">
        <v>181.38333333333333</v>
      </c>
      <c r="J147" s="324">
        <v>189.26666666666665</v>
      </c>
      <c r="K147" s="323">
        <v>173.5</v>
      </c>
      <c r="L147" s="323">
        <v>161.25</v>
      </c>
      <c r="M147" s="323">
        <v>4.0906000000000002</v>
      </c>
      <c r="N147" s="1"/>
      <c r="O147" s="1"/>
    </row>
    <row r="148" spans="1:15" ht="12.75" customHeight="1">
      <c r="A148" s="30">
        <v>138</v>
      </c>
      <c r="B148" s="342" t="s">
        <v>356</v>
      </c>
      <c r="C148" s="323">
        <v>107.2</v>
      </c>
      <c r="D148" s="324">
        <v>108.16666666666667</v>
      </c>
      <c r="E148" s="324">
        <v>106.03333333333335</v>
      </c>
      <c r="F148" s="324">
        <v>104.86666666666667</v>
      </c>
      <c r="G148" s="324">
        <v>102.73333333333335</v>
      </c>
      <c r="H148" s="324">
        <v>109.33333333333334</v>
      </c>
      <c r="I148" s="324">
        <v>111.46666666666667</v>
      </c>
      <c r="J148" s="324">
        <v>112.63333333333334</v>
      </c>
      <c r="K148" s="323">
        <v>110.3</v>
      </c>
      <c r="L148" s="323">
        <v>107</v>
      </c>
      <c r="M148" s="323">
        <v>4.1872400000000001</v>
      </c>
      <c r="N148" s="1"/>
      <c r="O148" s="1"/>
    </row>
    <row r="149" spans="1:15" ht="12.75" customHeight="1">
      <c r="A149" s="30">
        <v>139</v>
      </c>
      <c r="B149" s="342" t="s">
        <v>830</v>
      </c>
      <c r="C149" s="323">
        <v>51.75</v>
      </c>
      <c r="D149" s="324">
        <v>52.04999999999999</v>
      </c>
      <c r="E149" s="324">
        <v>50.749999999999979</v>
      </c>
      <c r="F149" s="324">
        <v>49.749999999999986</v>
      </c>
      <c r="G149" s="324">
        <v>48.449999999999974</v>
      </c>
      <c r="H149" s="324">
        <v>53.049999999999983</v>
      </c>
      <c r="I149" s="324">
        <v>54.349999999999994</v>
      </c>
      <c r="J149" s="324">
        <v>55.349999999999987</v>
      </c>
      <c r="K149" s="323">
        <v>53.35</v>
      </c>
      <c r="L149" s="323">
        <v>51.05</v>
      </c>
      <c r="M149" s="323">
        <v>5.2754000000000003</v>
      </c>
      <c r="N149" s="1"/>
      <c r="O149" s="1"/>
    </row>
    <row r="150" spans="1:15" ht="12.75" customHeight="1">
      <c r="A150" s="30">
        <v>140</v>
      </c>
      <c r="B150" s="342" t="s">
        <v>357</v>
      </c>
      <c r="C150" s="323">
        <v>709.75</v>
      </c>
      <c r="D150" s="324">
        <v>709.6</v>
      </c>
      <c r="E150" s="324">
        <v>700.45</v>
      </c>
      <c r="F150" s="324">
        <v>691.15</v>
      </c>
      <c r="G150" s="324">
        <v>682</v>
      </c>
      <c r="H150" s="324">
        <v>718.90000000000009</v>
      </c>
      <c r="I150" s="324">
        <v>728.05</v>
      </c>
      <c r="J150" s="324">
        <v>737.35000000000014</v>
      </c>
      <c r="K150" s="323">
        <v>718.75</v>
      </c>
      <c r="L150" s="323">
        <v>700.3</v>
      </c>
      <c r="M150" s="323">
        <v>0.60479000000000005</v>
      </c>
      <c r="N150" s="1"/>
      <c r="O150" s="1"/>
    </row>
    <row r="151" spans="1:15" ht="12.75" customHeight="1">
      <c r="A151" s="30">
        <v>141</v>
      </c>
      <c r="B151" s="342" t="s">
        <v>100</v>
      </c>
      <c r="C151" s="323">
        <v>1698.75</v>
      </c>
      <c r="D151" s="324">
        <v>1717.9166666666667</v>
      </c>
      <c r="E151" s="324">
        <v>1665.8333333333335</v>
      </c>
      <c r="F151" s="324">
        <v>1632.9166666666667</v>
      </c>
      <c r="G151" s="324">
        <v>1580.8333333333335</v>
      </c>
      <c r="H151" s="324">
        <v>1750.8333333333335</v>
      </c>
      <c r="I151" s="324">
        <v>1802.916666666667</v>
      </c>
      <c r="J151" s="324">
        <v>1835.8333333333335</v>
      </c>
      <c r="K151" s="323">
        <v>1770</v>
      </c>
      <c r="L151" s="323">
        <v>1685</v>
      </c>
      <c r="M151" s="323">
        <v>8.2589100000000002</v>
      </c>
      <c r="N151" s="1"/>
      <c r="O151" s="1"/>
    </row>
    <row r="152" spans="1:15" ht="12.75" customHeight="1">
      <c r="A152" s="30">
        <v>142</v>
      </c>
      <c r="B152" s="342" t="s">
        <v>101</v>
      </c>
      <c r="C152" s="323">
        <v>151.85</v>
      </c>
      <c r="D152" s="324">
        <v>152.21666666666667</v>
      </c>
      <c r="E152" s="324">
        <v>150.08333333333334</v>
      </c>
      <c r="F152" s="324">
        <v>148.31666666666666</v>
      </c>
      <c r="G152" s="324">
        <v>146.18333333333334</v>
      </c>
      <c r="H152" s="324">
        <v>153.98333333333335</v>
      </c>
      <c r="I152" s="324">
        <v>156.11666666666667</v>
      </c>
      <c r="J152" s="324">
        <v>157.88333333333335</v>
      </c>
      <c r="K152" s="323">
        <v>154.35</v>
      </c>
      <c r="L152" s="323">
        <v>150.44999999999999</v>
      </c>
      <c r="M152" s="323">
        <v>22.312280000000001</v>
      </c>
      <c r="N152" s="1"/>
      <c r="O152" s="1"/>
    </row>
    <row r="153" spans="1:15" ht="12.75" customHeight="1">
      <c r="A153" s="30">
        <v>143</v>
      </c>
      <c r="B153" s="342" t="s">
        <v>831</v>
      </c>
      <c r="C153" s="323">
        <v>129.9</v>
      </c>
      <c r="D153" s="324">
        <v>130.25000000000003</v>
      </c>
      <c r="E153" s="324">
        <v>126.45000000000005</v>
      </c>
      <c r="F153" s="324">
        <v>123.00000000000001</v>
      </c>
      <c r="G153" s="324">
        <v>119.20000000000003</v>
      </c>
      <c r="H153" s="324">
        <v>133.70000000000005</v>
      </c>
      <c r="I153" s="324">
        <v>137.50000000000006</v>
      </c>
      <c r="J153" s="324">
        <v>140.95000000000007</v>
      </c>
      <c r="K153" s="323">
        <v>134.05000000000001</v>
      </c>
      <c r="L153" s="323">
        <v>126.8</v>
      </c>
      <c r="M153" s="323">
        <v>4.2873400000000004</v>
      </c>
      <c r="N153" s="1"/>
      <c r="O153" s="1"/>
    </row>
    <row r="154" spans="1:15" ht="12.75" customHeight="1">
      <c r="A154" s="30">
        <v>144</v>
      </c>
      <c r="B154" s="342" t="s">
        <v>358</v>
      </c>
      <c r="C154" s="323">
        <v>251.15</v>
      </c>
      <c r="D154" s="324">
        <v>253.06666666666669</v>
      </c>
      <c r="E154" s="324">
        <v>246.28333333333336</v>
      </c>
      <c r="F154" s="324">
        <v>241.41666666666666</v>
      </c>
      <c r="G154" s="324">
        <v>234.63333333333333</v>
      </c>
      <c r="H154" s="324">
        <v>257.93333333333339</v>
      </c>
      <c r="I154" s="324">
        <v>264.71666666666675</v>
      </c>
      <c r="J154" s="324">
        <v>269.58333333333343</v>
      </c>
      <c r="K154" s="323">
        <v>259.85000000000002</v>
      </c>
      <c r="L154" s="323">
        <v>248.2</v>
      </c>
      <c r="M154" s="323">
        <v>2.6169799999999999</v>
      </c>
      <c r="N154" s="1"/>
      <c r="O154" s="1"/>
    </row>
    <row r="155" spans="1:15" ht="12.75" customHeight="1">
      <c r="A155" s="30">
        <v>145</v>
      </c>
      <c r="B155" s="342" t="s">
        <v>102</v>
      </c>
      <c r="C155" s="323">
        <v>98.65</v>
      </c>
      <c r="D155" s="324">
        <v>97.966666666666654</v>
      </c>
      <c r="E155" s="324">
        <v>96.883333333333312</v>
      </c>
      <c r="F155" s="324">
        <v>95.11666666666666</v>
      </c>
      <c r="G155" s="324">
        <v>94.033333333333317</v>
      </c>
      <c r="H155" s="324">
        <v>99.733333333333306</v>
      </c>
      <c r="I155" s="324">
        <v>100.81666666666665</v>
      </c>
      <c r="J155" s="324">
        <v>102.5833333333333</v>
      </c>
      <c r="K155" s="323">
        <v>99.05</v>
      </c>
      <c r="L155" s="323">
        <v>96.2</v>
      </c>
      <c r="M155" s="323">
        <v>111.44335</v>
      </c>
      <c r="N155" s="1"/>
      <c r="O155" s="1"/>
    </row>
    <row r="156" spans="1:15" ht="12.75" customHeight="1">
      <c r="A156" s="30">
        <v>146</v>
      </c>
      <c r="B156" s="342" t="s">
        <v>360</v>
      </c>
      <c r="C156" s="323">
        <v>371.75</v>
      </c>
      <c r="D156" s="324">
        <v>375.0333333333333</v>
      </c>
      <c r="E156" s="324">
        <v>367.71666666666658</v>
      </c>
      <c r="F156" s="324">
        <v>363.68333333333328</v>
      </c>
      <c r="G156" s="324">
        <v>356.36666666666656</v>
      </c>
      <c r="H156" s="324">
        <v>379.06666666666661</v>
      </c>
      <c r="I156" s="324">
        <v>386.38333333333333</v>
      </c>
      <c r="J156" s="324">
        <v>390.41666666666663</v>
      </c>
      <c r="K156" s="323">
        <v>382.35</v>
      </c>
      <c r="L156" s="323">
        <v>371</v>
      </c>
      <c r="M156" s="323">
        <v>1.7340800000000001</v>
      </c>
      <c r="N156" s="1"/>
      <c r="O156" s="1"/>
    </row>
    <row r="157" spans="1:15" ht="12.75" customHeight="1">
      <c r="A157" s="30">
        <v>147</v>
      </c>
      <c r="B157" s="342" t="s">
        <v>359</v>
      </c>
      <c r="C157" s="323">
        <v>4015.6</v>
      </c>
      <c r="D157" s="324">
        <v>4026.4666666666667</v>
      </c>
      <c r="E157" s="324">
        <v>3954.1333333333332</v>
      </c>
      <c r="F157" s="324">
        <v>3892.6666666666665</v>
      </c>
      <c r="G157" s="324">
        <v>3820.333333333333</v>
      </c>
      <c r="H157" s="324">
        <v>4087.9333333333334</v>
      </c>
      <c r="I157" s="324">
        <v>4160.2666666666664</v>
      </c>
      <c r="J157" s="324">
        <v>4221.7333333333336</v>
      </c>
      <c r="K157" s="323">
        <v>4098.8</v>
      </c>
      <c r="L157" s="323">
        <v>3965</v>
      </c>
      <c r="M157" s="323">
        <v>0.12155000000000001</v>
      </c>
      <c r="N157" s="1"/>
      <c r="O157" s="1"/>
    </row>
    <row r="158" spans="1:15" ht="12.75" customHeight="1">
      <c r="A158" s="30">
        <v>148</v>
      </c>
      <c r="B158" s="342" t="s">
        <v>361</v>
      </c>
      <c r="C158" s="323">
        <v>148.5</v>
      </c>
      <c r="D158" s="324">
        <v>149.61666666666667</v>
      </c>
      <c r="E158" s="324">
        <v>146.88333333333335</v>
      </c>
      <c r="F158" s="324">
        <v>145.26666666666668</v>
      </c>
      <c r="G158" s="324">
        <v>142.53333333333336</v>
      </c>
      <c r="H158" s="324">
        <v>151.23333333333335</v>
      </c>
      <c r="I158" s="324">
        <v>153.9666666666667</v>
      </c>
      <c r="J158" s="324">
        <v>155.58333333333334</v>
      </c>
      <c r="K158" s="323">
        <v>152.35</v>
      </c>
      <c r="L158" s="323">
        <v>148</v>
      </c>
      <c r="M158" s="323">
        <v>4.2343700000000002</v>
      </c>
      <c r="N158" s="1"/>
      <c r="O158" s="1"/>
    </row>
    <row r="159" spans="1:15" ht="12.75" customHeight="1">
      <c r="A159" s="30">
        <v>149</v>
      </c>
      <c r="B159" s="342" t="s">
        <v>378</v>
      </c>
      <c r="C159" s="323">
        <v>2831.45</v>
      </c>
      <c r="D159" s="324">
        <v>2850.4833333333336</v>
      </c>
      <c r="E159" s="324">
        <v>2740.9666666666672</v>
      </c>
      <c r="F159" s="324">
        <v>2650.4833333333336</v>
      </c>
      <c r="G159" s="324">
        <v>2540.9666666666672</v>
      </c>
      <c r="H159" s="324">
        <v>2940.9666666666672</v>
      </c>
      <c r="I159" s="324">
        <v>3050.4833333333336</v>
      </c>
      <c r="J159" s="324">
        <v>3140.9666666666672</v>
      </c>
      <c r="K159" s="323">
        <v>2960</v>
      </c>
      <c r="L159" s="323">
        <v>2760</v>
      </c>
      <c r="M159" s="323">
        <v>2.02399</v>
      </c>
      <c r="N159" s="1"/>
      <c r="O159" s="1"/>
    </row>
    <row r="160" spans="1:15" ht="12.75" customHeight="1">
      <c r="A160" s="30">
        <v>150</v>
      </c>
      <c r="B160" s="342" t="s">
        <v>256</v>
      </c>
      <c r="C160" s="323">
        <v>270.95</v>
      </c>
      <c r="D160" s="324">
        <v>270.40000000000003</v>
      </c>
      <c r="E160" s="324">
        <v>264.60000000000008</v>
      </c>
      <c r="F160" s="324">
        <v>258.25000000000006</v>
      </c>
      <c r="G160" s="324">
        <v>252.4500000000001</v>
      </c>
      <c r="H160" s="324">
        <v>276.75000000000006</v>
      </c>
      <c r="I160" s="324">
        <v>282.55</v>
      </c>
      <c r="J160" s="324">
        <v>288.90000000000003</v>
      </c>
      <c r="K160" s="323">
        <v>276.2</v>
      </c>
      <c r="L160" s="323">
        <v>264.05</v>
      </c>
      <c r="M160" s="323">
        <v>17.2376</v>
      </c>
      <c r="N160" s="1"/>
      <c r="O160" s="1"/>
    </row>
    <row r="161" spans="1:15" ht="12.75" customHeight="1">
      <c r="A161" s="30">
        <v>151</v>
      </c>
      <c r="B161" s="342" t="s">
        <v>364</v>
      </c>
      <c r="C161" s="323">
        <v>36.25</v>
      </c>
      <c r="D161" s="324">
        <v>36.783333333333331</v>
      </c>
      <c r="E161" s="324">
        <v>35.716666666666661</v>
      </c>
      <c r="F161" s="324">
        <v>35.18333333333333</v>
      </c>
      <c r="G161" s="324">
        <v>34.11666666666666</v>
      </c>
      <c r="H161" s="324">
        <v>37.316666666666663</v>
      </c>
      <c r="I161" s="324">
        <v>38.383333333333326</v>
      </c>
      <c r="J161" s="324">
        <v>38.916666666666664</v>
      </c>
      <c r="K161" s="323">
        <v>37.85</v>
      </c>
      <c r="L161" s="323">
        <v>36.25</v>
      </c>
      <c r="M161" s="323">
        <v>15.509080000000001</v>
      </c>
      <c r="N161" s="1"/>
      <c r="O161" s="1"/>
    </row>
    <row r="162" spans="1:15" ht="12.75" customHeight="1">
      <c r="A162" s="30">
        <v>152</v>
      </c>
      <c r="B162" s="342" t="s">
        <v>362</v>
      </c>
      <c r="C162" s="323">
        <v>127.3</v>
      </c>
      <c r="D162" s="324">
        <v>128.51666666666665</v>
      </c>
      <c r="E162" s="324">
        <v>124.93333333333331</v>
      </c>
      <c r="F162" s="324">
        <v>122.56666666666666</v>
      </c>
      <c r="G162" s="324">
        <v>118.98333333333332</v>
      </c>
      <c r="H162" s="324">
        <v>130.8833333333333</v>
      </c>
      <c r="I162" s="324">
        <v>134.46666666666667</v>
      </c>
      <c r="J162" s="324">
        <v>136.83333333333329</v>
      </c>
      <c r="K162" s="323">
        <v>132.1</v>
      </c>
      <c r="L162" s="323">
        <v>126.15</v>
      </c>
      <c r="M162" s="323">
        <v>40.644410000000001</v>
      </c>
      <c r="N162" s="1"/>
      <c r="O162" s="1"/>
    </row>
    <row r="163" spans="1:15" ht="12.75" customHeight="1">
      <c r="A163" s="30">
        <v>153</v>
      </c>
      <c r="B163" s="342" t="s">
        <v>377</v>
      </c>
      <c r="C163" s="323">
        <v>267.64999999999998</v>
      </c>
      <c r="D163" s="324">
        <v>261.08333333333331</v>
      </c>
      <c r="E163" s="324">
        <v>252.76666666666665</v>
      </c>
      <c r="F163" s="324">
        <v>237.88333333333333</v>
      </c>
      <c r="G163" s="324">
        <v>229.56666666666666</v>
      </c>
      <c r="H163" s="324">
        <v>275.96666666666664</v>
      </c>
      <c r="I163" s="324">
        <v>284.28333333333336</v>
      </c>
      <c r="J163" s="324">
        <v>299.16666666666663</v>
      </c>
      <c r="K163" s="323">
        <v>269.39999999999998</v>
      </c>
      <c r="L163" s="323">
        <v>246.2</v>
      </c>
      <c r="M163" s="323">
        <v>9.7297200000000004</v>
      </c>
      <c r="N163" s="1"/>
      <c r="O163" s="1"/>
    </row>
    <row r="164" spans="1:15" ht="12.75" customHeight="1">
      <c r="A164" s="30">
        <v>154</v>
      </c>
      <c r="B164" s="342" t="s">
        <v>103</v>
      </c>
      <c r="C164" s="323">
        <v>152.1</v>
      </c>
      <c r="D164" s="324">
        <v>151.9</v>
      </c>
      <c r="E164" s="324">
        <v>150.45000000000002</v>
      </c>
      <c r="F164" s="324">
        <v>148.80000000000001</v>
      </c>
      <c r="G164" s="324">
        <v>147.35000000000002</v>
      </c>
      <c r="H164" s="324">
        <v>153.55000000000001</v>
      </c>
      <c r="I164" s="324">
        <v>155</v>
      </c>
      <c r="J164" s="324">
        <v>156.65</v>
      </c>
      <c r="K164" s="323">
        <v>153.35</v>
      </c>
      <c r="L164" s="323">
        <v>150.25</v>
      </c>
      <c r="M164" s="323">
        <v>278.81322999999998</v>
      </c>
      <c r="N164" s="1"/>
      <c r="O164" s="1"/>
    </row>
    <row r="165" spans="1:15" ht="12.75" customHeight="1">
      <c r="A165" s="30">
        <v>155</v>
      </c>
      <c r="B165" s="342" t="s">
        <v>366</v>
      </c>
      <c r="C165" s="323">
        <v>2948.75</v>
      </c>
      <c r="D165" s="324">
        <v>2934.4166666666665</v>
      </c>
      <c r="E165" s="324">
        <v>2884.7833333333328</v>
      </c>
      <c r="F165" s="324">
        <v>2820.8166666666662</v>
      </c>
      <c r="G165" s="324">
        <v>2771.1833333333325</v>
      </c>
      <c r="H165" s="324">
        <v>2998.3833333333332</v>
      </c>
      <c r="I165" s="324">
        <v>3048.0166666666673</v>
      </c>
      <c r="J165" s="324">
        <v>3111.9833333333336</v>
      </c>
      <c r="K165" s="323">
        <v>2984.05</v>
      </c>
      <c r="L165" s="323">
        <v>2870.45</v>
      </c>
      <c r="M165" s="323">
        <v>0.13392999999999999</v>
      </c>
      <c r="N165" s="1"/>
      <c r="O165" s="1"/>
    </row>
    <row r="166" spans="1:15" ht="12.75" customHeight="1">
      <c r="A166" s="30">
        <v>156</v>
      </c>
      <c r="B166" s="342" t="s">
        <v>367</v>
      </c>
      <c r="C166" s="323">
        <v>2679.35</v>
      </c>
      <c r="D166" s="324">
        <v>2702.0499999999997</v>
      </c>
      <c r="E166" s="324">
        <v>2645.0499999999993</v>
      </c>
      <c r="F166" s="324">
        <v>2610.7499999999995</v>
      </c>
      <c r="G166" s="324">
        <v>2553.7499999999991</v>
      </c>
      <c r="H166" s="324">
        <v>2736.3499999999995</v>
      </c>
      <c r="I166" s="324">
        <v>2793.3500000000004</v>
      </c>
      <c r="J166" s="324">
        <v>2827.6499999999996</v>
      </c>
      <c r="K166" s="323">
        <v>2759.05</v>
      </c>
      <c r="L166" s="323">
        <v>2667.75</v>
      </c>
      <c r="M166" s="323">
        <v>0.10399</v>
      </c>
      <c r="N166" s="1"/>
      <c r="O166" s="1"/>
    </row>
    <row r="167" spans="1:15" ht="12.75" customHeight="1">
      <c r="A167" s="30">
        <v>157</v>
      </c>
      <c r="B167" s="342" t="s">
        <v>373</v>
      </c>
      <c r="C167" s="323">
        <v>343.3</v>
      </c>
      <c r="D167" s="324">
        <v>345.06666666666666</v>
      </c>
      <c r="E167" s="324">
        <v>338.23333333333335</v>
      </c>
      <c r="F167" s="324">
        <v>333.16666666666669</v>
      </c>
      <c r="G167" s="324">
        <v>326.33333333333337</v>
      </c>
      <c r="H167" s="324">
        <v>350.13333333333333</v>
      </c>
      <c r="I167" s="324">
        <v>356.9666666666667</v>
      </c>
      <c r="J167" s="324">
        <v>362.0333333333333</v>
      </c>
      <c r="K167" s="323">
        <v>351.9</v>
      </c>
      <c r="L167" s="323">
        <v>340</v>
      </c>
      <c r="M167" s="323">
        <v>1.6951000000000001</v>
      </c>
      <c r="N167" s="1"/>
      <c r="O167" s="1"/>
    </row>
    <row r="168" spans="1:15" ht="12.75" customHeight="1">
      <c r="A168" s="30">
        <v>158</v>
      </c>
      <c r="B168" s="342" t="s">
        <v>368</v>
      </c>
      <c r="C168" s="323">
        <v>112.5</v>
      </c>
      <c r="D168" s="324">
        <v>113.56666666666666</v>
      </c>
      <c r="E168" s="324">
        <v>111.13333333333333</v>
      </c>
      <c r="F168" s="324">
        <v>109.76666666666667</v>
      </c>
      <c r="G168" s="324">
        <v>107.33333333333333</v>
      </c>
      <c r="H168" s="324">
        <v>114.93333333333332</v>
      </c>
      <c r="I168" s="324">
        <v>117.36666666666666</v>
      </c>
      <c r="J168" s="324">
        <v>118.73333333333332</v>
      </c>
      <c r="K168" s="323">
        <v>116</v>
      </c>
      <c r="L168" s="323">
        <v>112.2</v>
      </c>
      <c r="M168" s="323">
        <v>5.7645499999999998</v>
      </c>
      <c r="N168" s="1"/>
      <c r="O168" s="1"/>
    </row>
    <row r="169" spans="1:15" ht="12.75" customHeight="1">
      <c r="A169" s="30">
        <v>159</v>
      </c>
      <c r="B169" s="342" t="s">
        <v>369</v>
      </c>
      <c r="C169" s="323">
        <v>4851.3999999999996</v>
      </c>
      <c r="D169" s="324">
        <v>4875.4666666666662</v>
      </c>
      <c r="E169" s="324">
        <v>4814.1833333333325</v>
      </c>
      <c r="F169" s="324">
        <v>4776.9666666666662</v>
      </c>
      <c r="G169" s="324">
        <v>4715.6833333333325</v>
      </c>
      <c r="H169" s="324">
        <v>4912.6833333333325</v>
      </c>
      <c r="I169" s="324">
        <v>4973.9666666666672</v>
      </c>
      <c r="J169" s="324">
        <v>5011.1833333333325</v>
      </c>
      <c r="K169" s="323">
        <v>4936.75</v>
      </c>
      <c r="L169" s="323">
        <v>4838.25</v>
      </c>
      <c r="M169" s="323">
        <v>6.9360000000000005E-2</v>
      </c>
      <c r="N169" s="1"/>
      <c r="O169" s="1"/>
    </row>
    <row r="170" spans="1:15" ht="12.75" customHeight="1">
      <c r="A170" s="30">
        <v>160</v>
      </c>
      <c r="B170" s="342" t="s">
        <v>257</v>
      </c>
      <c r="C170" s="323">
        <v>3245.85</v>
      </c>
      <c r="D170" s="324">
        <v>3230.4333333333329</v>
      </c>
      <c r="E170" s="324">
        <v>3195.4166666666661</v>
      </c>
      <c r="F170" s="324">
        <v>3144.9833333333331</v>
      </c>
      <c r="G170" s="324">
        <v>3109.9666666666662</v>
      </c>
      <c r="H170" s="324">
        <v>3280.8666666666659</v>
      </c>
      <c r="I170" s="324">
        <v>3315.8833333333332</v>
      </c>
      <c r="J170" s="324">
        <v>3366.3166666666657</v>
      </c>
      <c r="K170" s="323">
        <v>3265.45</v>
      </c>
      <c r="L170" s="323">
        <v>3180</v>
      </c>
      <c r="M170" s="323">
        <v>1.9812799999999999</v>
      </c>
      <c r="N170" s="1"/>
      <c r="O170" s="1"/>
    </row>
    <row r="171" spans="1:15" ht="12.75" customHeight="1">
      <c r="A171" s="30">
        <v>161</v>
      </c>
      <c r="B171" s="342" t="s">
        <v>370</v>
      </c>
      <c r="C171" s="323">
        <v>1551.05</v>
      </c>
      <c r="D171" s="324">
        <v>1544.2666666666667</v>
      </c>
      <c r="E171" s="324">
        <v>1528.5333333333333</v>
      </c>
      <c r="F171" s="324">
        <v>1506.0166666666667</v>
      </c>
      <c r="G171" s="324">
        <v>1490.2833333333333</v>
      </c>
      <c r="H171" s="324">
        <v>1566.7833333333333</v>
      </c>
      <c r="I171" s="324">
        <v>1582.5166666666664</v>
      </c>
      <c r="J171" s="324">
        <v>1605.0333333333333</v>
      </c>
      <c r="K171" s="323">
        <v>1560</v>
      </c>
      <c r="L171" s="323">
        <v>1521.75</v>
      </c>
      <c r="M171" s="323">
        <v>0.21171999999999999</v>
      </c>
      <c r="N171" s="1"/>
      <c r="O171" s="1"/>
    </row>
    <row r="172" spans="1:15" ht="12.75" customHeight="1">
      <c r="A172" s="30">
        <v>162</v>
      </c>
      <c r="B172" s="342" t="s">
        <v>104</v>
      </c>
      <c r="C172" s="323">
        <v>446.2</v>
      </c>
      <c r="D172" s="324">
        <v>451</v>
      </c>
      <c r="E172" s="324">
        <v>439.2</v>
      </c>
      <c r="F172" s="324">
        <v>432.2</v>
      </c>
      <c r="G172" s="324">
        <v>420.4</v>
      </c>
      <c r="H172" s="324">
        <v>458</v>
      </c>
      <c r="I172" s="324">
        <v>469.79999999999995</v>
      </c>
      <c r="J172" s="324">
        <v>476.8</v>
      </c>
      <c r="K172" s="323">
        <v>462.8</v>
      </c>
      <c r="L172" s="323">
        <v>444</v>
      </c>
      <c r="M172" s="323">
        <v>8.1470199999999995</v>
      </c>
      <c r="N172" s="1"/>
      <c r="O172" s="1"/>
    </row>
    <row r="173" spans="1:15" ht="12.75" customHeight="1">
      <c r="A173" s="30">
        <v>163</v>
      </c>
      <c r="B173" s="342" t="s">
        <v>365</v>
      </c>
      <c r="C173" s="323">
        <v>4290.1499999999996</v>
      </c>
      <c r="D173" s="324">
        <v>4327.3833333333332</v>
      </c>
      <c r="E173" s="324">
        <v>4243.7666666666664</v>
      </c>
      <c r="F173" s="324">
        <v>4197.3833333333332</v>
      </c>
      <c r="G173" s="324">
        <v>4113.7666666666664</v>
      </c>
      <c r="H173" s="324">
        <v>4373.7666666666664</v>
      </c>
      <c r="I173" s="324">
        <v>4457.3833333333332</v>
      </c>
      <c r="J173" s="324">
        <v>4503.7666666666664</v>
      </c>
      <c r="K173" s="323">
        <v>4411</v>
      </c>
      <c r="L173" s="323">
        <v>4281</v>
      </c>
      <c r="M173" s="323">
        <v>0.14840999999999999</v>
      </c>
      <c r="N173" s="1"/>
      <c r="O173" s="1"/>
    </row>
    <row r="174" spans="1:15" ht="12.75" customHeight="1">
      <c r="A174" s="30">
        <v>164</v>
      </c>
      <c r="B174" s="342" t="s">
        <v>379</v>
      </c>
      <c r="C174" s="323">
        <v>819.65</v>
      </c>
      <c r="D174" s="324">
        <v>804.88333333333333</v>
      </c>
      <c r="E174" s="324">
        <v>784.76666666666665</v>
      </c>
      <c r="F174" s="324">
        <v>749.88333333333333</v>
      </c>
      <c r="G174" s="324">
        <v>729.76666666666665</v>
      </c>
      <c r="H174" s="324">
        <v>839.76666666666665</v>
      </c>
      <c r="I174" s="324">
        <v>859.88333333333321</v>
      </c>
      <c r="J174" s="324">
        <v>894.76666666666665</v>
      </c>
      <c r="K174" s="323">
        <v>825</v>
      </c>
      <c r="L174" s="323">
        <v>770</v>
      </c>
      <c r="M174" s="323">
        <v>63.774230000000003</v>
      </c>
      <c r="N174" s="1"/>
      <c r="O174" s="1"/>
    </row>
    <row r="175" spans="1:15" ht="12.75" customHeight="1">
      <c r="A175" s="30">
        <v>165</v>
      </c>
      <c r="B175" s="342" t="s">
        <v>371</v>
      </c>
      <c r="C175" s="323">
        <v>1031.9000000000001</v>
      </c>
      <c r="D175" s="324">
        <v>1043.0666666666666</v>
      </c>
      <c r="E175" s="324">
        <v>1013.8333333333333</v>
      </c>
      <c r="F175" s="324">
        <v>995.76666666666665</v>
      </c>
      <c r="G175" s="324">
        <v>966.5333333333333</v>
      </c>
      <c r="H175" s="324">
        <v>1061.1333333333332</v>
      </c>
      <c r="I175" s="324">
        <v>1090.3666666666668</v>
      </c>
      <c r="J175" s="324">
        <v>1108.4333333333332</v>
      </c>
      <c r="K175" s="323">
        <v>1072.3</v>
      </c>
      <c r="L175" s="323">
        <v>1025</v>
      </c>
      <c r="M175" s="323">
        <v>0.24531</v>
      </c>
      <c r="N175" s="1"/>
      <c r="O175" s="1"/>
    </row>
    <row r="176" spans="1:15" ht="12.75" customHeight="1">
      <c r="A176" s="30">
        <v>166</v>
      </c>
      <c r="B176" s="342" t="s">
        <v>258</v>
      </c>
      <c r="C176" s="323">
        <v>453.8</v>
      </c>
      <c r="D176" s="324">
        <v>455.38333333333338</v>
      </c>
      <c r="E176" s="324">
        <v>448.91666666666674</v>
      </c>
      <c r="F176" s="324">
        <v>444.03333333333336</v>
      </c>
      <c r="G176" s="324">
        <v>437.56666666666672</v>
      </c>
      <c r="H176" s="324">
        <v>460.26666666666677</v>
      </c>
      <c r="I176" s="324">
        <v>466.73333333333335</v>
      </c>
      <c r="J176" s="324">
        <v>471.61666666666679</v>
      </c>
      <c r="K176" s="323">
        <v>461.85</v>
      </c>
      <c r="L176" s="323">
        <v>450.5</v>
      </c>
      <c r="M176" s="323">
        <v>1.34893</v>
      </c>
      <c r="N176" s="1"/>
      <c r="O176" s="1"/>
    </row>
    <row r="177" spans="1:15" ht="12.75" customHeight="1">
      <c r="A177" s="30">
        <v>167</v>
      </c>
      <c r="B177" s="342" t="s">
        <v>107</v>
      </c>
      <c r="C177" s="323">
        <v>688.75</v>
      </c>
      <c r="D177" s="324">
        <v>683.25</v>
      </c>
      <c r="E177" s="324">
        <v>672.6</v>
      </c>
      <c r="F177" s="324">
        <v>656.45</v>
      </c>
      <c r="G177" s="324">
        <v>645.80000000000007</v>
      </c>
      <c r="H177" s="324">
        <v>699.4</v>
      </c>
      <c r="I177" s="324">
        <v>710.05000000000007</v>
      </c>
      <c r="J177" s="324">
        <v>726.19999999999993</v>
      </c>
      <c r="K177" s="323">
        <v>693.9</v>
      </c>
      <c r="L177" s="323">
        <v>667.1</v>
      </c>
      <c r="M177" s="323">
        <v>16.374179999999999</v>
      </c>
      <c r="N177" s="1"/>
      <c r="O177" s="1"/>
    </row>
    <row r="178" spans="1:15" ht="12.75" customHeight="1">
      <c r="A178" s="30">
        <v>168</v>
      </c>
      <c r="B178" s="342" t="s">
        <v>259</v>
      </c>
      <c r="C178" s="323">
        <v>461.4</v>
      </c>
      <c r="D178" s="324">
        <v>466.7</v>
      </c>
      <c r="E178" s="324">
        <v>454.7</v>
      </c>
      <c r="F178" s="324">
        <v>448</v>
      </c>
      <c r="G178" s="324">
        <v>436</v>
      </c>
      <c r="H178" s="324">
        <v>473.4</v>
      </c>
      <c r="I178" s="324">
        <v>485.4</v>
      </c>
      <c r="J178" s="324">
        <v>492.09999999999997</v>
      </c>
      <c r="K178" s="323">
        <v>478.7</v>
      </c>
      <c r="L178" s="323">
        <v>460</v>
      </c>
      <c r="M178" s="323">
        <v>1.4033</v>
      </c>
      <c r="N178" s="1"/>
      <c r="O178" s="1"/>
    </row>
    <row r="179" spans="1:15" ht="12.75" customHeight="1">
      <c r="A179" s="30">
        <v>169</v>
      </c>
      <c r="B179" s="342" t="s">
        <v>108</v>
      </c>
      <c r="C179" s="323">
        <v>1628.95</v>
      </c>
      <c r="D179" s="324">
        <v>1626.1666666666667</v>
      </c>
      <c r="E179" s="324">
        <v>1600.9833333333336</v>
      </c>
      <c r="F179" s="324">
        <v>1573.0166666666669</v>
      </c>
      <c r="G179" s="324">
        <v>1547.8333333333337</v>
      </c>
      <c r="H179" s="324">
        <v>1654.1333333333334</v>
      </c>
      <c r="I179" s="324">
        <v>1679.3166666666664</v>
      </c>
      <c r="J179" s="324">
        <v>1707.2833333333333</v>
      </c>
      <c r="K179" s="323">
        <v>1651.35</v>
      </c>
      <c r="L179" s="323">
        <v>1598.2</v>
      </c>
      <c r="M179" s="323">
        <v>13.749280000000001</v>
      </c>
      <c r="N179" s="1"/>
      <c r="O179" s="1"/>
    </row>
    <row r="180" spans="1:15" ht="12.75" customHeight="1">
      <c r="A180" s="30">
        <v>170</v>
      </c>
      <c r="B180" s="342" t="s">
        <v>380</v>
      </c>
      <c r="C180" s="323">
        <v>79.5</v>
      </c>
      <c r="D180" s="324">
        <v>79.7</v>
      </c>
      <c r="E180" s="324">
        <v>78.900000000000006</v>
      </c>
      <c r="F180" s="324">
        <v>78.3</v>
      </c>
      <c r="G180" s="324">
        <v>77.5</v>
      </c>
      <c r="H180" s="324">
        <v>80.300000000000011</v>
      </c>
      <c r="I180" s="324">
        <v>81.099999999999994</v>
      </c>
      <c r="J180" s="324">
        <v>81.700000000000017</v>
      </c>
      <c r="K180" s="323">
        <v>80.5</v>
      </c>
      <c r="L180" s="323">
        <v>79.099999999999994</v>
      </c>
      <c r="M180" s="323">
        <v>8.8646700000000003</v>
      </c>
      <c r="N180" s="1"/>
      <c r="O180" s="1"/>
    </row>
    <row r="181" spans="1:15" ht="12.75" customHeight="1">
      <c r="A181" s="30">
        <v>171</v>
      </c>
      <c r="B181" s="342" t="s">
        <v>109</v>
      </c>
      <c r="C181" s="323">
        <v>311.35000000000002</v>
      </c>
      <c r="D181" s="324">
        <v>315.13333333333333</v>
      </c>
      <c r="E181" s="324">
        <v>306.31666666666666</v>
      </c>
      <c r="F181" s="324">
        <v>301.28333333333336</v>
      </c>
      <c r="G181" s="324">
        <v>292.4666666666667</v>
      </c>
      <c r="H181" s="324">
        <v>320.16666666666663</v>
      </c>
      <c r="I181" s="324">
        <v>328.98333333333323</v>
      </c>
      <c r="J181" s="324">
        <v>334.01666666666659</v>
      </c>
      <c r="K181" s="323">
        <v>323.95</v>
      </c>
      <c r="L181" s="323">
        <v>310.10000000000002</v>
      </c>
      <c r="M181" s="323">
        <v>17.229150000000001</v>
      </c>
      <c r="N181" s="1"/>
      <c r="O181" s="1"/>
    </row>
    <row r="182" spans="1:15" ht="12.75" customHeight="1">
      <c r="A182" s="30">
        <v>172</v>
      </c>
      <c r="B182" s="342" t="s">
        <v>372</v>
      </c>
      <c r="C182" s="323">
        <v>509.5</v>
      </c>
      <c r="D182" s="324">
        <v>513.7166666666667</v>
      </c>
      <c r="E182" s="324">
        <v>500.78333333333342</v>
      </c>
      <c r="F182" s="324">
        <v>492.06666666666672</v>
      </c>
      <c r="G182" s="324">
        <v>479.13333333333344</v>
      </c>
      <c r="H182" s="324">
        <v>522.43333333333339</v>
      </c>
      <c r="I182" s="324">
        <v>535.36666666666679</v>
      </c>
      <c r="J182" s="324">
        <v>544.08333333333337</v>
      </c>
      <c r="K182" s="323">
        <v>526.65</v>
      </c>
      <c r="L182" s="323">
        <v>505</v>
      </c>
      <c r="M182" s="323">
        <v>13.74953</v>
      </c>
      <c r="N182" s="1"/>
      <c r="O182" s="1"/>
    </row>
    <row r="183" spans="1:15" ht="12.75" customHeight="1">
      <c r="A183" s="30">
        <v>173</v>
      </c>
      <c r="B183" s="342" t="s">
        <v>110</v>
      </c>
      <c r="C183" s="323">
        <v>1610.95</v>
      </c>
      <c r="D183" s="324">
        <v>1601.0333333333335</v>
      </c>
      <c r="E183" s="324">
        <v>1585.116666666667</v>
      </c>
      <c r="F183" s="324">
        <v>1559.2833333333335</v>
      </c>
      <c r="G183" s="324">
        <v>1543.366666666667</v>
      </c>
      <c r="H183" s="324">
        <v>1626.866666666667</v>
      </c>
      <c r="I183" s="324">
        <v>1642.7833333333335</v>
      </c>
      <c r="J183" s="324">
        <v>1668.616666666667</v>
      </c>
      <c r="K183" s="323">
        <v>1616.95</v>
      </c>
      <c r="L183" s="323">
        <v>1575.2</v>
      </c>
      <c r="M183" s="323">
        <v>12.78068</v>
      </c>
      <c r="N183" s="1"/>
      <c r="O183" s="1"/>
    </row>
    <row r="184" spans="1:15" ht="12.75" customHeight="1">
      <c r="A184" s="30">
        <v>174</v>
      </c>
      <c r="B184" s="342" t="s">
        <v>374</v>
      </c>
      <c r="C184" s="323">
        <v>191.7</v>
      </c>
      <c r="D184" s="324">
        <v>188.35</v>
      </c>
      <c r="E184" s="324">
        <v>182.7</v>
      </c>
      <c r="F184" s="324">
        <v>173.7</v>
      </c>
      <c r="G184" s="324">
        <v>168.04999999999998</v>
      </c>
      <c r="H184" s="324">
        <v>197.35</v>
      </c>
      <c r="I184" s="324">
        <v>203.00000000000003</v>
      </c>
      <c r="J184" s="324">
        <v>212</v>
      </c>
      <c r="K184" s="323">
        <v>194</v>
      </c>
      <c r="L184" s="323">
        <v>179.35</v>
      </c>
      <c r="M184" s="323">
        <v>44.322090000000003</v>
      </c>
      <c r="N184" s="1"/>
      <c r="O184" s="1"/>
    </row>
    <row r="185" spans="1:15" ht="12.75" customHeight="1">
      <c r="A185" s="30">
        <v>175</v>
      </c>
      <c r="B185" s="342" t="s">
        <v>375</v>
      </c>
      <c r="C185" s="323">
        <v>1793.25</v>
      </c>
      <c r="D185" s="324">
        <v>1768.4833333333333</v>
      </c>
      <c r="E185" s="324">
        <v>1736.9666666666667</v>
      </c>
      <c r="F185" s="324">
        <v>1680.6833333333334</v>
      </c>
      <c r="G185" s="324">
        <v>1649.1666666666667</v>
      </c>
      <c r="H185" s="324">
        <v>1824.7666666666667</v>
      </c>
      <c r="I185" s="324">
        <v>1856.2833333333335</v>
      </c>
      <c r="J185" s="324">
        <v>1912.5666666666666</v>
      </c>
      <c r="K185" s="323">
        <v>1800</v>
      </c>
      <c r="L185" s="323">
        <v>1712.2</v>
      </c>
      <c r="M185" s="323">
        <v>0.33744000000000002</v>
      </c>
      <c r="N185" s="1"/>
      <c r="O185" s="1"/>
    </row>
    <row r="186" spans="1:15" ht="12.75" customHeight="1">
      <c r="A186" s="30">
        <v>176</v>
      </c>
      <c r="B186" s="342" t="s">
        <v>381</v>
      </c>
      <c r="C186" s="323">
        <v>153.9</v>
      </c>
      <c r="D186" s="324">
        <v>151.6</v>
      </c>
      <c r="E186" s="324">
        <v>147.85</v>
      </c>
      <c r="F186" s="324">
        <v>141.80000000000001</v>
      </c>
      <c r="G186" s="324">
        <v>138.05000000000001</v>
      </c>
      <c r="H186" s="324">
        <v>157.64999999999998</v>
      </c>
      <c r="I186" s="324">
        <v>161.39999999999998</v>
      </c>
      <c r="J186" s="324">
        <v>167.44999999999996</v>
      </c>
      <c r="K186" s="323">
        <v>155.35</v>
      </c>
      <c r="L186" s="323">
        <v>145.55000000000001</v>
      </c>
      <c r="M186" s="323">
        <v>92.947109999999995</v>
      </c>
      <c r="N186" s="1"/>
      <c r="O186" s="1"/>
    </row>
    <row r="187" spans="1:15" ht="12.75" customHeight="1">
      <c r="A187" s="30">
        <v>177</v>
      </c>
      <c r="B187" s="342" t="s">
        <v>260</v>
      </c>
      <c r="C187" s="323">
        <v>258.45</v>
      </c>
      <c r="D187" s="324">
        <v>260.16666666666669</v>
      </c>
      <c r="E187" s="324">
        <v>255.33333333333337</v>
      </c>
      <c r="F187" s="324">
        <v>252.2166666666667</v>
      </c>
      <c r="G187" s="324">
        <v>247.38333333333338</v>
      </c>
      <c r="H187" s="324">
        <v>263.28333333333336</v>
      </c>
      <c r="I187" s="324">
        <v>268.11666666666673</v>
      </c>
      <c r="J187" s="324">
        <v>271.23333333333335</v>
      </c>
      <c r="K187" s="323">
        <v>265</v>
      </c>
      <c r="L187" s="323">
        <v>257.05</v>
      </c>
      <c r="M187" s="323">
        <v>5.7879500000000004</v>
      </c>
      <c r="N187" s="1"/>
      <c r="O187" s="1"/>
    </row>
    <row r="188" spans="1:15" ht="12.75" customHeight="1">
      <c r="A188" s="30">
        <v>178</v>
      </c>
      <c r="B188" s="342" t="s">
        <v>376</v>
      </c>
      <c r="C188" s="323">
        <v>896.85</v>
      </c>
      <c r="D188" s="324">
        <v>878.05000000000007</v>
      </c>
      <c r="E188" s="324">
        <v>831.80000000000018</v>
      </c>
      <c r="F188" s="324">
        <v>766.75000000000011</v>
      </c>
      <c r="G188" s="324">
        <v>720.50000000000023</v>
      </c>
      <c r="H188" s="324">
        <v>943.10000000000014</v>
      </c>
      <c r="I188" s="324">
        <v>989.34999999999991</v>
      </c>
      <c r="J188" s="324">
        <v>1054.4000000000001</v>
      </c>
      <c r="K188" s="323">
        <v>924.3</v>
      </c>
      <c r="L188" s="323">
        <v>813</v>
      </c>
      <c r="M188" s="323">
        <v>65.054670000000002</v>
      </c>
      <c r="N188" s="1"/>
      <c r="O188" s="1"/>
    </row>
    <row r="189" spans="1:15" ht="12.75" customHeight="1">
      <c r="A189" s="30">
        <v>179</v>
      </c>
      <c r="B189" s="342" t="s">
        <v>111</v>
      </c>
      <c r="C189" s="323">
        <v>482.25</v>
      </c>
      <c r="D189" s="324">
        <v>485.2</v>
      </c>
      <c r="E189" s="324">
        <v>475.09999999999997</v>
      </c>
      <c r="F189" s="324">
        <v>467.95</v>
      </c>
      <c r="G189" s="324">
        <v>457.84999999999997</v>
      </c>
      <c r="H189" s="324">
        <v>492.34999999999997</v>
      </c>
      <c r="I189" s="324">
        <v>502.45</v>
      </c>
      <c r="J189" s="324">
        <v>509.59999999999997</v>
      </c>
      <c r="K189" s="323">
        <v>495.3</v>
      </c>
      <c r="L189" s="323">
        <v>478.05</v>
      </c>
      <c r="M189" s="323">
        <v>15.18111</v>
      </c>
      <c r="N189" s="1"/>
      <c r="O189" s="1"/>
    </row>
    <row r="190" spans="1:15" ht="12.75" customHeight="1">
      <c r="A190" s="30">
        <v>180</v>
      </c>
      <c r="B190" s="342" t="s">
        <v>261</v>
      </c>
      <c r="C190" s="323">
        <v>1399.85</v>
      </c>
      <c r="D190" s="324">
        <v>1396.55</v>
      </c>
      <c r="E190" s="324">
        <v>1384.3</v>
      </c>
      <c r="F190" s="324">
        <v>1368.75</v>
      </c>
      <c r="G190" s="324">
        <v>1356.5</v>
      </c>
      <c r="H190" s="324">
        <v>1412.1</v>
      </c>
      <c r="I190" s="324">
        <v>1424.35</v>
      </c>
      <c r="J190" s="324">
        <v>1439.8999999999999</v>
      </c>
      <c r="K190" s="323">
        <v>1408.8</v>
      </c>
      <c r="L190" s="323">
        <v>1381</v>
      </c>
      <c r="M190" s="323">
        <v>4.8172699999999997</v>
      </c>
      <c r="N190" s="1"/>
      <c r="O190" s="1"/>
    </row>
    <row r="191" spans="1:15" ht="12.75" customHeight="1">
      <c r="A191" s="30">
        <v>181</v>
      </c>
      <c r="B191" s="342" t="s">
        <v>385</v>
      </c>
      <c r="C191" s="323">
        <v>1078.1500000000001</v>
      </c>
      <c r="D191" s="324">
        <v>1092.3833333333334</v>
      </c>
      <c r="E191" s="324">
        <v>1060.7666666666669</v>
      </c>
      <c r="F191" s="324">
        <v>1043.3833333333334</v>
      </c>
      <c r="G191" s="324">
        <v>1011.7666666666669</v>
      </c>
      <c r="H191" s="324">
        <v>1109.7666666666669</v>
      </c>
      <c r="I191" s="324">
        <v>1141.3833333333332</v>
      </c>
      <c r="J191" s="324">
        <v>1158.7666666666669</v>
      </c>
      <c r="K191" s="323">
        <v>1124</v>
      </c>
      <c r="L191" s="323">
        <v>1075</v>
      </c>
      <c r="M191" s="323">
        <v>3.3568899999999999</v>
      </c>
      <c r="N191" s="1"/>
      <c r="O191" s="1"/>
    </row>
    <row r="192" spans="1:15" ht="12.75" customHeight="1">
      <c r="A192" s="30">
        <v>182</v>
      </c>
      <c r="B192" s="342" t="s">
        <v>832</v>
      </c>
      <c r="C192" s="323">
        <v>17.649999999999999</v>
      </c>
      <c r="D192" s="324">
        <v>17.883333333333329</v>
      </c>
      <c r="E192" s="324">
        <v>17.316666666666659</v>
      </c>
      <c r="F192" s="324">
        <v>16.983333333333331</v>
      </c>
      <c r="G192" s="324">
        <v>16.416666666666661</v>
      </c>
      <c r="H192" s="324">
        <v>18.216666666666658</v>
      </c>
      <c r="I192" s="324">
        <v>18.783333333333328</v>
      </c>
      <c r="J192" s="324">
        <v>19.116666666666656</v>
      </c>
      <c r="K192" s="323">
        <v>18.45</v>
      </c>
      <c r="L192" s="323">
        <v>17.55</v>
      </c>
      <c r="M192" s="323">
        <v>45.622509999999998</v>
      </c>
      <c r="N192" s="1"/>
      <c r="O192" s="1"/>
    </row>
    <row r="193" spans="1:15" ht="12.75" customHeight="1">
      <c r="A193" s="30">
        <v>183</v>
      </c>
      <c r="B193" s="342" t="s">
        <v>386</v>
      </c>
      <c r="C193" s="323">
        <v>1095.9000000000001</v>
      </c>
      <c r="D193" s="324">
        <v>1101.3333333333333</v>
      </c>
      <c r="E193" s="324">
        <v>1078.2666666666664</v>
      </c>
      <c r="F193" s="324">
        <v>1060.6333333333332</v>
      </c>
      <c r="G193" s="324">
        <v>1037.5666666666664</v>
      </c>
      <c r="H193" s="324">
        <v>1118.9666666666665</v>
      </c>
      <c r="I193" s="324">
        <v>1142.0333333333335</v>
      </c>
      <c r="J193" s="324">
        <v>1159.6666666666665</v>
      </c>
      <c r="K193" s="323">
        <v>1124.4000000000001</v>
      </c>
      <c r="L193" s="323">
        <v>1083.7</v>
      </c>
      <c r="M193" s="323">
        <v>0.38297999999999999</v>
      </c>
      <c r="N193" s="1"/>
      <c r="O193" s="1"/>
    </row>
    <row r="194" spans="1:15" ht="12.75" customHeight="1">
      <c r="A194" s="30">
        <v>184</v>
      </c>
      <c r="B194" s="342" t="s">
        <v>112</v>
      </c>
      <c r="C194" s="323">
        <v>1130.05</v>
      </c>
      <c r="D194" s="324">
        <v>1132.3499999999999</v>
      </c>
      <c r="E194" s="324">
        <v>1112.0499999999997</v>
      </c>
      <c r="F194" s="324">
        <v>1094.0499999999997</v>
      </c>
      <c r="G194" s="324">
        <v>1073.7499999999995</v>
      </c>
      <c r="H194" s="324">
        <v>1150.3499999999999</v>
      </c>
      <c r="I194" s="324">
        <v>1170.6500000000001</v>
      </c>
      <c r="J194" s="324">
        <v>1188.6500000000001</v>
      </c>
      <c r="K194" s="323">
        <v>1152.6500000000001</v>
      </c>
      <c r="L194" s="323">
        <v>1114.3499999999999</v>
      </c>
      <c r="M194" s="323">
        <v>7.8163600000000004</v>
      </c>
      <c r="N194" s="1"/>
      <c r="O194" s="1"/>
    </row>
    <row r="195" spans="1:15" ht="12.75" customHeight="1">
      <c r="A195" s="30">
        <v>185</v>
      </c>
      <c r="B195" s="342" t="s">
        <v>113</v>
      </c>
      <c r="C195" s="323">
        <v>1163.95</v>
      </c>
      <c r="D195" s="324">
        <v>1169.9166666666667</v>
      </c>
      <c r="E195" s="324">
        <v>1152.2333333333336</v>
      </c>
      <c r="F195" s="324">
        <v>1140.5166666666669</v>
      </c>
      <c r="G195" s="324">
        <v>1122.8333333333337</v>
      </c>
      <c r="H195" s="324">
        <v>1181.6333333333334</v>
      </c>
      <c r="I195" s="324">
        <v>1199.3166666666664</v>
      </c>
      <c r="J195" s="324">
        <v>1211.0333333333333</v>
      </c>
      <c r="K195" s="323">
        <v>1187.5999999999999</v>
      </c>
      <c r="L195" s="323">
        <v>1158.2</v>
      </c>
      <c r="M195" s="323">
        <v>34.062579999999997</v>
      </c>
      <c r="N195" s="1"/>
      <c r="O195" s="1"/>
    </row>
    <row r="196" spans="1:15" ht="12.75" customHeight="1">
      <c r="A196" s="30">
        <v>186</v>
      </c>
      <c r="B196" s="342" t="s">
        <v>114</v>
      </c>
      <c r="C196" s="323">
        <v>2268.25</v>
      </c>
      <c r="D196" s="324">
        <v>2272.0833333333335</v>
      </c>
      <c r="E196" s="324">
        <v>2230.2666666666669</v>
      </c>
      <c r="F196" s="324">
        <v>2192.2833333333333</v>
      </c>
      <c r="G196" s="324">
        <v>2150.4666666666667</v>
      </c>
      <c r="H196" s="324">
        <v>2310.0666666666671</v>
      </c>
      <c r="I196" s="324">
        <v>2351.8833333333337</v>
      </c>
      <c r="J196" s="324">
        <v>2389.8666666666672</v>
      </c>
      <c r="K196" s="323">
        <v>2313.9</v>
      </c>
      <c r="L196" s="323">
        <v>2234.1</v>
      </c>
      <c r="M196" s="323">
        <v>47.341099999999997</v>
      </c>
      <c r="N196" s="1"/>
      <c r="O196" s="1"/>
    </row>
    <row r="197" spans="1:15" ht="12.75" customHeight="1">
      <c r="A197" s="30">
        <v>187</v>
      </c>
      <c r="B197" s="342" t="s">
        <v>115</v>
      </c>
      <c r="C197" s="323">
        <v>2094.6999999999998</v>
      </c>
      <c r="D197" s="324">
        <v>2114.5</v>
      </c>
      <c r="E197" s="324">
        <v>2062.35</v>
      </c>
      <c r="F197" s="324">
        <v>2030</v>
      </c>
      <c r="G197" s="324">
        <v>1977.85</v>
      </c>
      <c r="H197" s="324">
        <v>2146.85</v>
      </c>
      <c r="I197" s="324">
        <v>2198.9999999999995</v>
      </c>
      <c r="J197" s="324">
        <v>2231.35</v>
      </c>
      <c r="K197" s="323">
        <v>2166.65</v>
      </c>
      <c r="L197" s="323">
        <v>2082.15</v>
      </c>
      <c r="M197" s="323">
        <v>4.3919600000000001</v>
      </c>
      <c r="N197" s="1"/>
      <c r="O197" s="1"/>
    </row>
    <row r="198" spans="1:15" ht="12.75" customHeight="1">
      <c r="A198" s="30">
        <v>188</v>
      </c>
      <c r="B198" s="342" t="s">
        <v>116</v>
      </c>
      <c r="C198" s="323">
        <v>1432.8</v>
      </c>
      <c r="D198" s="324">
        <v>1424.1333333333332</v>
      </c>
      <c r="E198" s="324">
        <v>1410.2666666666664</v>
      </c>
      <c r="F198" s="324">
        <v>1387.7333333333331</v>
      </c>
      <c r="G198" s="324">
        <v>1373.8666666666663</v>
      </c>
      <c r="H198" s="324">
        <v>1446.6666666666665</v>
      </c>
      <c r="I198" s="324">
        <v>1460.5333333333333</v>
      </c>
      <c r="J198" s="324">
        <v>1483.0666666666666</v>
      </c>
      <c r="K198" s="323">
        <v>1438</v>
      </c>
      <c r="L198" s="323">
        <v>1401.6</v>
      </c>
      <c r="M198" s="323">
        <v>78.774429999999995</v>
      </c>
      <c r="N198" s="1"/>
      <c r="O198" s="1"/>
    </row>
    <row r="199" spans="1:15" ht="12.75" customHeight="1">
      <c r="A199" s="30">
        <v>189</v>
      </c>
      <c r="B199" s="342" t="s">
        <v>117</v>
      </c>
      <c r="C199" s="323">
        <v>512.6</v>
      </c>
      <c r="D199" s="324">
        <v>512.80000000000007</v>
      </c>
      <c r="E199" s="324">
        <v>504.90000000000009</v>
      </c>
      <c r="F199" s="324">
        <v>497.20000000000005</v>
      </c>
      <c r="G199" s="324">
        <v>489.30000000000007</v>
      </c>
      <c r="H199" s="324">
        <v>520.50000000000011</v>
      </c>
      <c r="I199" s="324">
        <v>528.4</v>
      </c>
      <c r="J199" s="324">
        <v>536.10000000000014</v>
      </c>
      <c r="K199" s="323">
        <v>520.70000000000005</v>
      </c>
      <c r="L199" s="323">
        <v>505.1</v>
      </c>
      <c r="M199" s="323">
        <v>49.689639999999997</v>
      </c>
      <c r="N199" s="1"/>
      <c r="O199" s="1"/>
    </row>
    <row r="200" spans="1:15" ht="12.75" customHeight="1">
      <c r="A200" s="30">
        <v>190</v>
      </c>
      <c r="B200" s="342" t="s">
        <v>383</v>
      </c>
      <c r="C200" s="323">
        <v>1362.4</v>
      </c>
      <c r="D200" s="324">
        <v>1360.2333333333333</v>
      </c>
      <c r="E200" s="324">
        <v>1332.5166666666667</v>
      </c>
      <c r="F200" s="324">
        <v>1302.6333333333332</v>
      </c>
      <c r="G200" s="324">
        <v>1274.9166666666665</v>
      </c>
      <c r="H200" s="324">
        <v>1390.1166666666668</v>
      </c>
      <c r="I200" s="324">
        <v>1417.8333333333335</v>
      </c>
      <c r="J200" s="324">
        <v>1447.7166666666669</v>
      </c>
      <c r="K200" s="323">
        <v>1387.95</v>
      </c>
      <c r="L200" s="323">
        <v>1330.35</v>
      </c>
      <c r="M200" s="323">
        <v>3.9705699999999999</v>
      </c>
      <c r="N200" s="1"/>
      <c r="O200" s="1"/>
    </row>
    <row r="201" spans="1:15" ht="12.75" customHeight="1">
      <c r="A201" s="30">
        <v>191</v>
      </c>
      <c r="B201" s="342" t="s">
        <v>387</v>
      </c>
      <c r="C201" s="323">
        <v>188.2</v>
      </c>
      <c r="D201" s="324">
        <v>187.68333333333331</v>
      </c>
      <c r="E201" s="324">
        <v>184.11666666666662</v>
      </c>
      <c r="F201" s="324">
        <v>180.0333333333333</v>
      </c>
      <c r="G201" s="324">
        <v>176.46666666666661</v>
      </c>
      <c r="H201" s="324">
        <v>191.76666666666662</v>
      </c>
      <c r="I201" s="324">
        <v>195.33333333333329</v>
      </c>
      <c r="J201" s="324">
        <v>199.41666666666663</v>
      </c>
      <c r="K201" s="323">
        <v>191.25</v>
      </c>
      <c r="L201" s="323">
        <v>183.6</v>
      </c>
      <c r="M201" s="323">
        <v>1.79481</v>
      </c>
      <c r="N201" s="1"/>
      <c r="O201" s="1"/>
    </row>
    <row r="202" spans="1:15" ht="12.75" customHeight="1">
      <c r="A202" s="30">
        <v>192</v>
      </c>
      <c r="B202" s="342" t="s">
        <v>388</v>
      </c>
      <c r="C202" s="323">
        <v>114.65</v>
      </c>
      <c r="D202" s="324">
        <v>115.83333333333333</v>
      </c>
      <c r="E202" s="324">
        <v>112.81666666666666</v>
      </c>
      <c r="F202" s="324">
        <v>110.98333333333333</v>
      </c>
      <c r="G202" s="324">
        <v>107.96666666666667</v>
      </c>
      <c r="H202" s="324">
        <v>117.66666666666666</v>
      </c>
      <c r="I202" s="324">
        <v>120.68333333333334</v>
      </c>
      <c r="J202" s="324">
        <v>122.51666666666665</v>
      </c>
      <c r="K202" s="323">
        <v>118.85</v>
      </c>
      <c r="L202" s="323">
        <v>114</v>
      </c>
      <c r="M202" s="323">
        <v>11.59843</v>
      </c>
      <c r="N202" s="1"/>
      <c r="O202" s="1"/>
    </row>
    <row r="203" spans="1:15" ht="12.75" customHeight="1">
      <c r="A203" s="30">
        <v>193</v>
      </c>
      <c r="B203" s="342" t="s">
        <v>118</v>
      </c>
      <c r="C203" s="323">
        <v>2377.9499999999998</v>
      </c>
      <c r="D203" s="324">
        <v>2374.9333333333329</v>
      </c>
      <c r="E203" s="324">
        <v>2352.016666666666</v>
      </c>
      <c r="F203" s="324">
        <v>2326.083333333333</v>
      </c>
      <c r="G203" s="324">
        <v>2303.1666666666661</v>
      </c>
      <c r="H203" s="324">
        <v>2400.8666666666659</v>
      </c>
      <c r="I203" s="324">
        <v>2423.7833333333328</v>
      </c>
      <c r="J203" s="324">
        <v>2449.7166666666658</v>
      </c>
      <c r="K203" s="323">
        <v>2397.85</v>
      </c>
      <c r="L203" s="323">
        <v>2349</v>
      </c>
      <c r="M203" s="323">
        <v>4.9363599999999996</v>
      </c>
      <c r="N203" s="1"/>
      <c r="O203" s="1"/>
    </row>
    <row r="204" spans="1:15" ht="12.75" customHeight="1">
      <c r="A204" s="30">
        <v>194</v>
      </c>
      <c r="B204" s="342" t="s">
        <v>384</v>
      </c>
      <c r="C204" s="323">
        <v>70.099999999999994</v>
      </c>
      <c r="D204" s="324">
        <v>70.7</v>
      </c>
      <c r="E204" s="324">
        <v>69.400000000000006</v>
      </c>
      <c r="F204" s="324">
        <v>68.7</v>
      </c>
      <c r="G204" s="324">
        <v>67.400000000000006</v>
      </c>
      <c r="H204" s="324">
        <v>71.400000000000006</v>
      </c>
      <c r="I204" s="324">
        <v>72.699999999999989</v>
      </c>
      <c r="J204" s="324">
        <v>73.400000000000006</v>
      </c>
      <c r="K204" s="323">
        <v>72</v>
      </c>
      <c r="L204" s="323">
        <v>70</v>
      </c>
      <c r="M204" s="323">
        <v>64.421340000000001</v>
      </c>
      <c r="N204" s="1"/>
      <c r="O204" s="1"/>
    </row>
    <row r="205" spans="1:15" ht="12.75" customHeight="1">
      <c r="A205" s="30">
        <v>195</v>
      </c>
      <c r="B205" s="342" t="s">
        <v>833</v>
      </c>
      <c r="C205" s="323">
        <v>1031.95</v>
      </c>
      <c r="D205" s="324">
        <v>1045.1666666666667</v>
      </c>
      <c r="E205" s="324">
        <v>1006.7833333333335</v>
      </c>
      <c r="F205" s="324">
        <v>981.61666666666679</v>
      </c>
      <c r="G205" s="324">
        <v>943.23333333333358</v>
      </c>
      <c r="H205" s="324">
        <v>1070.3333333333335</v>
      </c>
      <c r="I205" s="324">
        <v>1108.7166666666667</v>
      </c>
      <c r="J205" s="324">
        <v>1133.8833333333334</v>
      </c>
      <c r="K205" s="323">
        <v>1083.55</v>
      </c>
      <c r="L205" s="323">
        <v>1020</v>
      </c>
      <c r="M205" s="323">
        <v>1.66751</v>
      </c>
      <c r="N205" s="1"/>
      <c r="O205" s="1"/>
    </row>
    <row r="206" spans="1:15" ht="12.75" customHeight="1">
      <c r="A206" s="30">
        <v>196</v>
      </c>
      <c r="B206" s="342" t="s">
        <v>822</v>
      </c>
      <c r="C206" s="323">
        <v>414.2</v>
      </c>
      <c r="D206" s="324">
        <v>416.7166666666667</v>
      </c>
      <c r="E206" s="324">
        <v>408.38333333333338</v>
      </c>
      <c r="F206" s="324">
        <v>402.56666666666666</v>
      </c>
      <c r="G206" s="324">
        <v>394.23333333333335</v>
      </c>
      <c r="H206" s="324">
        <v>422.53333333333342</v>
      </c>
      <c r="I206" s="324">
        <v>430.86666666666667</v>
      </c>
      <c r="J206" s="324">
        <v>436.68333333333345</v>
      </c>
      <c r="K206" s="323">
        <v>425.05</v>
      </c>
      <c r="L206" s="323">
        <v>410.9</v>
      </c>
      <c r="M206" s="323">
        <v>1.7368699999999999</v>
      </c>
      <c r="N206" s="1"/>
      <c r="O206" s="1"/>
    </row>
    <row r="207" spans="1:15" ht="12.75" customHeight="1">
      <c r="A207" s="30">
        <v>197</v>
      </c>
      <c r="B207" s="342" t="s">
        <v>120</v>
      </c>
      <c r="C207" s="323">
        <v>630.20000000000005</v>
      </c>
      <c r="D207" s="324">
        <v>627.33333333333337</v>
      </c>
      <c r="E207" s="324">
        <v>619.86666666666679</v>
      </c>
      <c r="F207" s="324">
        <v>609.53333333333342</v>
      </c>
      <c r="G207" s="324">
        <v>602.06666666666683</v>
      </c>
      <c r="H207" s="324">
        <v>637.66666666666674</v>
      </c>
      <c r="I207" s="324">
        <v>645.13333333333321</v>
      </c>
      <c r="J207" s="324">
        <v>655.4666666666667</v>
      </c>
      <c r="K207" s="323">
        <v>634.79999999999995</v>
      </c>
      <c r="L207" s="323">
        <v>617</v>
      </c>
      <c r="M207" s="323">
        <v>70.754419999999996</v>
      </c>
      <c r="N207" s="1"/>
      <c r="O207" s="1"/>
    </row>
    <row r="208" spans="1:15" ht="12.75" customHeight="1">
      <c r="A208" s="30">
        <v>198</v>
      </c>
      <c r="B208" s="342" t="s">
        <v>389</v>
      </c>
      <c r="C208" s="323">
        <v>113.55</v>
      </c>
      <c r="D208" s="324">
        <v>114.21666666666665</v>
      </c>
      <c r="E208" s="324">
        <v>112.43333333333331</v>
      </c>
      <c r="F208" s="324">
        <v>111.31666666666665</v>
      </c>
      <c r="G208" s="324">
        <v>109.5333333333333</v>
      </c>
      <c r="H208" s="324">
        <v>115.33333333333331</v>
      </c>
      <c r="I208" s="324">
        <v>117.11666666666665</v>
      </c>
      <c r="J208" s="324">
        <v>118.23333333333332</v>
      </c>
      <c r="K208" s="323">
        <v>116</v>
      </c>
      <c r="L208" s="323">
        <v>113.1</v>
      </c>
      <c r="M208" s="323">
        <v>46.093409999999999</v>
      </c>
      <c r="N208" s="1"/>
      <c r="O208" s="1"/>
    </row>
    <row r="209" spans="1:15" ht="12.75" customHeight="1">
      <c r="A209" s="30">
        <v>199</v>
      </c>
      <c r="B209" s="342" t="s">
        <v>121</v>
      </c>
      <c r="C209" s="323">
        <v>266.25</v>
      </c>
      <c r="D209" s="324">
        <v>269.01666666666665</v>
      </c>
      <c r="E209" s="324">
        <v>263.0333333333333</v>
      </c>
      <c r="F209" s="324">
        <v>259.81666666666666</v>
      </c>
      <c r="G209" s="324">
        <v>253.83333333333331</v>
      </c>
      <c r="H209" s="324">
        <v>272.23333333333329</v>
      </c>
      <c r="I209" s="324">
        <v>278.21666666666664</v>
      </c>
      <c r="J209" s="324">
        <v>281.43333333333328</v>
      </c>
      <c r="K209" s="323">
        <v>275</v>
      </c>
      <c r="L209" s="323">
        <v>265.8</v>
      </c>
      <c r="M209" s="323">
        <v>59.568199999999997</v>
      </c>
      <c r="N209" s="1"/>
      <c r="O209" s="1"/>
    </row>
    <row r="210" spans="1:15" ht="12.75" customHeight="1">
      <c r="A210" s="30">
        <v>200</v>
      </c>
      <c r="B210" s="342" t="s">
        <v>122</v>
      </c>
      <c r="C210" s="323">
        <v>1975.1</v>
      </c>
      <c r="D210" s="324">
        <v>1962.3999999999999</v>
      </c>
      <c r="E210" s="324">
        <v>1943.9999999999998</v>
      </c>
      <c r="F210" s="324">
        <v>1912.8999999999999</v>
      </c>
      <c r="G210" s="324">
        <v>1894.4999999999998</v>
      </c>
      <c r="H210" s="324">
        <v>1993.4999999999998</v>
      </c>
      <c r="I210" s="324">
        <v>2011.8999999999999</v>
      </c>
      <c r="J210" s="324">
        <v>2042.9999999999998</v>
      </c>
      <c r="K210" s="323">
        <v>1980.8</v>
      </c>
      <c r="L210" s="323">
        <v>1931.3</v>
      </c>
      <c r="M210" s="323">
        <v>17.945329999999998</v>
      </c>
      <c r="N210" s="1"/>
      <c r="O210" s="1"/>
    </row>
    <row r="211" spans="1:15" ht="12.75" customHeight="1">
      <c r="A211" s="30">
        <v>201</v>
      </c>
      <c r="B211" s="342" t="s">
        <v>262</v>
      </c>
      <c r="C211" s="323">
        <v>310</v>
      </c>
      <c r="D211" s="324">
        <v>310.83333333333331</v>
      </c>
      <c r="E211" s="324">
        <v>308.26666666666665</v>
      </c>
      <c r="F211" s="324">
        <v>306.53333333333336</v>
      </c>
      <c r="G211" s="324">
        <v>303.9666666666667</v>
      </c>
      <c r="H211" s="324">
        <v>312.56666666666661</v>
      </c>
      <c r="I211" s="324">
        <v>315.13333333333333</v>
      </c>
      <c r="J211" s="324">
        <v>316.86666666666656</v>
      </c>
      <c r="K211" s="323">
        <v>313.39999999999998</v>
      </c>
      <c r="L211" s="323">
        <v>309.10000000000002</v>
      </c>
      <c r="M211" s="323">
        <v>9.5910600000000006</v>
      </c>
      <c r="N211" s="1"/>
      <c r="O211" s="1"/>
    </row>
    <row r="212" spans="1:15" ht="12.75" customHeight="1">
      <c r="A212" s="30">
        <v>202</v>
      </c>
      <c r="B212" s="342" t="s">
        <v>834</v>
      </c>
      <c r="C212" s="323">
        <v>711.9</v>
      </c>
      <c r="D212" s="324">
        <v>711.91666666666663</v>
      </c>
      <c r="E212" s="324">
        <v>700.83333333333326</v>
      </c>
      <c r="F212" s="324">
        <v>689.76666666666665</v>
      </c>
      <c r="G212" s="324">
        <v>678.68333333333328</v>
      </c>
      <c r="H212" s="324">
        <v>722.98333333333323</v>
      </c>
      <c r="I212" s="324">
        <v>734.06666666666649</v>
      </c>
      <c r="J212" s="324">
        <v>745.13333333333321</v>
      </c>
      <c r="K212" s="323">
        <v>723</v>
      </c>
      <c r="L212" s="323">
        <v>700.85</v>
      </c>
      <c r="M212" s="323">
        <v>0.41022999999999998</v>
      </c>
      <c r="N212" s="1"/>
      <c r="O212" s="1"/>
    </row>
    <row r="213" spans="1:15" ht="12.75" customHeight="1">
      <c r="A213" s="30">
        <v>203</v>
      </c>
      <c r="B213" s="342" t="s">
        <v>390</v>
      </c>
      <c r="C213" s="323">
        <v>38597.599999999999</v>
      </c>
      <c r="D213" s="324">
        <v>38531.85</v>
      </c>
      <c r="E213" s="324">
        <v>38015.75</v>
      </c>
      <c r="F213" s="324">
        <v>37433.9</v>
      </c>
      <c r="G213" s="324">
        <v>36917.800000000003</v>
      </c>
      <c r="H213" s="324">
        <v>39113.699999999997</v>
      </c>
      <c r="I213" s="324">
        <v>39629.799999999988</v>
      </c>
      <c r="J213" s="324">
        <v>40211.649999999994</v>
      </c>
      <c r="K213" s="323">
        <v>39047.949999999997</v>
      </c>
      <c r="L213" s="323">
        <v>37950</v>
      </c>
      <c r="M213" s="323">
        <v>7.2209999999999996E-2</v>
      </c>
      <c r="N213" s="1"/>
      <c r="O213" s="1"/>
    </row>
    <row r="214" spans="1:15" ht="12.75" customHeight="1">
      <c r="A214" s="30">
        <v>204</v>
      </c>
      <c r="B214" s="342" t="s">
        <v>391</v>
      </c>
      <c r="C214" s="323">
        <v>34.5</v>
      </c>
      <c r="D214" s="324">
        <v>34.716666666666669</v>
      </c>
      <c r="E214" s="324">
        <v>34.233333333333334</v>
      </c>
      <c r="F214" s="324">
        <v>33.966666666666669</v>
      </c>
      <c r="G214" s="324">
        <v>33.483333333333334</v>
      </c>
      <c r="H214" s="324">
        <v>34.983333333333334</v>
      </c>
      <c r="I214" s="324">
        <v>35.466666666666669</v>
      </c>
      <c r="J214" s="324">
        <v>35.733333333333334</v>
      </c>
      <c r="K214" s="323">
        <v>35.200000000000003</v>
      </c>
      <c r="L214" s="323">
        <v>34.450000000000003</v>
      </c>
      <c r="M214" s="323">
        <v>16.66864</v>
      </c>
      <c r="N214" s="1"/>
      <c r="O214" s="1"/>
    </row>
    <row r="215" spans="1:15" ht="12.75" customHeight="1">
      <c r="A215" s="30">
        <v>205</v>
      </c>
      <c r="B215" s="342" t="s">
        <v>403</v>
      </c>
      <c r="C215" s="323">
        <v>101.1</v>
      </c>
      <c r="D215" s="324">
        <v>102.25</v>
      </c>
      <c r="E215" s="324">
        <v>99.35</v>
      </c>
      <c r="F215" s="324">
        <v>97.6</v>
      </c>
      <c r="G215" s="324">
        <v>94.699999999999989</v>
      </c>
      <c r="H215" s="324">
        <v>104</v>
      </c>
      <c r="I215" s="324">
        <v>106.9</v>
      </c>
      <c r="J215" s="324">
        <v>108.65</v>
      </c>
      <c r="K215" s="323">
        <v>105.15</v>
      </c>
      <c r="L215" s="323">
        <v>100.5</v>
      </c>
      <c r="M215" s="323">
        <v>129.84098</v>
      </c>
      <c r="N215" s="1"/>
      <c r="O215" s="1"/>
    </row>
    <row r="216" spans="1:15" ht="12.75" customHeight="1">
      <c r="A216" s="30">
        <v>206</v>
      </c>
      <c r="B216" s="342" t="s">
        <v>123</v>
      </c>
      <c r="C216" s="323">
        <v>153.44999999999999</v>
      </c>
      <c r="D216" s="324">
        <v>154.19999999999999</v>
      </c>
      <c r="E216" s="324">
        <v>151.94999999999999</v>
      </c>
      <c r="F216" s="324">
        <v>150.44999999999999</v>
      </c>
      <c r="G216" s="324">
        <v>148.19999999999999</v>
      </c>
      <c r="H216" s="324">
        <v>155.69999999999999</v>
      </c>
      <c r="I216" s="324">
        <v>157.94999999999999</v>
      </c>
      <c r="J216" s="324">
        <v>159.44999999999999</v>
      </c>
      <c r="K216" s="323">
        <v>156.44999999999999</v>
      </c>
      <c r="L216" s="323">
        <v>152.69999999999999</v>
      </c>
      <c r="M216" s="323">
        <v>72.787270000000007</v>
      </c>
      <c r="N216" s="1"/>
      <c r="O216" s="1"/>
    </row>
    <row r="217" spans="1:15" ht="12.75" customHeight="1">
      <c r="A217" s="30">
        <v>207</v>
      </c>
      <c r="B217" s="342" t="s">
        <v>124</v>
      </c>
      <c r="C217" s="323">
        <v>710.35</v>
      </c>
      <c r="D217" s="324">
        <v>706.4666666666667</v>
      </c>
      <c r="E217" s="324">
        <v>699.53333333333342</v>
      </c>
      <c r="F217" s="324">
        <v>688.7166666666667</v>
      </c>
      <c r="G217" s="324">
        <v>681.78333333333342</v>
      </c>
      <c r="H217" s="324">
        <v>717.28333333333342</v>
      </c>
      <c r="I217" s="324">
        <v>724.21666666666681</v>
      </c>
      <c r="J217" s="324">
        <v>735.03333333333342</v>
      </c>
      <c r="K217" s="323">
        <v>713.4</v>
      </c>
      <c r="L217" s="323">
        <v>695.65</v>
      </c>
      <c r="M217" s="323">
        <v>138.06165999999999</v>
      </c>
      <c r="N217" s="1"/>
      <c r="O217" s="1"/>
    </row>
    <row r="218" spans="1:15" ht="12.75" customHeight="1">
      <c r="A218" s="30">
        <v>208</v>
      </c>
      <c r="B218" s="342" t="s">
        <v>125</v>
      </c>
      <c r="C218" s="323">
        <v>1265.75</v>
      </c>
      <c r="D218" s="324">
        <v>1260.6000000000001</v>
      </c>
      <c r="E218" s="324">
        <v>1247.2000000000003</v>
      </c>
      <c r="F218" s="324">
        <v>1228.6500000000001</v>
      </c>
      <c r="G218" s="324">
        <v>1215.2500000000002</v>
      </c>
      <c r="H218" s="324">
        <v>1279.1500000000003</v>
      </c>
      <c r="I218" s="324">
        <v>1292.5500000000004</v>
      </c>
      <c r="J218" s="324">
        <v>1311.1000000000004</v>
      </c>
      <c r="K218" s="323">
        <v>1274</v>
      </c>
      <c r="L218" s="323">
        <v>1242.05</v>
      </c>
      <c r="M218" s="323">
        <v>6.1892399999999999</v>
      </c>
      <c r="N218" s="1"/>
      <c r="O218" s="1"/>
    </row>
    <row r="219" spans="1:15" ht="12.75" customHeight="1">
      <c r="A219" s="30">
        <v>209</v>
      </c>
      <c r="B219" s="342" t="s">
        <v>126</v>
      </c>
      <c r="C219" s="323">
        <v>478.7</v>
      </c>
      <c r="D219" s="324">
        <v>478.43333333333339</v>
      </c>
      <c r="E219" s="324">
        <v>466.86666666666679</v>
      </c>
      <c r="F219" s="324">
        <v>455.03333333333342</v>
      </c>
      <c r="G219" s="324">
        <v>443.46666666666681</v>
      </c>
      <c r="H219" s="324">
        <v>490.26666666666677</v>
      </c>
      <c r="I219" s="324">
        <v>501.83333333333337</v>
      </c>
      <c r="J219" s="324">
        <v>513.66666666666674</v>
      </c>
      <c r="K219" s="323">
        <v>490</v>
      </c>
      <c r="L219" s="323">
        <v>466.6</v>
      </c>
      <c r="M219" s="323">
        <v>11.97964</v>
      </c>
      <c r="N219" s="1"/>
      <c r="O219" s="1"/>
    </row>
    <row r="220" spans="1:15" ht="12.75" customHeight="1">
      <c r="A220" s="30">
        <v>210</v>
      </c>
      <c r="B220" s="342" t="s">
        <v>407</v>
      </c>
      <c r="C220" s="323">
        <v>154.65</v>
      </c>
      <c r="D220" s="324">
        <v>157.91666666666669</v>
      </c>
      <c r="E220" s="324">
        <v>150.78333333333336</v>
      </c>
      <c r="F220" s="324">
        <v>146.91666666666669</v>
      </c>
      <c r="G220" s="324">
        <v>139.78333333333336</v>
      </c>
      <c r="H220" s="324">
        <v>161.78333333333336</v>
      </c>
      <c r="I220" s="324">
        <v>168.91666666666669</v>
      </c>
      <c r="J220" s="324">
        <v>172.78333333333336</v>
      </c>
      <c r="K220" s="323">
        <v>165.05</v>
      </c>
      <c r="L220" s="323">
        <v>154.05000000000001</v>
      </c>
      <c r="M220" s="323">
        <v>6.5640799999999997</v>
      </c>
      <c r="N220" s="1"/>
      <c r="O220" s="1"/>
    </row>
    <row r="221" spans="1:15" ht="12.75" customHeight="1">
      <c r="A221" s="30">
        <v>211</v>
      </c>
      <c r="B221" s="342" t="s">
        <v>393</v>
      </c>
      <c r="C221" s="323">
        <v>44.25</v>
      </c>
      <c r="D221" s="324">
        <v>44.516666666666673</v>
      </c>
      <c r="E221" s="324">
        <v>43.733333333333348</v>
      </c>
      <c r="F221" s="324">
        <v>43.216666666666676</v>
      </c>
      <c r="G221" s="324">
        <v>42.433333333333351</v>
      </c>
      <c r="H221" s="324">
        <v>45.033333333333346</v>
      </c>
      <c r="I221" s="324">
        <v>45.816666666666663</v>
      </c>
      <c r="J221" s="324">
        <v>46.333333333333343</v>
      </c>
      <c r="K221" s="323">
        <v>45.3</v>
      </c>
      <c r="L221" s="323">
        <v>44</v>
      </c>
      <c r="M221" s="323">
        <v>46.945239999999998</v>
      </c>
      <c r="N221" s="1"/>
      <c r="O221" s="1"/>
    </row>
    <row r="222" spans="1:15" ht="12.75" customHeight="1">
      <c r="A222" s="30">
        <v>212</v>
      </c>
      <c r="B222" s="342" t="s">
        <v>127</v>
      </c>
      <c r="C222" s="323">
        <v>9.9499999999999993</v>
      </c>
      <c r="D222" s="324">
        <v>10.016666666666666</v>
      </c>
      <c r="E222" s="324">
        <v>9.8333333333333321</v>
      </c>
      <c r="F222" s="324">
        <v>9.7166666666666668</v>
      </c>
      <c r="G222" s="324">
        <v>9.5333333333333332</v>
      </c>
      <c r="H222" s="324">
        <v>10.133333333333331</v>
      </c>
      <c r="I222" s="324">
        <v>10.316666666666665</v>
      </c>
      <c r="J222" s="324">
        <v>10.43333333333333</v>
      </c>
      <c r="K222" s="323">
        <v>10.199999999999999</v>
      </c>
      <c r="L222" s="323">
        <v>9.9</v>
      </c>
      <c r="M222" s="323">
        <v>1222.93544</v>
      </c>
      <c r="N222" s="1"/>
      <c r="O222" s="1"/>
    </row>
    <row r="223" spans="1:15" ht="12.75" customHeight="1">
      <c r="A223" s="30">
        <v>213</v>
      </c>
      <c r="B223" s="342" t="s">
        <v>394</v>
      </c>
      <c r="C223" s="323">
        <v>63.15</v>
      </c>
      <c r="D223" s="324">
        <v>63.43333333333333</v>
      </c>
      <c r="E223" s="324">
        <v>62.566666666666663</v>
      </c>
      <c r="F223" s="324">
        <v>61.983333333333334</v>
      </c>
      <c r="G223" s="324">
        <v>61.116666666666667</v>
      </c>
      <c r="H223" s="324">
        <v>64.016666666666652</v>
      </c>
      <c r="I223" s="324">
        <v>64.883333333333326</v>
      </c>
      <c r="J223" s="324">
        <v>65.466666666666654</v>
      </c>
      <c r="K223" s="323">
        <v>64.3</v>
      </c>
      <c r="L223" s="323">
        <v>62.85</v>
      </c>
      <c r="M223" s="323">
        <v>127.65625</v>
      </c>
      <c r="N223" s="1"/>
      <c r="O223" s="1"/>
    </row>
    <row r="224" spans="1:15" ht="12.75" customHeight="1">
      <c r="A224" s="30">
        <v>214</v>
      </c>
      <c r="B224" s="342" t="s">
        <v>128</v>
      </c>
      <c r="C224" s="323">
        <v>38.450000000000003</v>
      </c>
      <c r="D224" s="324">
        <v>38.883333333333333</v>
      </c>
      <c r="E224" s="324">
        <v>37.766666666666666</v>
      </c>
      <c r="F224" s="324">
        <v>37.083333333333336</v>
      </c>
      <c r="G224" s="324">
        <v>35.966666666666669</v>
      </c>
      <c r="H224" s="324">
        <v>39.566666666666663</v>
      </c>
      <c r="I224" s="324">
        <v>40.683333333333323</v>
      </c>
      <c r="J224" s="324">
        <v>41.36666666666666</v>
      </c>
      <c r="K224" s="323">
        <v>40</v>
      </c>
      <c r="L224" s="323">
        <v>38.200000000000003</v>
      </c>
      <c r="M224" s="323">
        <v>637.05552</v>
      </c>
      <c r="N224" s="1"/>
      <c r="O224" s="1"/>
    </row>
    <row r="225" spans="1:15" ht="12.75" customHeight="1">
      <c r="A225" s="30">
        <v>215</v>
      </c>
      <c r="B225" s="342" t="s">
        <v>405</v>
      </c>
      <c r="C225" s="323">
        <v>230.4</v>
      </c>
      <c r="D225" s="324">
        <v>228.91666666666666</v>
      </c>
      <c r="E225" s="324">
        <v>225.5333333333333</v>
      </c>
      <c r="F225" s="324">
        <v>220.66666666666666</v>
      </c>
      <c r="G225" s="324">
        <v>217.2833333333333</v>
      </c>
      <c r="H225" s="324">
        <v>233.7833333333333</v>
      </c>
      <c r="I225" s="324">
        <v>237.16666666666669</v>
      </c>
      <c r="J225" s="324">
        <v>242.0333333333333</v>
      </c>
      <c r="K225" s="323">
        <v>232.3</v>
      </c>
      <c r="L225" s="323">
        <v>224.05</v>
      </c>
      <c r="M225" s="323">
        <v>66.849059999999994</v>
      </c>
      <c r="N225" s="1"/>
      <c r="O225" s="1"/>
    </row>
    <row r="226" spans="1:15" ht="12.75" customHeight="1">
      <c r="A226" s="30">
        <v>216</v>
      </c>
      <c r="B226" s="342" t="s">
        <v>395</v>
      </c>
      <c r="C226" s="323">
        <v>952.75</v>
      </c>
      <c r="D226" s="324">
        <v>959.85</v>
      </c>
      <c r="E226" s="324">
        <v>931.2</v>
      </c>
      <c r="F226" s="324">
        <v>909.65</v>
      </c>
      <c r="G226" s="324">
        <v>881</v>
      </c>
      <c r="H226" s="324">
        <v>981.40000000000009</v>
      </c>
      <c r="I226" s="324">
        <v>1010.05</v>
      </c>
      <c r="J226" s="324">
        <v>1031.6000000000001</v>
      </c>
      <c r="K226" s="323">
        <v>988.5</v>
      </c>
      <c r="L226" s="323">
        <v>938.3</v>
      </c>
      <c r="M226" s="323">
        <v>0.37456</v>
      </c>
      <c r="N226" s="1"/>
      <c r="O226" s="1"/>
    </row>
    <row r="227" spans="1:15" ht="12.75" customHeight="1">
      <c r="A227" s="30">
        <v>217</v>
      </c>
      <c r="B227" s="342" t="s">
        <v>129</v>
      </c>
      <c r="C227" s="323">
        <v>365.8</v>
      </c>
      <c r="D227" s="324">
        <v>366.59999999999997</v>
      </c>
      <c r="E227" s="324">
        <v>360.19999999999993</v>
      </c>
      <c r="F227" s="324">
        <v>354.59999999999997</v>
      </c>
      <c r="G227" s="324">
        <v>348.19999999999993</v>
      </c>
      <c r="H227" s="324">
        <v>372.19999999999993</v>
      </c>
      <c r="I227" s="324">
        <v>378.59999999999991</v>
      </c>
      <c r="J227" s="324">
        <v>384.19999999999993</v>
      </c>
      <c r="K227" s="323">
        <v>373</v>
      </c>
      <c r="L227" s="323">
        <v>361</v>
      </c>
      <c r="M227" s="323">
        <v>23.19462</v>
      </c>
      <c r="N227" s="1"/>
      <c r="O227" s="1"/>
    </row>
    <row r="228" spans="1:15" ht="12.75" customHeight="1">
      <c r="A228" s="30">
        <v>218</v>
      </c>
      <c r="B228" s="342" t="s">
        <v>396</v>
      </c>
      <c r="C228" s="323">
        <v>270.89999999999998</v>
      </c>
      <c r="D228" s="324">
        <v>275.11666666666667</v>
      </c>
      <c r="E228" s="324">
        <v>265.18333333333334</v>
      </c>
      <c r="F228" s="324">
        <v>259.46666666666664</v>
      </c>
      <c r="G228" s="324">
        <v>249.5333333333333</v>
      </c>
      <c r="H228" s="324">
        <v>280.83333333333337</v>
      </c>
      <c r="I228" s="324">
        <v>290.76666666666677</v>
      </c>
      <c r="J228" s="324">
        <v>296.48333333333341</v>
      </c>
      <c r="K228" s="323">
        <v>285.05</v>
      </c>
      <c r="L228" s="323">
        <v>269.39999999999998</v>
      </c>
      <c r="M228" s="323">
        <v>12.345649999999999</v>
      </c>
      <c r="N228" s="1"/>
      <c r="O228" s="1"/>
    </row>
    <row r="229" spans="1:15" ht="12.75" customHeight="1">
      <c r="A229" s="30">
        <v>219</v>
      </c>
      <c r="B229" s="342" t="s">
        <v>397</v>
      </c>
      <c r="C229" s="323">
        <v>1653.75</v>
      </c>
      <c r="D229" s="324">
        <v>1660.6166666666668</v>
      </c>
      <c r="E229" s="324">
        <v>1623.1333333333337</v>
      </c>
      <c r="F229" s="324">
        <v>1592.5166666666669</v>
      </c>
      <c r="G229" s="324">
        <v>1555.0333333333338</v>
      </c>
      <c r="H229" s="324">
        <v>1691.2333333333336</v>
      </c>
      <c r="I229" s="324">
        <v>1728.7166666666667</v>
      </c>
      <c r="J229" s="324">
        <v>1759.3333333333335</v>
      </c>
      <c r="K229" s="323">
        <v>1698.1</v>
      </c>
      <c r="L229" s="323">
        <v>1630</v>
      </c>
      <c r="M229" s="323">
        <v>0.64093999999999995</v>
      </c>
      <c r="N229" s="1"/>
      <c r="O229" s="1"/>
    </row>
    <row r="230" spans="1:15" ht="12.75" customHeight="1">
      <c r="A230" s="30">
        <v>220</v>
      </c>
      <c r="B230" s="342" t="s">
        <v>130</v>
      </c>
      <c r="C230" s="323">
        <v>231.95</v>
      </c>
      <c r="D230" s="324">
        <v>230.6</v>
      </c>
      <c r="E230" s="324">
        <v>226.35</v>
      </c>
      <c r="F230" s="324">
        <v>220.75</v>
      </c>
      <c r="G230" s="324">
        <v>216.5</v>
      </c>
      <c r="H230" s="324">
        <v>236.2</v>
      </c>
      <c r="I230" s="324">
        <v>240.45</v>
      </c>
      <c r="J230" s="324">
        <v>246.04999999999998</v>
      </c>
      <c r="K230" s="323">
        <v>234.85</v>
      </c>
      <c r="L230" s="323">
        <v>225</v>
      </c>
      <c r="M230" s="323">
        <v>170.86976000000001</v>
      </c>
      <c r="N230" s="1"/>
      <c r="O230" s="1"/>
    </row>
    <row r="231" spans="1:15" ht="12.75" customHeight="1">
      <c r="A231" s="30">
        <v>221</v>
      </c>
      <c r="B231" s="342" t="s">
        <v>402</v>
      </c>
      <c r="C231" s="323">
        <v>205.5</v>
      </c>
      <c r="D231" s="324">
        <v>205.81666666666669</v>
      </c>
      <c r="E231" s="324">
        <v>202.08333333333337</v>
      </c>
      <c r="F231" s="324">
        <v>198.66666666666669</v>
      </c>
      <c r="G231" s="324">
        <v>194.93333333333337</v>
      </c>
      <c r="H231" s="324">
        <v>209.23333333333338</v>
      </c>
      <c r="I231" s="324">
        <v>212.96666666666667</v>
      </c>
      <c r="J231" s="324">
        <v>216.38333333333338</v>
      </c>
      <c r="K231" s="323">
        <v>209.55</v>
      </c>
      <c r="L231" s="323">
        <v>202.4</v>
      </c>
      <c r="M231" s="323">
        <v>23.35708</v>
      </c>
      <c r="N231" s="1"/>
      <c r="O231" s="1"/>
    </row>
    <row r="232" spans="1:15" ht="12.75" customHeight="1">
      <c r="A232" s="30">
        <v>222</v>
      </c>
      <c r="B232" s="342" t="s">
        <v>264</v>
      </c>
      <c r="C232" s="323">
        <v>4373.45</v>
      </c>
      <c r="D232" s="324">
        <v>4402.5</v>
      </c>
      <c r="E232" s="324">
        <v>4303.1499999999996</v>
      </c>
      <c r="F232" s="324">
        <v>4232.8499999999995</v>
      </c>
      <c r="G232" s="324">
        <v>4133.4999999999991</v>
      </c>
      <c r="H232" s="324">
        <v>4472.8</v>
      </c>
      <c r="I232" s="324">
        <v>4572.1500000000005</v>
      </c>
      <c r="J232" s="324">
        <v>4642.4500000000007</v>
      </c>
      <c r="K232" s="323">
        <v>4501.8500000000004</v>
      </c>
      <c r="L232" s="323">
        <v>4332.2</v>
      </c>
      <c r="M232" s="323">
        <v>0.82742000000000004</v>
      </c>
      <c r="N232" s="1"/>
      <c r="O232" s="1"/>
    </row>
    <row r="233" spans="1:15" ht="12.75" customHeight="1">
      <c r="A233" s="30">
        <v>223</v>
      </c>
      <c r="B233" s="342" t="s">
        <v>404</v>
      </c>
      <c r="C233" s="323">
        <v>149.19999999999999</v>
      </c>
      <c r="D233" s="324">
        <v>148.51666666666665</v>
      </c>
      <c r="E233" s="324">
        <v>146.43333333333331</v>
      </c>
      <c r="F233" s="324">
        <v>143.66666666666666</v>
      </c>
      <c r="G233" s="324">
        <v>141.58333333333331</v>
      </c>
      <c r="H233" s="324">
        <v>151.2833333333333</v>
      </c>
      <c r="I233" s="324">
        <v>153.36666666666667</v>
      </c>
      <c r="J233" s="324">
        <v>156.1333333333333</v>
      </c>
      <c r="K233" s="323">
        <v>150.6</v>
      </c>
      <c r="L233" s="323">
        <v>145.75</v>
      </c>
      <c r="M233" s="323">
        <v>14.3691</v>
      </c>
      <c r="N233" s="1"/>
      <c r="O233" s="1"/>
    </row>
    <row r="234" spans="1:15" ht="12.75" customHeight="1">
      <c r="A234" s="30">
        <v>224</v>
      </c>
      <c r="B234" s="342" t="s">
        <v>131</v>
      </c>
      <c r="C234" s="323">
        <v>1964.3</v>
      </c>
      <c r="D234" s="324">
        <v>1966.7666666666667</v>
      </c>
      <c r="E234" s="324">
        <v>1937.5333333333333</v>
      </c>
      <c r="F234" s="324">
        <v>1910.7666666666667</v>
      </c>
      <c r="G234" s="324">
        <v>1881.5333333333333</v>
      </c>
      <c r="H234" s="324">
        <v>1993.5333333333333</v>
      </c>
      <c r="I234" s="324">
        <v>2022.7666666666664</v>
      </c>
      <c r="J234" s="324">
        <v>2049.5333333333333</v>
      </c>
      <c r="K234" s="323">
        <v>1996</v>
      </c>
      <c r="L234" s="323">
        <v>1940</v>
      </c>
      <c r="M234" s="323">
        <v>15.864050000000001</v>
      </c>
      <c r="N234" s="1"/>
      <c r="O234" s="1"/>
    </row>
    <row r="235" spans="1:15" ht="12.75" customHeight="1">
      <c r="A235" s="30">
        <v>225</v>
      </c>
      <c r="B235" s="342" t="s">
        <v>835</v>
      </c>
      <c r="C235" s="323">
        <v>1517.2</v>
      </c>
      <c r="D235" s="324">
        <v>1521.6666666666667</v>
      </c>
      <c r="E235" s="324">
        <v>1497.4833333333336</v>
      </c>
      <c r="F235" s="324">
        <v>1477.7666666666669</v>
      </c>
      <c r="G235" s="324">
        <v>1453.5833333333337</v>
      </c>
      <c r="H235" s="324">
        <v>1541.3833333333334</v>
      </c>
      <c r="I235" s="324">
        <v>1565.5666666666664</v>
      </c>
      <c r="J235" s="324">
        <v>1585.2833333333333</v>
      </c>
      <c r="K235" s="323">
        <v>1545.85</v>
      </c>
      <c r="L235" s="323">
        <v>1501.95</v>
      </c>
      <c r="M235" s="323">
        <v>0.31022</v>
      </c>
      <c r="N235" s="1"/>
      <c r="O235" s="1"/>
    </row>
    <row r="236" spans="1:15" ht="12.75" customHeight="1">
      <c r="A236" s="30">
        <v>226</v>
      </c>
      <c r="B236" s="342" t="s">
        <v>408</v>
      </c>
      <c r="C236" s="323">
        <v>372.75</v>
      </c>
      <c r="D236" s="324">
        <v>376.13333333333338</v>
      </c>
      <c r="E236" s="324">
        <v>363.21666666666675</v>
      </c>
      <c r="F236" s="324">
        <v>353.68333333333339</v>
      </c>
      <c r="G236" s="324">
        <v>340.76666666666677</v>
      </c>
      <c r="H236" s="324">
        <v>385.66666666666674</v>
      </c>
      <c r="I236" s="324">
        <v>398.58333333333337</v>
      </c>
      <c r="J236" s="324">
        <v>408.11666666666673</v>
      </c>
      <c r="K236" s="323">
        <v>389.05</v>
      </c>
      <c r="L236" s="323">
        <v>366.6</v>
      </c>
      <c r="M236" s="323">
        <v>1.28643</v>
      </c>
      <c r="N236" s="1"/>
      <c r="O236" s="1"/>
    </row>
    <row r="237" spans="1:15" ht="12.75" customHeight="1">
      <c r="A237" s="30">
        <v>227</v>
      </c>
      <c r="B237" s="342" t="s">
        <v>132</v>
      </c>
      <c r="C237" s="323">
        <v>935.15</v>
      </c>
      <c r="D237" s="324">
        <v>932.76666666666677</v>
      </c>
      <c r="E237" s="324">
        <v>922.63333333333355</v>
      </c>
      <c r="F237" s="324">
        <v>910.11666666666679</v>
      </c>
      <c r="G237" s="324">
        <v>899.98333333333358</v>
      </c>
      <c r="H237" s="324">
        <v>945.28333333333353</v>
      </c>
      <c r="I237" s="324">
        <v>955.41666666666674</v>
      </c>
      <c r="J237" s="324">
        <v>967.93333333333351</v>
      </c>
      <c r="K237" s="323">
        <v>942.9</v>
      </c>
      <c r="L237" s="323">
        <v>920.25</v>
      </c>
      <c r="M237" s="323">
        <v>26.543389999999999</v>
      </c>
      <c r="N237" s="1"/>
      <c r="O237" s="1"/>
    </row>
    <row r="238" spans="1:15" ht="12.75" customHeight="1">
      <c r="A238" s="30">
        <v>228</v>
      </c>
      <c r="B238" s="342" t="s">
        <v>133</v>
      </c>
      <c r="C238" s="323">
        <v>209.8</v>
      </c>
      <c r="D238" s="324">
        <v>207.31666666666669</v>
      </c>
      <c r="E238" s="324">
        <v>201.63333333333338</v>
      </c>
      <c r="F238" s="324">
        <v>193.4666666666667</v>
      </c>
      <c r="G238" s="324">
        <v>187.78333333333339</v>
      </c>
      <c r="H238" s="324">
        <v>215.48333333333338</v>
      </c>
      <c r="I238" s="324">
        <v>221.16666666666671</v>
      </c>
      <c r="J238" s="324">
        <v>229.33333333333337</v>
      </c>
      <c r="K238" s="323">
        <v>213</v>
      </c>
      <c r="L238" s="323">
        <v>199.15</v>
      </c>
      <c r="M238" s="323">
        <v>137.45719</v>
      </c>
      <c r="N238" s="1"/>
      <c r="O238" s="1"/>
    </row>
    <row r="239" spans="1:15" ht="12.75" customHeight="1">
      <c r="A239" s="30">
        <v>229</v>
      </c>
      <c r="B239" s="342" t="s">
        <v>409</v>
      </c>
      <c r="C239" s="323">
        <v>19.600000000000001</v>
      </c>
      <c r="D239" s="324">
        <v>19.866666666666664</v>
      </c>
      <c r="E239" s="324">
        <v>19.283333333333328</v>
      </c>
      <c r="F239" s="324">
        <v>18.966666666666665</v>
      </c>
      <c r="G239" s="324">
        <v>18.383333333333329</v>
      </c>
      <c r="H239" s="324">
        <v>20.183333333333326</v>
      </c>
      <c r="I239" s="324">
        <v>20.766666666666662</v>
      </c>
      <c r="J239" s="324">
        <v>21.083333333333325</v>
      </c>
      <c r="K239" s="323">
        <v>20.45</v>
      </c>
      <c r="L239" s="323">
        <v>19.55</v>
      </c>
      <c r="M239" s="323">
        <v>62.951320000000003</v>
      </c>
      <c r="N239" s="1"/>
      <c r="O239" s="1"/>
    </row>
    <row r="240" spans="1:15" ht="12.75" customHeight="1">
      <c r="A240" s="30">
        <v>230</v>
      </c>
      <c r="B240" s="342" t="s">
        <v>134</v>
      </c>
      <c r="C240" s="323">
        <v>1873.9</v>
      </c>
      <c r="D240" s="324">
        <v>1869.1500000000003</v>
      </c>
      <c r="E240" s="324">
        <v>1857.4000000000005</v>
      </c>
      <c r="F240" s="324">
        <v>1840.9000000000003</v>
      </c>
      <c r="G240" s="324">
        <v>1829.1500000000005</v>
      </c>
      <c r="H240" s="324">
        <v>1885.6500000000005</v>
      </c>
      <c r="I240" s="324">
        <v>1897.4</v>
      </c>
      <c r="J240" s="324">
        <v>1913.9000000000005</v>
      </c>
      <c r="K240" s="323">
        <v>1880.9</v>
      </c>
      <c r="L240" s="323">
        <v>1852.65</v>
      </c>
      <c r="M240" s="323">
        <v>40.085549999999998</v>
      </c>
      <c r="N240" s="1"/>
      <c r="O240" s="1"/>
    </row>
    <row r="241" spans="1:15" ht="12.75" customHeight="1">
      <c r="A241" s="30">
        <v>231</v>
      </c>
      <c r="B241" s="342" t="s">
        <v>410</v>
      </c>
      <c r="C241" s="323">
        <v>1619.35</v>
      </c>
      <c r="D241" s="324">
        <v>1616.6833333333334</v>
      </c>
      <c r="E241" s="324">
        <v>1593.6166666666668</v>
      </c>
      <c r="F241" s="324">
        <v>1567.8833333333334</v>
      </c>
      <c r="G241" s="324">
        <v>1544.8166666666668</v>
      </c>
      <c r="H241" s="324">
        <v>1642.4166666666667</v>
      </c>
      <c r="I241" s="324">
        <v>1665.4833333333333</v>
      </c>
      <c r="J241" s="324">
        <v>1691.2166666666667</v>
      </c>
      <c r="K241" s="323">
        <v>1639.75</v>
      </c>
      <c r="L241" s="323">
        <v>1590.95</v>
      </c>
      <c r="M241" s="323">
        <v>0.63744000000000001</v>
      </c>
      <c r="N241" s="1"/>
      <c r="O241" s="1"/>
    </row>
    <row r="242" spans="1:15" ht="12.75" customHeight="1">
      <c r="A242" s="30">
        <v>232</v>
      </c>
      <c r="B242" s="342" t="s">
        <v>411</v>
      </c>
      <c r="C242" s="323">
        <v>522.85</v>
      </c>
      <c r="D242" s="324">
        <v>534.48333333333335</v>
      </c>
      <c r="E242" s="324">
        <v>505.36666666666667</v>
      </c>
      <c r="F242" s="324">
        <v>487.88333333333333</v>
      </c>
      <c r="G242" s="324">
        <v>458.76666666666665</v>
      </c>
      <c r="H242" s="324">
        <v>551.9666666666667</v>
      </c>
      <c r="I242" s="324">
        <v>581.08333333333348</v>
      </c>
      <c r="J242" s="324">
        <v>598.56666666666672</v>
      </c>
      <c r="K242" s="323">
        <v>563.6</v>
      </c>
      <c r="L242" s="323">
        <v>517</v>
      </c>
      <c r="M242" s="323">
        <v>162.84072</v>
      </c>
      <c r="N242" s="1"/>
      <c r="O242" s="1"/>
    </row>
    <row r="243" spans="1:15" ht="12.75" customHeight="1">
      <c r="A243" s="30">
        <v>233</v>
      </c>
      <c r="B243" s="342" t="s">
        <v>412</v>
      </c>
      <c r="C243" s="323">
        <v>860.05</v>
      </c>
      <c r="D243" s="324">
        <v>854.18333333333339</v>
      </c>
      <c r="E243" s="324">
        <v>839.16666666666674</v>
      </c>
      <c r="F243" s="324">
        <v>818.2833333333333</v>
      </c>
      <c r="G243" s="324">
        <v>803.26666666666665</v>
      </c>
      <c r="H243" s="324">
        <v>875.06666666666683</v>
      </c>
      <c r="I243" s="324">
        <v>890.08333333333348</v>
      </c>
      <c r="J243" s="324">
        <v>910.96666666666692</v>
      </c>
      <c r="K243" s="323">
        <v>869.2</v>
      </c>
      <c r="L243" s="323">
        <v>833.3</v>
      </c>
      <c r="M243" s="323">
        <v>5.7777599999999998</v>
      </c>
      <c r="N243" s="1"/>
      <c r="O243" s="1"/>
    </row>
    <row r="244" spans="1:15" ht="12.75" customHeight="1">
      <c r="A244" s="30">
        <v>234</v>
      </c>
      <c r="B244" s="342" t="s">
        <v>406</v>
      </c>
      <c r="C244" s="323">
        <v>17.649999999999999</v>
      </c>
      <c r="D244" s="324">
        <v>17.733333333333331</v>
      </c>
      <c r="E244" s="324">
        <v>17.516666666666662</v>
      </c>
      <c r="F244" s="324">
        <v>17.383333333333333</v>
      </c>
      <c r="G244" s="324">
        <v>17.166666666666664</v>
      </c>
      <c r="H244" s="324">
        <v>17.86666666666666</v>
      </c>
      <c r="I244" s="324">
        <v>18.083333333333329</v>
      </c>
      <c r="J244" s="324">
        <v>18.216666666666658</v>
      </c>
      <c r="K244" s="323">
        <v>17.95</v>
      </c>
      <c r="L244" s="323">
        <v>17.600000000000001</v>
      </c>
      <c r="M244" s="323">
        <v>24.421289999999999</v>
      </c>
      <c r="N244" s="1"/>
      <c r="O244" s="1"/>
    </row>
    <row r="245" spans="1:15" ht="12.75" customHeight="1">
      <c r="A245" s="30">
        <v>235</v>
      </c>
      <c r="B245" s="342" t="s">
        <v>135</v>
      </c>
      <c r="C245" s="323">
        <v>119.95</v>
      </c>
      <c r="D245" s="324">
        <v>119.45</v>
      </c>
      <c r="E245" s="324">
        <v>118.2</v>
      </c>
      <c r="F245" s="324">
        <v>116.45</v>
      </c>
      <c r="G245" s="324">
        <v>115.2</v>
      </c>
      <c r="H245" s="324">
        <v>121.2</v>
      </c>
      <c r="I245" s="324">
        <v>122.45</v>
      </c>
      <c r="J245" s="324">
        <v>124.2</v>
      </c>
      <c r="K245" s="323">
        <v>120.7</v>
      </c>
      <c r="L245" s="323">
        <v>117.7</v>
      </c>
      <c r="M245" s="323">
        <v>102.28583999999999</v>
      </c>
      <c r="N245" s="1"/>
      <c r="O245" s="1"/>
    </row>
    <row r="246" spans="1:15" ht="12.75" customHeight="1">
      <c r="A246" s="30">
        <v>236</v>
      </c>
      <c r="B246" s="342" t="s">
        <v>398</v>
      </c>
      <c r="C246" s="323">
        <v>380.55</v>
      </c>
      <c r="D246" s="324">
        <v>386.86666666666662</v>
      </c>
      <c r="E246" s="324">
        <v>368.73333333333323</v>
      </c>
      <c r="F246" s="324">
        <v>356.91666666666663</v>
      </c>
      <c r="G246" s="324">
        <v>338.78333333333325</v>
      </c>
      <c r="H246" s="324">
        <v>398.68333333333322</v>
      </c>
      <c r="I246" s="324">
        <v>416.81666666666655</v>
      </c>
      <c r="J246" s="324">
        <v>428.63333333333321</v>
      </c>
      <c r="K246" s="323">
        <v>405</v>
      </c>
      <c r="L246" s="323">
        <v>375.05</v>
      </c>
      <c r="M246" s="323">
        <v>4.1272200000000003</v>
      </c>
      <c r="N246" s="1"/>
      <c r="O246" s="1"/>
    </row>
    <row r="247" spans="1:15" ht="12.75" customHeight="1">
      <c r="A247" s="30">
        <v>237</v>
      </c>
      <c r="B247" s="342" t="s">
        <v>265</v>
      </c>
      <c r="C247" s="323">
        <v>999.45</v>
      </c>
      <c r="D247" s="324">
        <v>1005.8000000000001</v>
      </c>
      <c r="E247" s="324">
        <v>985.65000000000009</v>
      </c>
      <c r="F247" s="324">
        <v>971.85</v>
      </c>
      <c r="G247" s="324">
        <v>951.7</v>
      </c>
      <c r="H247" s="324">
        <v>1019.6000000000001</v>
      </c>
      <c r="I247" s="324">
        <v>1039.75</v>
      </c>
      <c r="J247" s="324">
        <v>1053.5500000000002</v>
      </c>
      <c r="K247" s="323">
        <v>1025.95</v>
      </c>
      <c r="L247" s="323">
        <v>992</v>
      </c>
      <c r="M247" s="323">
        <v>3.3296100000000002</v>
      </c>
      <c r="N247" s="1"/>
      <c r="O247" s="1"/>
    </row>
    <row r="248" spans="1:15" ht="12.75" customHeight="1">
      <c r="A248" s="30">
        <v>238</v>
      </c>
      <c r="B248" s="342" t="s">
        <v>399</v>
      </c>
      <c r="C248" s="323">
        <v>239.55</v>
      </c>
      <c r="D248" s="324">
        <v>239.96666666666667</v>
      </c>
      <c r="E248" s="324">
        <v>235.48333333333335</v>
      </c>
      <c r="F248" s="324">
        <v>231.41666666666669</v>
      </c>
      <c r="G248" s="324">
        <v>226.93333333333337</v>
      </c>
      <c r="H248" s="324">
        <v>244.03333333333333</v>
      </c>
      <c r="I248" s="324">
        <v>248.51666666666662</v>
      </c>
      <c r="J248" s="324">
        <v>252.58333333333331</v>
      </c>
      <c r="K248" s="323">
        <v>244.45</v>
      </c>
      <c r="L248" s="323">
        <v>235.9</v>
      </c>
      <c r="M248" s="323">
        <v>24.38335</v>
      </c>
      <c r="N248" s="1"/>
      <c r="O248" s="1"/>
    </row>
    <row r="249" spans="1:15" ht="12.75" customHeight="1">
      <c r="A249" s="30">
        <v>239</v>
      </c>
      <c r="B249" s="342" t="s">
        <v>400</v>
      </c>
      <c r="C249" s="323">
        <v>40.299999999999997</v>
      </c>
      <c r="D249" s="324">
        <v>40.533333333333331</v>
      </c>
      <c r="E249" s="324">
        <v>39.86666666666666</v>
      </c>
      <c r="F249" s="324">
        <v>39.43333333333333</v>
      </c>
      <c r="G249" s="324">
        <v>38.766666666666659</v>
      </c>
      <c r="H249" s="324">
        <v>40.966666666666661</v>
      </c>
      <c r="I249" s="324">
        <v>41.633333333333333</v>
      </c>
      <c r="J249" s="324">
        <v>42.066666666666663</v>
      </c>
      <c r="K249" s="323">
        <v>41.2</v>
      </c>
      <c r="L249" s="323">
        <v>40.1</v>
      </c>
      <c r="M249" s="323">
        <v>13.838649999999999</v>
      </c>
      <c r="N249" s="1"/>
      <c r="O249" s="1"/>
    </row>
    <row r="250" spans="1:15" ht="12.75" customHeight="1">
      <c r="A250" s="30">
        <v>240</v>
      </c>
      <c r="B250" s="342" t="s">
        <v>136</v>
      </c>
      <c r="C250" s="323">
        <v>766.25</v>
      </c>
      <c r="D250" s="324">
        <v>767.26666666666677</v>
      </c>
      <c r="E250" s="324">
        <v>757.58333333333348</v>
      </c>
      <c r="F250" s="324">
        <v>748.91666666666674</v>
      </c>
      <c r="G250" s="324">
        <v>739.23333333333346</v>
      </c>
      <c r="H250" s="324">
        <v>775.93333333333351</v>
      </c>
      <c r="I250" s="324">
        <v>785.61666666666667</v>
      </c>
      <c r="J250" s="324">
        <v>794.28333333333353</v>
      </c>
      <c r="K250" s="323">
        <v>776.95</v>
      </c>
      <c r="L250" s="323">
        <v>758.6</v>
      </c>
      <c r="M250" s="323">
        <v>25.007619999999999</v>
      </c>
      <c r="N250" s="1"/>
      <c r="O250" s="1"/>
    </row>
    <row r="251" spans="1:15" ht="12.75" customHeight="1">
      <c r="A251" s="30">
        <v>241</v>
      </c>
      <c r="B251" s="342" t="s">
        <v>828</v>
      </c>
      <c r="C251" s="323">
        <v>21.8</v>
      </c>
      <c r="D251" s="324">
        <v>21.933333333333334</v>
      </c>
      <c r="E251" s="324">
        <v>21.616666666666667</v>
      </c>
      <c r="F251" s="324">
        <v>21.433333333333334</v>
      </c>
      <c r="G251" s="324">
        <v>21.116666666666667</v>
      </c>
      <c r="H251" s="324">
        <v>22.116666666666667</v>
      </c>
      <c r="I251" s="324">
        <v>22.433333333333337</v>
      </c>
      <c r="J251" s="324">
        <v>22.616666666666667</v>
      </c>
      <c r="K251" s="323">
        <v>22.25</v>
      </c>
      <c r="L251" s="323">
        <v>21.75</v>
      </c>
      <c r="M251" s="323">
        <v>71.596350000000001</v>
      </c>
      <c r="N251" s="1"/>
      <c r="O251" s="1"/>
    </row>
    <row r="252" spans="1:15" ht="12.75" customHeight="1">
      <c r="A252" s="30">
        <v>242</v>
      </c>
      <c r="B252" s="342" t="s">
        <v>263</v>
      </c>
      <c r="C252" s="323">
        <v>605.79999999999995</v>
      </c>
      <c r="D252" s="324">
        <v>610.66666666666663</v>
      </c>
      <c r="E252" s="324">
        <v>598.23333333333323</v>
      </c>
      <c r="F252" s="324">
        <v>590.66666666666663</v>
      </c>
      <c r="G252" s="324">
        <v>578.23333333333323</v>
      </c>
      <c r="H252" s="324">
        <v>618.23333333333323</v>
      </c>
      <c r="I252" s="324">
        <v>630.66666666666663</v>
      </c>
      <c r="J252" s="324">
        <v>638.23333333333323</v>
      </c>
      <c r="K252" s="323">
        <v>623.1</v>
      </c>
      <c r="L252" s="323">
        <v>603.1</v>
      </c>
      <c r="M252" s="323">
        <v>3.5563199999999999</v>
      </c>
      <c r="N252" s="1"/>
      <c r="O252" s="1"/>
    </row>
    <row r="253" spans="1:15" ht="12.75" customHeight="1">
      <c r="A253" s="30">
        <v>243</v>
      </c>
      <c r="B253" s="342" t="s">
        <v>137</v>
      </c>
      <c r="C253" s="323">
        <v>257.05</v>
      </c>
      <c r="D253" s="324">
        <v>255.86666666666665</v>
      </c>
      <c r="E253" s="324">
        <v>253.73333333333329</v>
      </c>
      <c r="F253" s="324">
        <v>250.41666666666666</v>
      </c>
      <c r="G253" s="324">
        <v>248.2833333333333</v>
      </c>
      <c r="H253" s="324">
        <v>259.18333333333328</v>
      </c>
      <c r="I253" s="324">
        <v>261.31666666666666</v>
      </c>
      <c r="J253" s="324">
        <v>264.63333333333327</v>
      </c>
      <c r="K253" s="323">
        <v>258</v>
      </c>
      <c r="L253" s="323">
        <v>252.55</v>
      </c>
      <c r="M253" s="323">
        <v>249.16401999999999</v>
      </c>
      <c r="N253" s="1"/>
      <c r="O253" s="1"/>
    </row>
    <row r="254" spans="1:15" ht="12.75" customHeight="1">
      <c r="A254" s="30">
        <v>244</v>
      </c>
      <c r="B254" s="342" t="s">
        <v>401</v>
      </c>
      <c r="C254" s="323">
        <v>98.4</v>
      </c>
      <c r="D254" s="324">
        <v>99.083333333333329</v>
      </c>
      <c r="E254" s="324">
        <v>97.36666666666666</v>
      </c>
      <c r="F254" s="324">
        <v>96.333333333333329</v>
      </c>
      <c r="G254" s="324">
        <v>94.61666666666666</v>
      </c>
      <c r="H254" s="324">
        <v>100.11666666666666</v>
      </c>
      <c r="I254" s="324">
        <v>101.83333333333333</v>
      </c>
      <c r="J254" s="324">
        <v>102.86666666666666</v>
      </c>
      <c r="K254" s="323">
        <v>100.8</v>
      </c>
      <c r="L254" s="323">
        <v>98.05</v>
      </c>
      <c r="M254" s="323">
        <v>2.01417</v>
      </c>
      <c r="N254" s="1"/>
      <c r="O254" s="1"/>
    </row>
    <row r="255" spans="1:15" ht="12.75" customHeight="1">
      <c r="A255" s="30">
        <v>245</v>
      </c>
      <c r="B255" s="342" t="s">
        <v>419</v>
      </c>
      <c r="C255" s="323">
        <v>98.15</v>
      </c>
      <c r="D255" s="324">
        <v>98.133333333333326</v>
      </c>
      <c r="E255" s="324">
        <v>96.866666666666646</v>
      </c>
      <c r="F255" s="324">
        <v>95.583333333333314</v>
      </c>
      <c r="G255" s="324">
        <v>94.316666666666634</v>
      </c>
      <c r="H255" s="324">
        <v>99.416666666666657</v>
      </c>
      <c r="I255" s="324">
        <v>100.68333333333334</v>
      </c>
      <c r="J255" s="324">
        <v>101.96666666666667</v>
      </c>
      <c r="K255" s="323">
        <v>99.4</v>
      </c>
      <c r="L255" s="323">
        <v>96.85</v>
      </c>
      <c r="M255" s="323">
        <v>4.4899199999999997</v>
      </c>
      <c r="N255" s="1"/>
      <c r="O255" s="1"/>
    </row>
    <row r="256" spans="1:15" ht="12.75" customHeight="1">
      <c r="A256" s="30">
        <v>246</v>
      </c>
      <c r="B256" s="342" t="s">
        <v>413</v>
      </c>
      <c r="C256" s="323">
        <v>1550</v>
      </c>
      <c r="D256" s="324">
        <v>1545.75</v>
      </c>
      <c r="E256" s="324">
        <v>1524.35</v>
      </c>
      <c r="F256" s="324">
        <v>1498.6999999999998</v>
      </c>
      <c r="G256" s="324">
        <v>1477.2999999999997</v>
      </c>
      <c r="H256" s="324">
        <v>1571.4</v>
      </c>
      <c r="I256" s="324">
        <v>1592.8000000000002</v>
      </c>
      <c r="J256" s="324">
        <v>1618.4500000000003</v>
      </c>
      <c r="K256" s="323">
        <v>1567.15</v>
      </c>
      <c r="L256" s="323">
        <v>1520.1</v>
      </c>
      <c r="M256" s="323">
        <v>0.49851000000000001</v>
      </c>
      <c r="N256" s="1"/>
      <c r="O256" s="1"/>
    </row>
    <row r="257" spans="1:15" ht="12.75" customHeight="1">
      <c r="A257" s="30">
        <v>247</v>
      </c>
      <c r="B257" s="342" t="s">
        <v>423</v>
      </c>
      <c r="C257" s="323">
        <v>1782.6</v>
      </c>
      <c r="D257" s="324">
        <v>1799.6166666666668</v>
      </c>
      <c r="E257" s="324">
        <v>1754.2333333333336</v>
      </c>
      <c r="F257" s="324">
        <v>1725.8666666666668</v>
      </c>
      <c r="G257" s="324">
        <v>1680.4833333333336</v>
      </c>
      <c r="H257" s="324">
        <v>1827.9833333333336</v>
      </c>
      <c r="I257" s="324">
        <v>1873.3666666666668</v>
      </c>
      <c r="J257" s="324">
        <v>1901.7333333333336</v>
      </c>
      <c r="K257" s="323">
        <v>1845</v>
      </c>
      <c r="L257" s="323">
        <v>1771.25</v>
      </c>
      <c r="M257" s="323">
        <v>0.13707</v>
      </c>
      <c r="N257" s="1"/>
      <c r="O257" s="1"/>
    </row>
    <row r="258" spans="1:15" ht="12.75" customHeight="1">
      <c r="A258" s="30">
        <v>248</v>
      </c>
      <c r="B258" s="342" t="s">
        <v>420</v>
      </c>
      <c r="C258" s="323">
        <v>89.6</v>
      </c>
      <c r="D258" s="324">
        <v>90.95</v>
      </c>
      <c r="E258" s="324">
        <v>87.75</v>
      </c>
      <c r="F258" s="324">
        <v>85.899999999999991</v>
      </c>
      <c r="G258" s="324">
        <v>82.699999999999989</v>
      </c>
      <c r="H258" s="324">
        <v>92.800000000000011</v>
      </c>
      <c r="I258" s="324">
        <v>96.000000000000028</v>
      </c>
      <c r="J258" s="324">
        <v>97.850000000000023</v>
      </c>
      <c r="K258" s="323">
        <v>94.15</v>
      </c>
      <c r="L258" s="323">
        <v>89.1</v>
      </c>
      <c r="M258" s="323">
        <v>15.884550000000001</v>
      </c>
      <c r="N258" s="1"/>
      <c r="O258" s="1"/>
    </row>
    <row r="259" spans="1:15" ht="12.75" customHeight="1">
      <c r="A259" s="30">
        <v>249</v>
      </c>
      <c r="B259" s="342" t="s">
        <v>138</v>
      </c>
      <c r="C259" s="323">
        <v>519.79999999999995</v>
      </c>
      <c r="D259" s="324">
        <v>522.15</v>
      </c>
      <c r="E259" s="324">
        <v>511.5</v>
      </c>
      <c r="F259" s="324">
        <v>503.20000000000005</v>
      </c>
      <c r="G259" s="324">
        <v>492.55000000000007</v>
      </c>
      <c r="H259" s="324">
        <v>530.44999999999993</v>
      </c>
      <c r="I259" s="324">
        <v>541.0999999999998</v>
      </c>
      <c r="J259" s="324">
        <v>549.39999999999986</v>
      </c>
      <c r="K259" s="323">
        <v>532.79999999999995</v>
      </c>
      <c r="L259" s="323">
        <v>513.85</v>
      </c>
      <c r="M259" s="323">
        <v>78.073229999999995</v>
      </c>
      <c r="N259" s="1"/>
      <c r="O259" s="1"/>
    </row>
    <row r="260" spans="1:15" ht="12.75" customHeight="1">
      <c r="A260" s="30">
        <v>250</v>
      </c>
      <c r="B260" s="342" t="s">
        <v>414</v>
      </c>
      <c r="C260" s="323">
        <v>2253</v>
      </c>
      <c r="D260" s="324">
        <v>2249.3166666666666</v>
      </c>
      <c r="E260" s="324">
        <v>2195.6333333333332</v>
      </c>
      <c r="F260" s="324">
        <v>2138.2666666666664</v>
      </c>
      <c r="G260" s="324">
        <v>2084.583333333333</v>
      </c>
      <c r="H260" s="324">
        <v>2306.6833333333334</v>
      </c>
      <c r="I260" s="324">
        <v>2360.3666666666668</v>
      </c>
      <c r="J260" s="324">
        <v>2417.7333333333336</v>
      </c>
      <c r="K260" s="323">
        <v>2303</v>
      </c>
      <c r="L260" s="323">
        <v>2191.9499999999998</v>
      </c>
      <c r="M260" s="323">
        <v>2.70885</v>
      </c>
      <c r="N260" s="1"/>
      <c r="O260" s="1"/>
    </row>
    <row r="261" spans="1:15" ht="12.75" customHeight="1">
      <c r="A261" s="30">
        <v>251</v>
      </c>
      <c r="B261" s="342" t="s">
        <v>415</v>
      </c>
      <c r="C261" s="323">
        <v>413.95</v>
      </c>
      <c r="D261" s="324">
        <v>411.5</v>
      </c>
      <c r="E261" s="324">
        <v>405</v>
      </c>
      <c r="F261" s="324">
        <v>396.05</v>
      </c>
      <c r="G261" s="324">
        <v>389.55</v>
      </c>
      <c r="H261" s="324">
        <v>420.45</v>
      </c>
      <c r="I261" s="324">
        <v>426.95</v>
      </c>
      <c r="J261" s="324">
        <v>435.9</v>
      </c>
      <c r="K261" s="323">
        <v>418</v>
      </c>
      <c r="L261" s="323">
        <v>402.55</v>
      </c>
      <c r="M261" s="323">
        <v>2.66032</v>
      </c>
      <c r="N261" s="1"/>
      <c r="O261" s="1"/>
    </row>
    <row r="262" spans="1:15" ht="12.75" customHeight="1">
      <c r="A262" s="30">
        <v>252</v>
      </c>
      <c r="B262" s="342" t="s">
        <v>416</v>
      </c>
      <c r="C262" s="323">
        <v>308.45</v>
      </c>
      <c r="D262" s="324">
        <v>304</v>
      </c>
      <c r="E262" s="324">
        <v>294.45</v>
      </c>
      <c r="F262" s="324">
        <v>280.45</v>
      </c>
      <c r="G262" s="324">
        <v>270.89999999999998</v>
      </c>
      <c r="H262" s="324">
        <v>318</v>
      </c>
      <c r="I262" s="324">
        <v>327.54999999999995</v>
      </c>
      <c r="J262" s="324">
        <v>341.55</v>
      </c>
      <c r="K262" s="323">
        <v>313.55</v>
      </c>
      <c r="L262" s="323">
        <v>290</v>
      </c>
      <c r="M262" s="323">
        <v>13.272550000000001</v>
      </c>
      <c r="N262" s="1"/>
      <c r="O262" s="1"/>
    </row>
    <row r="263" spans="1:15" ht="12.75" customHeight="1">
      <c r="A263" s="30">
        <v>253</v>
      </c>
      <c r="B263" s="342" t="s">
        <v>417</v>
      </c>
      <c r="C263" s="323">
        <v>116.15</v>
      </c>
      <c r="D263" s="324">
        <v>114.38333333333333</v>
      </c>
      <c r="E263" s="324">
        <v>111.26666666666665</v>
      </c>
      <c r="F263" s="324">
        <v>106.38333333333333</v>
      </c>
      <c r="G263" s="324">
        <v>103.26666666666665</v>
      </c>
      <c r="H263" s="324">
        <v>119.26666666666665</v>
      </c>
      <c r="I263" s="324">
        <v>122.38333333333333</v>
      </c>
      <c r="J263" s="324">
        <v>127.26666666666665</v>
      </c>
      <c r="K263" s="323">
        <v>117.5</v>
      </c>
      <c r="L263" s="323">
        <v>109.5</v>
      </c>
      <c r="M263" s="323">
        <v>51.522629999999999</v>
      </c>
      <c r="N263" s="1"/>
      <c r="O263" s="1"/>
    </row>
    <row r="264" spans="1:15" ht="12.75" customHeight="1">
      <c r="A264" s="30">
        <v>254</v>
      </c>
      <c r="B264" s="342" t="s">
        <v>418</v>
      </c>
      <c r="C264" s="323">
        <v>67</v>
      </c>
      <c r="D264" s="324">
        <v>67.733333333333334</v>
      </c>
      <c r="E264" s="324">
        <v>65.966666666666669</v>
      </c>
      <c r="F264" s="324">
        <v>64.933333333333337</v>
      </c>
      <c r="G264" s="324">
        <v>63.166666666666671</v>
      </c>
      <c r="H264" s="324">
        <v>68.766666666666666</v>
      </c>
      <c r="I264" s="324">
        <v>70.533333333333346</v>
      </c>
      <c r="J264" s="324">
        <v>71.566666666666663</v>
      </c>
      <c r="K264" s="323">
        <v>69.5</v>
      </c>
      <c r="L264" s="323">
        <v>66.7</v>
      </c>
      <c r="M264" s="323">
        <v>10.91169</v>
      </c>
      <c r="N264" s="1"/>
      <c r="O264" s="1"/>
    </row>
    <row r="265" spans="1:15" ht="12.75" customHeight="1">
      <c r="A265" s="30">
        <v>255</v>
      </c>
      <c r="B265" s="342" t="s">
        <v>422</v>
      </c>
      <c r="C265" s="323">
        <v>188.05</v>
      </c>
      <c r="D265" s="324">
        <v>189.08333333333334</v>
      </c>
      <c r="E265" s="324">
        <v>185.41666666666669</v>
      </c>
      <c r="F265" s="324">
        <v>182.78333333333333</v>
      </c>
      <c r="G265" s="324">
        <v>179.11666666666667</v>
      </c>
      <c r="H265" s="324">
        <v>191.7166666666667</v>
      </c>
      <c r="I265" s="324">
        <v>195.38333333333338</v>
      </c>
      <c r="J265" s="324">
        <v>198.01666666666671</v>
      </c>
      <c r="K265" s="323">
        <v>192.75</v>
      </c>
      <c r="L265" s="323">
        <v>186.45</v>
      </c>
      <c r="M265" s="323">
        <v>8.7262299999999993</v>
      </c>
      <c r="N265" s="1"/>
      <c r="O265" s="1"/>
    </row>
    <row r="266" spans="1:15" ht="12.75" customHeight="1">
      <c r="A266" s="30">
        <v>256</v>
      </c>
      <c r="B266" s="342" t="s">
        <v>421</v>
      </c>
      <c r="C266" s="323">
        <v>357.75</v>
      </c>
      <c r="D266" s="324">
        <v>360.93333333333334</v>
      </c>
      <c r="E266" s="324">
        <v>348.06666666666666</v>
      </c>
      <c r="F266" s="324">
        <v>338.38333333333333</v>
      </c>
      <c r="G266" s="324">
        <v>325.51666666666665</v>
      </c>
      <c r="H266" s="324">
        <v>370.61666666666667</v>
      </c>
      <c r="I266" s="324">
        <v>383.48333333333335</v>
      </c>
      <c r="J266" s="324">
        <v>393.16666666666669</v>
      </c>
      <c r="K266" s="323">
        <v>373.8</v>
      </c>
      <c r="L266" s="323">
        <v>351.25</v>
      </c>
      <c r="M266" s="323">
        <v>1.8331599999999999</v>
      </c>
      <c r="N266" s="1"/>
      <c r="O266" s="1"/>
    </row>
    <row r="267" spans="1:15" ht="12.75" customHeight="1">
      <c r="A267" s="30">
        <v>257</v>
      </c>
      <c r="B267" s="342" t="s">
        <v>266</v>
      </c>
      <c r="C267" s="323">
        <v>302.5</v>
      </c>
      <c r="D267" s="324">
        <v>299.08333333333331</v>
      </c>
      <c r="E267" s="324">
        <v>292.41666666666663</v>
      </c>
      <c r="F267" s="324">
        <v>282.33333333333331</v>
      </c>
      <c r="G267" s="324">
        <v>275.66666666666663</v>
      </c>
      <c r="H267" s="324">
        <v>309.16666666666663</v>
      </c>
      <c r="I267" s="324">
        <v>315.83333333333326</v>
      </c>
      <c r="J267" s="324">
        <v>325.91666666666663</v>
      </c>
      <c r="K267" s="323">
        <v>305.75</v>
      </c>
      <c r="L267" s="323">
        <v>289</v>
      </c>
      <c r="M267" s="323">
        <v>6.2248700000000001</v>
      </c>
      <c r="N267" s="1"/>
      <c r="O267" s="1"/>
    </row>
    <row r="268" spans="1:15" ht="12.75" customHeight="1">
      <c r="A268" s="30">
        <v>258</v>
      </c>
      <c r="B268" s="342" t="s">
        <v>139</v>
      </c>
      <c r="C268" s="323">
        <v>730.1</v>
      </c>
      <c r="D268" s="324">
        <v>726.56666666666672</v>
      </c>
      <c r="E268" s="324">
        <v>721.68333333333339</v>
      </c>
      <c r="F268" s="324">
        <v>713.26666666666665</v>
      </c>
      <c r="G268" s="324">
        <v>708.38333333333333</v>
      </c>
      <c r="H268" s="324">
        <v>734.98333333333346</v>
      </c>
      <c r="I268" s="324">
        <v>739.8666666666669</v>
      </c>
      <c r="J268" s="324">
        <v>748.28333333333353</v>
      </c>
      <c r="K268" s="323">
        <v>731.45</v>
      </c>
      <c r="L268" s="323">
        <v>718.15</v>
      </c>
      <c r="M268" s="323">
        <v>89.356800000000007</v>
      </c>
      <c r="N268" s="1"/>
      <c r="O268" s="1"/>
    </row>
    <row r="269" spans="1:15" ht="12.75" customHeight="1">
      <c r="A269" s="30">
        <v>259</v>
      </c>
      <c r="B269" s="342" t="s">
        <v>140</v>
      </c>
      <c r="C269" s="323">
        <v>2644.45</v>
      </c>
      <c r="D269" s="324">
        <v>2626.35</v>
      </c>
      <c r="E269" s="324">
        <v>2588.1</v>
      </c>
      <c r="F269" s="324">
        <v>2531.75</v>
      </c>
      <c r="G269" s="324">
        <v>2493.5</v>
      </c>
      <c r="H269" s="324">
        <v>2682.7</v>
      </c>
      <c r="I269" s="324">
        <v>2720.95</v>
      </c>
      <c r="J269" s="324">
        <v>2777.2999999999997</v>
      </c>
      <c r="K269" s="323">
        <v>2664.6</v>
      </c>
      <c r="L269" s="323">
        <v>2570</v>
      </c>
      <c r="M269" s="323">
        <v>9.9491499999999995</v>
      </c>
      <c r="N269" s="1"/>
      <c r="O269" s="1"/>
    </row>
    <row r="270" spans="1:15" ht="12.75" customHeight="1">
      <c r="A270" s="30">
        <v>260</v>
      </c>
      <c r="B270" s="342" t="s">
        <v>836</v>
      </c>
      <c r="C270" s="323">
        <v>476.65</v>
      </c>
      <c r="D270" s="324">
        <v>482.2166666666667</v>
      </c>
      <c r="E270" s="324">
        <v>468.43333333333339</v>
      </c>
      <c r="F270" s="324">
        <v>460.2166666666667</v>
      </c>
      <c r="G270" s="324">
        <v>446.43333333333339</v>
      </c>
      <c r="H270" s="324">
        <v>490.43333333333339</v>
      </c>
      <c r="I270" s="324">
        <v>504.2166666666667</v>
      </c>
      <c r="J270" s="324">
        <v>512.43333333333339</v>
      </c>
      <c r="K270" s="323">
        <v>496</v>
      </c>
      <c r="L270" s="323">
        <v>474</v>
      </c>
      <c r="M270" s="323">
        <v>7.73874</v>
      </c>
      <c r="N270" s="1"/>
      <c r="O270" s="1"/>
    </row>
    <row r="271" spans="1:15" ht="12.75" customHeight="1">
      <c r="A271" s="30">
        <v>261</v>
      </c>
      <c r="B271" s="342" t="s">
        <v>837</v>
      </c>
      <c r="C271" s="323">
        <v>410.35</v>
      </c>
      <c r="D271" s="324">
        <v>417.2166666666667</v>
      </c>
      <c r="E271" s="324">
        <v>401.33333333333337</v>
      </c>
      <c r="F271" s="324">
        <v>392.31666666666666</v>
      </c>
      <c r="G271" s="324">
        <v>376.43333333333334</v>
      </c>
      <c r="H271" s="324">
        <v>426.23333333333341</v>
      </c>
      <c r="I271" s="324">
        <v>442.11666666666673</v>
      </c>
      <c r="J271" s="324">
        <v>451.13333333333344</v>
      </c>
      <c r="K271" s="323">
        <v>433.1</v>
      </c>
      <c r="L271" s="323">
        <v>408.2</v>
      </c>
      <c r="M271" s="323">
        <v>2.9851999999999999</v>
      </c>
      <c r="N271" s="1"/>
      <c r="O271" s="1"/>
    </row>
    <row r="272" spans="1:15" ht="12.75" customHeight="1">
      <c r="A272" s="30">
        <v>262</v>
      </c>
      <c r="B272" s="342" t="s">
        <v>424</v>
      </c>
      <c r="C272" s="323">
        <v>724.35</v>
      </c>
      <c r="D272" s="324">
        <v>730.44999999999993</v>
      </c>
      <c r="E272" s="324">
        <v>713.89999999999986</v>
      </c>
      <c r="F272" s="324">
        <v>703.44999999999993</v>
      </c>
      <c r="G272" s="324">
        <v>686.89999999999986</v>
      </c>
      <c r="H272" s="324">
        <v>740.89999999999986</v>
      </c>
      <c r="I272" s="324">
        <v>757.44999999999982</v>
      </c>
      <c r="J272" s="324">
        <v>767.89999999999986</v>
      </c>
      <c r="K272" s="323">
        <v>747</v>
      </c>
      <c r="L272" s="323">
        <v>720</v>
      </c>
      <c r="M272" s="323">
        <v>3.0890499999999999</v>
      </c>
      <c r="N272" s="1"/>
      <c r="O272" s="1"/>
    </row>
    <row r="273" spans="1:15" ht="12.75" customHeight="1">
      <c r="A273" s="30">
        <v>263</v>
      </c>
      <c r="B273" s="342" t="s">
        <v>425</v>
      </c>
      <c r="C273" s="323">
        <v>138.35</v>
      </c>
      <c r="D273" s="324">
        <v>140.43333333333331</v>
      </c>
      <c r="E273" s="324">
        <v>136.01666666666662</v>
      </c>
      <c r="F273" s="324">
        <v>133.68333333333331</v>
      </c>
      <c r="G273" s="324">
        <v>129.26666666666662</v>
      </c>
      <c r="H273" s="324">
        <v>142.76666666666662</v>
      </c>
      <c r="I273" s="324">
        <v>147.18333333333331</v>
      </c>
      <c r="J273" s="324">
        <v>149.51666666666662</v>
      </c>
      <c r="K273" s="323">
        <v>144.85</v>
      </c>
      <c r="L273" s="323">
        <v>138.1</v>
      </c>
      <c r="M273" s="323">
        <v>1.9602200000000001</v>
      </c>
      <c r="N273" s="1"/>
      <c r="O273" s="1"/>
    </row>
    <row r="274" spans="1:15" ht="12.75" customHeight="1">
      <c r="A274" s="30">
        <v>264</v>
      </c>
      <c r="B274" s="342" t="s">
        <v>432</v>
      </c>
      <c r="C274" s="323">
        <v>956.75</v>
      </c>
      <c r="D274" s="324">
        <v>969.9</v>
      </c>
      <c r="E274" s="324">
        <v>941.84999999999991</v>
      </c>
      <c r="F274" s="324">
        <v>926.94999999999993</v>
      </c>
      <c r="G274" s="324">
        <v>898.89999999999986</v>
      </c>
      <c r="H274" s="324">
        <v>984.8</v>
      </c>
      <c r="I274" s="324">
        <v>1012.8499999999999</v>
      </c>
      <c r="J274" s="324">
        <v>1027.75</v>
      </c>
      <c r="K274" s="323">
        <v>997.95</v>
      </c>
      <c r="L274" s="323">
        <v>955</v>
      </c>
      <c r="M274" s="323">
        <v>1.65483</v>
      </c>
      <c r="N274" s="1"/>
      <c r="O274" s="1"/>
    </row>
    <row r="275" spans="1:15" ht="12.75" customHeight="1">
      <c r="A275" s="30">
        <v>265</v>
      </c>
      <c r="B275" s="342" t="s">
        <v>433</v>
      </c>
      <c r="C275" s="323">
        <v>370.3</v>
      </c>
      <c r="D275" s="324">
        <v>374.41666666666669</v>
      </c>
      <c r="E275" s="324">
        <v>364.93333333333339</v>
      </c>
      <c r="F275" s="324">
        <v>359.56666666666672</v>
      </c>
      <c r="G275" s="324">
        <v>350.08333333333343</v>
      </c>
      <c r="H275" s="324">
        <v>379.78333333333336</v>
      </c>
      <c r="I275" s="324">
        <v>389.26666666666659</v>
      </c>
      <c r="J275" s="324">
        <v>394.63333333333333</v>
      </c>
      <c r="K275" s="323">
        <v>383.9</v>
      </c>
      <c r="L275" s="323">
        <v>369.05</v>
      </c>
      <c r="M275" s="323">
        <v>1.2821800000000001</v>
      </c>
      <c r="N275" s="1"/>
      <c r="O275" s="1"/>
    </row>
    <row r="276" spans="1:15" ht="12.75" customHeight="1">
      <c r="A276" s="30">
        <v>266</v>
      </c>
      <c r="B276" s="342" t="s">
        <v>838</v>
      </c>
      <c r="C276" s="323">
        <v>59.05</v>
      </c>
      <c r="D276" s="324">
        <v>59.333333333333336</v>
      </c>
      <c r="E276" s="324">
        <v>58.416666666666671</v>
      </c>
      <c r="F276" s="324">
        <v>57.783333333333339</v>
      </c>
      <c r="G276" s="324">
        <v>56.866666666666674</v>
      </c>
      <c r="H276" s="324">
        <v>59.966666666666669</v>
      </c>
      <c r="I276" s="324">
        <v>60.88333333333334</v>
      </c>
      <c r="J276" s="324">
        <v>61.516666666666666</v>
      </c>
      <c r="K276" s="323">
        <v>60.25</v>
      </c>
      <c r="L276" s="323">
        <v>58.7</v>
      </c>
      <c r="M276" s="323">
        <v>8.9815699999999996</v>
      </c>
      <c r="N276" s="1"/>
      <c r="O276" s="1"/>
    </row>
    <row r="277" spans="1:15" ht="12.75" customHeight="1">
      <c r="A277" s="30">
        <v>267</v>
      </c>
      <c r="B277" s="342" t="s">
        <v>434</v>
      </c>
      <c r="C277" s="323">
        <v>445.35</v>
      </c>
      <c r="D277" s="324">
        <v>447.98333333333335</v>
      </c>
      <c r="E277" s="324">
        <v>439.36666666666667</v>
      </c>
      <c r="F277" s="324">
        <v>433.38333333333333</v>
      </c>
      <c r="G277" s="324">
        <v>424.76666666666665</v>
      </c>
      <c r="H277" s="324">
        <v>453.9666666666667</v>
      </c>
      <c r="I277" s="324">
        <v>462.58333333333337</v>
      </c>
      <c r="J277" s="324">
        <v>468.56666666666672</v>
      </c>
      <c r="K277" s="323">
        <v>456.6</v>
      </c>
      <c r="L277" s="323">
        <v>442</v>
      </c>
      <c r="M277" s="323">
        <v>0.86438000000000004</v>
      </c>
      <c r="N277" s="1"/>
      <c r="O277" s="1"/>
    </row>
    <row r="278" spans="1:15" ht="12.75" customHeight="1">
      <c r="A278" s="30">
        <v>268</v>
      </c>
      <c r="B278" s="342" t="s">
        <v>435</v>
      </c>
      <c r="C278" s="323">
        <v>45.7</v>
      </c>
      <c r="D278" s="324">
        <v>45.933333333333337</v>
      </c>
      <c r="E278" s="324">
        <v>45.216666666666676</v>
      </c>
      <c r="F278" s="324">
        <v>44.733333333333341</v>
      </c>
      <c r="G278" s="324">
        <v>44.01666666666668</v>
      </c>
      <c r="H278" s="324">
        <v>46.416666666666671</v>
      </c>
      <c r="I278" s="324">
        <v>47.13333333333334</v>
      </c>
      <c r="J278" s="324">
        <v>47.616666666666667</v>
      </c>
      <c r="K278" s="323">
        <v>46.65</v>
      </c>
      <c r="L278" s="323">
        <v>45.45</v>
      </c>
      <c r="M278" s="323">
        <v>22.78969</v>
      </c>
      <c r="N278" s="1"/>
      <c r="O278" s="1"/>
    </row>
    <row r="279" spans="1:15" ht="12.75" customHeight="1">
      <c r="A279" s="30">
        <v>269</v>
      </c>
      <c r="B279" s="342" t="s">
        <v>437</v>
      </c>
      <c r="C279" s="323">
        <v>387.25</v>
      </c>
      <c r="D279" s="324">
        <v>388.3</v>
      </c>
      <c r="E279" s="324">
        <v>383.40000000000003</v>
      </c>
      <c r="F279" s="324">
        <v>379.55</v>
      </c>
      <c r="G279" s="324">
        <v>374.65000000000003</v>
      </c>
      <c r="H279" s="324">
        <v>392.15000000000003</v>
      </c>
      <c r="I279" s="324">
        <v>397.05</v>
      </c>
      <c r="J279" s="324">
        <v>400.90000000000003</v>
      </c>
      <c r="K279" s="323">
        <v>393.2</v>
      </c>
      <c r="L279" s="323">
        <v>384.45</v>
      </c>
      <c r="M279" s="323">
        <v>1.94295</v>
      </c>
      <c r="N279" s="1"/>
      <c r="O279" s="1"/>
    </row>
    <row r="280" spans="1:15" ht="12.75" customHeight="1">
      <c r="A280" s="30">
        <v>270</v>
      </c>
      <c r="B280" s="342" t="s">
        <v>427</v>
      </c>
      <c r="C280" s="323">
        <v>1200.2</v>
      </c>
      <c r="D280" s="324">
        <v>1198.1166666666668</v>
      </c>
      <c r="E280" s="324">
        <v>1187.5833333333335</v>
      </c>
      <c r="F280" s="324">
        <v>1174.9666666666667</v>
      </c>
      <c r="G280" s="324">
        <v>1164.4333333333334</v>
      </c>
      <c r="H280" s="324">
        <v>1210.7333333333336</v>
      </c>
      <c r="I280" s="324">
        <v>1221.2666666666669</v>
      </c>
      <c r="J280" s="324">
        <v>1233.8833333333337</v>
      </c>
      <c r="K280" s="323">
        <v>1208.6500000000001</v>
      </c>
      <c r="L280" s="323">
        <v>1185.5</v>
      </c>
      <c r="M280" s="323">
        <v>4.3011999999999997</v>
      </c>
      <c r="N280" s="1"/>
      <c r="O280" s="1"/>
    </row>
    <row r="281" spans="1:15" ht="12.75" customHeight="1">
      <c r="A281" s="30">
        <v>271</v>
      </c>
      <c r="B281" s="342" t="s">
        <v>428</v>
      </c>
      <c r="C281" s="323">
        <v>271.85000000000002</v>
      </c>
      <c r="D281" s="324">
        <v>274.28333333333336</v>
      </c>
      <c r="E281" s="324">
        <v>268.56666666666672</v>
      </c>
      <c r="F281" s="324">
        <v>265.28333333333336</v>
      </c>
      <c r="G281" s="324">
        <v>259.56666666666672</v>
      </c>
      <c r="H281" s="324">
        <v>277.56666666666672</v>
      </c>
      <c r="I281" s="324">
        <v>283.2833333333333</v>
      </c>
      <c r="J281" s="324">
        <v>286.56666666666672</v>
      </c>
      <c r="K281" s="323">
        <v>280</v>
      </c>
      <c r="L281" s="323">
        <v>271</v>
      </c>
      <c r="M281" s="323">
        <v>2.3671000000000002</v>
      </c>
      <c r="N281" s="1"/>
      <c r="O281" s="1"/>
    </row>
    <row r="282" spans="1:15" ht="12.75" customHeight="1">
      <c r="A282" s="30">
        <v>272</v>
      </c>
      <c r="B282" s="342" t="s">
        <v>141</v>
      </c>
      <c r="C282" s="323">
        <v>1725.2</v>
      </c>
      <c r="D282" s="324">
        <v>1715.0833333333333</v>
      </c>
      <c r="E282" s="324">
        <v>1702.1666666666665</v>
      </c>
      <c r="F282" s="324">
        <v>1679.1333333333332</v>
      </c>
      <c r="G282" s="324">
        <v>1666.2166666666665</v>
      </c>
      <c r="H282" s="324">
        <v>1738.1166666666666</v>
      </c>
      <c r="I282" s="324">
        <v>1751.0333333333331</v>
      </c>
      <c r="J282" s="324">
        <v>1774.0666666666666</v>
      </c>
      <c r="K282" s="323">
        <v>1728</v>
      </c>
      <c r="L282" s="323">
        <v>1692.05</v>
      </c>
      <c r="M282" s="323">
        <v>30.70204</v>
      </c>
      <c r="N282" s="1"/>
      <c r="O282" s="1"/>
    </row>
    <row r="283" spans="1:15" ht="12.75" customHeight="1">
      <c r="A283" s="30">
        <v>273</v>
      </c>
      <c r="B283" s="342" t="s">
        <v>429</v>
      </c>
      <c r="C283" s="323">
        <v>574.54999999999995</v>
      </c>
      <c r="D283" s="324">
        <v>580.18333333333328</v>
      </c>
      <c r="E283" s="324">
        <v>565.46666666666658</v>
      </c>
      <c r="F283" s="324">
        <v>556.38333333333333</v>
      </c>
      <c r="G283" s="324">
        <v>541.66666666666663</v>
      </c>
      <c r="H283" s="324">
        <v>589.26666666666654</v>
      </c>
      <c r="I283" s="324">
        <v>603.98333333333323</v>
      </c>
      <c r="J283" s="324">
        <v>613.06666666666649</v>
      </c>
      <c r="K283" s="323">
        <v>594.9</v>
      </c>
      <c r="L283" s="323">
        <v>571.1</v>
      </c>
      <c r="M283" s="323">
        <v>10.791930000000001</v>
      </c>
      <c r="N283" s="1"/>
      <c r="O283" s="1"/>
    </row>
    <row r="284" spans="1:15" ht="12.75" customHeight="1">
      <c r="A284" s="30">
        <v>274</v>
      </c>
      <c r="B284" s="342" t="s">
        <v>426</v>
      </c>
      <c r="C284" s="323">
        <v>634.29999999999995</v>
      </c>
      <c r="D284" s="324">
        <v>635.75</v>
      </c>
      <c r="E284" s="324">
        <v>623.54999999999995</v>
      </c>
      <c r="F284" s="324">
        <v>612.79999999999995</v>
      </c>
      <c r="G284" s="324">
        <v>600.59999999999991</v>
      </c>
      <c r="H284" s="324">
        <v>646.5</v>
      </c>
      <c r="I284" s="324">
        <v>658.7</v>
      </c>
      <c r="J284" s="324">
        <v>669.45</v>
      </c>
      <c r="K284" s="323">
        <v>647.95000000000005</v>
      </c>
      <c r="L284" s="323">
        <v>625</v>
      </c>
      <c r="M284" s="323">
        <v>2.3533200000000001</v>
      </c>
      <c r="N284" s="1"/>
      <c r="O284" s="1"/>
    </row>
    <row r="285" spans="1:15" ht="12.75" customHeight="1">
      <c r="A285" s="30">
        <v>275</v>
      </c>
      <c r="B285" s="342" t="s">
        <v>430</v>
      </c>
      <c r="C285" s="323">
        <v>215.15</v>
      </c>
      <c r="D285" s="324">
        <v>215.16666666666666</v>
      </c>
      <c r="E285" s="324">
        <v>209.33333333333331</v>
      </c>
      <c r="F285" s="324">
        <v>203.51666666666665</v>
      </c>
      <c r="G285" s="324">
        <v>197.68333333333331</v>
      </c>
      <c r="H285" s="324">
        <v>220.98333333333332</v>
      </c>
      <c r="I285" s="324">
        <v>226.81666666666663</v>
      </c>
      <c r="J285" s="324">
        <v>232.63333333333333</v>
      </c>
      <c r="K285" s="323">
        <v>221</v>
      </c>
      <c r="L285" s="323">
        <v>209.35</v>
      </c>
      <c r="M285" s="323">
        <v>4.2105399999999999</v>
      </c>
      <c r="N285" s="1"/>
      <c r="O285" s="1"/>
    </row>
    <row r="286" spans="1:15" ht="12.75" customHeight="1">
      <c r="A286" s="30">
        <v>276</v>
      </c>
      <c r="B286" s="342" t="s">
        <v>431</v>
      </c>
      <c r="C286" s="323">
        <v>1228.45</v>
      </c>
      <c r="D286" s="324">
        <v>1222.3666666666666</v>
      </c>
      <c r="E286" s="324">
        <v>1206.2333333333331</v>
      </c>
      <c r="F286" s="324">
        <v>1184.0166666666667</v>
      </c>
      <c r="G286" s="324">
        <v>1167.8833333333332</v>
      </c>
      <c r="H286" s="324">
        <v>1244.583333333333</v>
      </c>
      <c r="I286" s="324">
        <v>1260.7166666666667</v>
      </c>
      <c r="J286" s="324">
        <v>1282.9333333333329</v>
      </c>
      <c r="K286" s="323">
        <v>1238.5</v>
      </c>
      <c r="L286" s="323">
        <v>1200.1500000000001</v>
      </c>
      <c r="M286" s="323">
        <v>0.37413000000000002</v>
      </c>
      <c r="N286" s="1"/>
      <c r="O286" s="1"/>
    </row>
    <row r="287" spans="1:15" ht="12.75" customHeight="1">
      <c r="A287" s="30">
        <v>277</v>
      </c>
      <c r="B287" s="342" t="s">
        <v>436</v>
      </c>
      <c r="C287" s="323">
        <v>533.45000000000005</v>
      </c>
      <c r="D287" s="324">
        <v>535.13333333333333</v>
      </c>
      <c r="E287" s="324">
        <v>528.31666666666661</v>
      </c>
      <c r="F287" s="324">
        <v>523.18333333333328</v>
      </c>
      <c r="G287" s="324">
        <v>516.36666666666656</v>
      </c>
      <c r="H287" s="324">
        <v>540.26666666666665</v>
      </c>
      <c r="I287" s="324">
        <v>547.08333333333348</v>
      </c>
      <c r="J287" s="324">
        <v>552.2166666666667</v>
      </c>
      <c r="K287" s="323">
        <v>541.95000000000005</v>
      </c>
      <c r="L287" s="323">
        <v>530</v>
      </c>
      <c r="M287" s="323">
        <v>0.73418000000000005</v>
      </c>
      <c r="N287" s="1"/>
      <c r="O287" s="1"/>
    </row>
    <row r="288" spans="1:15" ht="12.75" customHeight="1">
      <c r="A288" s="30">
        <v>278</v>
      </c>
      <c r="B288" s="342" t="s">
        <v>142</v>
      </c>
      <c r="C288" s="323">
        <v>84.25</v>
      </c>
      <c r="D288" s="324">
        <v>83.183333333333323</v>
      </c>
      <c r="E288" s="324">
        <v>81.666666666666643</v>
      </c>
      <c r="F288" s="324">
        <v>79.083333333333314</v>
      </c>
      <c r="G288" s="324">
        <v>77.566666666666634</v>
      </c>
      <c r="H288" s="324">
        <v>85.766666666666652</v>
      </c>
      <c r="I288" s="324">
        <v>87.283333333333331</v>
      </c>
      <c r="J288" s="324">
        <v>89.86666666666666</v>
      </c>
      <c r="K288" s="323">
        <v>84.7</v>
      </c>
      <c r="L288" s="323">
        <v>80.599999999999994</v>
      </c>
      <c r="M288" s="323">
        <v>315.95645000000002</v>
      </c>
      <c r="N288" s="1"/>
      <c r="O288" s="1"/>
    </row>
    <row r="289" spans="1:15" ht="12.75" customHeight="1">
      <c r="A289" s="30">
        <v>279</v>
      </c>
      <c r="B289" s="342" t="s">
        <v>143</v>
      </c>
      <c r="C289" s="323">
        <v>2564.65</v>
      </c>
      <c r="D289" s="324">
        <v>2590.6</v>
      </c>
      <c r="E289" s="324">
        <v>2526.1999999999998</v>
      </c>
      <c r="F289" s="324">
        <v>2487.75</v>
      </c>
      <c r="G289" s="324">
        <v>2423.35</v>
      </c>
      <c r="H289" s="324">
        <v>2629.0499999999997</v>
      </c>
      <c r="I289" s="324">
        <v>2693.4500000000003</v>
      </c>
      <c r="J289" s="324">
        <v>2731.8999999999996</v>
      </c>
      <c r="K289" s="323">
        <v>2655</v>
      </c>
      <c r="L289" s="323">
        <v>2552.15</v>
      </c>
      <c r="M289" s="323">
        <v>2.1463800000000002</v>
      </c>
      <c r="N289" s="1"/>
      <c r="O289" s="1"/>
    </row>
    <row r="290" spans="1:15" ht="12.75" customHeight="1">
      <c r="A290" s="30">
        <v>280</v>
      </c>
      <c r="B290" s="342" t="s">
        <v>438</v>
      </c>
      <c r="C290" s="323">
        <v>352.25</v>
      </c>
      <c r="D290" s="324">
        <v>356.45</v>
      </c>
      <c r="E290" s="324">
        <v>346.04999999999995</v>
      </c>
      <c r="F290" s="324">
        <v>339.84999999999997</v>
      </c>
      <c r="G290" s="324">
        <v>329.44999999999993</v>
      </c>
      <c r="H290" s="324">
        <v>362.65</v>
      </c>
      <c r="I290" s="324">
        <v>373.04999999999995</v>
      </c>
      <c r="J290" s="324">
        <v>379.25</v>
      </c>
      <c r="K290" s="323">
        <v>366.85</v>
      </c>
      <c r="L290" s="323">
        <v>350.25</v>
      </c>
      <c r="M290" s="323">
        <v>1.17689</v>
      </c>
      <c r="N290" s="1"/>
      <c r="O290" s="1"/>
    </row>
    <row r="291" spans="1:15" ht="12.75" customHeight="1">
      <c r="A291" s="30">
        <v>281</v>
      </c>
      <c r="B291" s="342" t="s">
        <v>267</v>
      </c>
      <c r="C291" s="323">
        <v>590.75</v>
      </c>
      <c r="D291" s="324">
        <v>592.18333333333328</v>
      </c>
      <c r="E291" s="324">
        <v>584.36666666666656</v>
      </c>
      <c r="F291" s="324">
        <v>577.98333333333323</v>
      </c>
      <c r="G291" s="324">
        <v>570.16666666666652</v>
      </c>
      <c r="H291" s="324">
        <v>598.56666666666661</v>
      </c>
      <c r="I291" s="324">
        <v>606.38333333333344</v>
      </c>
      <c r="J291" s="324">
        <v>612.76666666666665</v>
      </c>
      <c r="K291" s="323">
        <v>600</v>
      </c>
      <c r="L291" s="323">
        <v>585.79999999999995</v>
      </c>
      <c r="M291" s="323">
        <v>15.553520000000001</v>
      </c>
      <c r="N291" s="1"/>
      <c r="O291" s="1"/>
    </row>
    <row r="292" spans="1:15" ht="12.75" customHeight="1">
      <c r="A292" s="30">
        <v>282</v>
      </c>
      <c r="B292" s="342" t="s">
        <v>439</v>
      </c>
      <c r="C292" s="323">
        <v>9770.1</v>
      </c>
      <c r="D292" s="324">
        <v>9757.1</v>
      </c>
      <c r="E292" s="324">
        <v>9614.2000000000007</v>
      </c>
      <c r="F292" s="324">
        <v>9458.3000000000011</v>
      </c>
      <c r="G292" s="324">
        <v>9315.4000000000015</v>
      </c>
      <c r="H292" s="324">
        <v>9913</v>
      </c>
      <c r="I292" s="324">
        <v>10055.899999999998</v>
      </c>
      <c r="J292" s="324">
        <v>10211.799999999999</v>
      </c>
      <c r="K292" s="323">
        <v>9900</v>
      </c>
      <c r="L292" s="323">
        <v>9601.2000000000007</v>
      </c>
      <c r="M292" s="323">
        <v>8.0699999999999994E-2</v>
      </c>
      <c r="N292" s="1"/>
      <c r="O292" s="1"/>
    </row>
    <row r="293" spans="1:15" ht="12.75" customHeight="1">
      <c r="A293" s="30">
        <v>283</v>
      </c>
      <c r="B293" s="342" t="s">
        <v>440</v>
      </c>
      <c r="C293" s="323">
        <v>68.25</v>
      </c>
      <c r="D293" s="324">
        <v>66.516666666666666</v>
      </c>
      <c r="E293" s="324">
        <v>63.833333333333329</v>
      </c>
      <c r="F293" s="324">
        <v>59.416666666666664</v>
      </c>
      <c r="G293" s="324">
        <v>56.733333333333327</v>
      </c>
      <c r="H293" s="324">
        <v>70.933333333333337</v>
      </c>
      <c r="I293" s="324">
        <v>73.616666666666674</v>
      </c>
      <c r="J293" s="324">
        <v>78.033333333333331</v>
      </c>
      <c r="K293" s="323">
        <v>69.2</v>
      </c>
      <c r="L293" s="323">
        <v>62.1</v>
      </c>
      <c r="M293" s="323">
        <v>635.59218999999996</v>
      </c>
      <c r="N293" s="1"/>
      <c r="O293" s="1"/>
    </row>
    <row r="294" spans="1:15" ht="12.75" customHeight="1">
      <c r="A294" s="30">
        <v>284</v>
      </c>
      <c r="B294" s="342" t="s">
        <v>144</v>
      </c>
      <c r="C294" s="323">
        <v>359.55</v>
      </c>
      <c r="D294" s="324">
        <v>360.81666666666661</v>
      </c>
      <c r="E294" s="324">
        <v>354.88333333333321</v>
      </c>
      <c r="F294" s="324">
        <v>350.21666666666658</v>
      </c>
      <c r="G294" s="324">
        <v>344.28333333333319</v>
      </c>
      <c r="H294" s="324">
        <v>365.48333333333323</v>
      </c>
      <c r="I294" s="324">
        <v>371.41666666666663</v>
      </c>
      <c r="J294" s="324">
        <v>376.08333333333326</v>
      </c>
      <c r="K294" s="323">
        <v>366.75</v>
      </c>
      <c r="L294" s="323">
        <v>356.15</v>
      </c>
      <c r="M294" s="323">
        <v>22.709320000000002</v>
      </c>
      <c r="N294" s="1"/>
      <c r="O294" s="1"/>
    </row>
    <row r="295" spans="1:15" ht="12.75" customHeight="1">
      <c r="A295" s="30">
        <v>285</v>
      </c>
      <c r="B295" s="342" t="s">
        <v>441</v>
      </c>
      <c r="C295" s="323">
        <v>3440</v>
      </c>
      <c r="D295" s="324">
        <v>3437.3833333333337</v>
      </c>
      <c r="E295" s="324">
        <v>3388.6666666666674</v>
      </c>
      <c r="F295" s="324">
        <v>3337.3333333333339</v>
      </c>
      <c r="G295" s="324">
        <v>3288.6166666666677</v>
      </c>
      <c r="H295" s="324">
        <v>3488.7166666666672</v>
      </c>
      <c r="I295" s="324">
        <v>3537.4333333333334</v>
      </c>
      <c r="J295" s="324">
        <v>3588.7666666666669</v>
      </c>
      <c r="K295" s="323">
        <v>3486.1</v>
      </c>
      <c r="L295" s="323">
        <v>3386.05</v>
      </c>
      <c r="M295" s="323">
        <v>0.74368000000000001</v>
      </c>
      <c r="N295" s="1"/>
      <c r="O295" s="1"/>
    </row>
    <row r="296" spans="1:15" ht="12.75" customHeight="1">
      <c r="A296" s="30">
        <v>286</v>
      </c>
      <c r="B296" s="342" t="s">
        <v>839</v>
      </c>
      <c r="C296" s="323">
        <v>1077.5999999999999</v>
      </c>
      <c r="D296" s="324">
        <v>1074.9166666666667</v>
      </c>
      <c r="E296" s="324">
        <v>1064.8333333333335</v>
      </c>
      <c r="F296" s="324">
        <v>1052.0666666666668</v>
      </c>
      <c r="G296" s="324">
        <v>1041.9833333333336</v>
      </c>
      <c r="H296" s="324">
        <v>1087.6833333333334</v>
      </c>
      <c r="I296" s="324">
        <v>1097.7666666666669</v>
      </c>
      <c r="J296" s="324">
        <v>1110.5333333333333</v>
      </c>
      <c r="K296" s="323">
        <v>1085</v>
      </c>
      <c r="L296" s="323">
        <v>1062.1500000000001</v>
      </c>
      <c r="M296" s="323">
        <v>3.3354300000000001</v>
      </c>
      <c r="N296" s="1"/>
      <c r="O296" s="1"/>
    </row>
    <row r="297" spans="1:15" ht="12.75" customHeight="1">
      <c r="A297" s="30">
        <v>287</v>
      </c>
      <c r="B297" s="342" t="s">
        <v>145</v>
      </c>
      <c r="C297" s="323">
        <v>1741.6</v>
      </c>
      <c r="D297" s="324">
        <v>1740.5666666666666</v>
      </c>
      <c r="E297" s="324">
        <v>1726.1333333333332</v>
      </c>
      <c r="F297" s="324">
        <v>1710.6666666666665</v>
      </c>
      <c r="G297" s="324">
        <v>1696.2333333333331</v>
      </c>
      <c r="H297" s="324">
        <v>1756.0333333333333</v>
      </c>
      <c r="I297" s="324">
        <v>1770.4666666666667</v>
      </c>
      <c r="J297" s="324">
        <v>1785.9333333333334</v>
      </c>
      <c r="K297" s="323">
        <v>1755</v>
      </c>
      <c r="L297" s="323">
        <v>1725.1</v>
      </c>
      <c r="M297" s="323">
        <v>17.996289999999998</v>
      </c>
      <c r="N297" s="1"/>
      <c r="O297" s="1"/>
    </row>
    <row r="298" spans="1:15" ht="12.75" customHeight="1">
      <c r="A298" s="30">
        <v>288</v>
      </c>
      <c r="B298" s="342" t="s">
        <v>146</v>
      </c>
      <c r="C298" s="323">
        <v>6071.4</v>
      </c>
      <c r="D298" s="324">
        <v>6058.6499999999987</v>
      </c>
      <c r="E298" s="324">
        <v>5934.0999999999976</v>
      </c>
      <c r="F298" s="324">
        <v>5796.7999999999993</v>
      </c>
      <c r="G298" s="324">
        <v>5672.2499999999982</v>
      </c>
      <c r="H298" s="324">
        <v>6195.9499999999971</v>
      </c>
      <c r="I298" s="324">
        <v>6320.4999999999982</v>
      </c>
      <c r="J298" s="324">
        <v>6457.7999999999965</v>
      </c>
      <c r="K298" s="323">
        <v>6183.2</v>
      </c>
      <c r="L298" s="323">
        <v>5921.35</v>
      </c>
      <c r="M298" s="323">
        <v>2.68188</v>
      </c>
      <c r="N298" s="1"/>
      <c r="O298" s="1"/>
    </row>
    <row r="299" spans="1:15" ht="12.75" customHeight="1">
      <c r="A299" s="30">
        <v>289</v>
      </c>
      <c r="B299" s="342" t="s">
        <v>147</v>
      </c>
      <c r="C299" s="323">
        <v>4893</v>
      </c>
      <c r="D299" s="324">
        <v>4907.0166666666673</v>
      </c>
      <c r="E299" s="324">
        <v>4842.0833333333348</v>
      </c>
      <c r="F299" s="324">
        <v>4791.1666666666679</v>
      </c>
      <c r="G299" s="324">
        <v>4726.2333333333354</v>
      </c>
      <c r="H299" s="324">
        <v>4957.9333333333343</v>
      </c>
      <c r="I299" s="324">
        <v>5022.8666666666668</v>
      </c>
      <c r="J299" s="324">
        <v>5073.7833333333338</v>
      </c>
      <c r="K299" s="323">
        <v>4971.95</v>
      </c>
      <c r="L299" s="323">
        <v>4856.1000000000004</v>
      </c>
      <c r="M299" s="323">
        <v>1.9641</v>
      </c>
      <c r="N299" s="1"/>
      <c r="O299" s="1"/>
    </row>
    <row r="300" spans="1:15" ht="12.75" customHeight="1">
      <c r="A300" s="30">
        <v>290</v>
      </c>
      <c r="B300" s="342" t="s">
        <v>148</v>
      </c>
      <c r="C300" s="323">
        <v>752.4</v>
      </c>
      <c r="D300" s="324">
        <v>755.30000000000007</v>
      </c>
      <c r="E300" s="324">
        <v>744.60000000000014</v>
      </c>
      <c r="F300" s="324">
        <v>736.80000000000007</v>
      </c>
      <c r="G300" s="324">
        <v>726.10000000000014</v>
      </c>
      <c r="H300" s="324">
        <v>763.10000000000014</v>
      </c>
      <c r="I300" s="324">
        <v>773.80000000000018</v>
      </c>
      <c r="J300" s="324">
        <v>781.60000000000014</v>
      </c>
      <c r="K300" s="323">
        <v>766</v>
      </c>
      <c r="L300" s="323">
        <v>747.5</v>
      </c>
      <c r="M300" s="323">
        <v>8.5639199999999995</v>
      </c>
      <c r="N300" s="1"/>
      <c r="O300" s="1"/>
    </row>
    <row r="301" spans="1:15" ht="12.75" customHeight="1">
      <c r="A301" s="30">
        <v>291</v>
      </c>
      <c r="B301" s="342" t="s">
        <v>442</v>
      </c>
      <c r="C301" s="323">
        <v>2189.1999999999998</v>
      </c>
      <c r="D301" s="324">
        <v>2212.1666666666665</v>
      </c>
      <c r="E301" s="324">
        <v>2157.1333333333332</v>
      </c>
      <c r="F301" s="324">
        <v>2125.0666666666666</v>
      </c>
      <c r="G301" s="324">
        <v>2070.0333333333333</v>
      </c>
      <c r="H301" s="324">
        <v>2244.2333333333331</v>
      </c>
      <c r="I301" s="324">
        <v>2299.2666666666669</v>
      </c>
      <c r="J301" s="324">
        <v>2331.333333333333</v>
      </c>
      <c r="K301" s="323">
        <v>2267.1999999999998</v>
      </c>
      <c r="L301" s="323">
        <v>2180.1</v>
      </c>
      <c r="M301" s="323">
        <v>0.75858000000000003</v>
      </c>
      <c r="N301" s="1"/>
      <c r="O301" s="1"/>
    </row>
    <row r="302" spans="1:15" ht="12.75" customHeight="1">
      <c r="A302" s="30">
        <v>292</v>
      </c>
      <c r="B302" s="342" t="s">
        <v>840</v>
      </c>
      <c r="C302" s="323">
        <v>400.75</v>
      </c>
      <c r="D302" s="324">
        <v>403.73333333333335</v>
      </c>
      <c r="E302" s="324">
        <v>396.26666666666671</v>
      </c>
      <c r="F302" s="324">
        <v>391.78333333333336</v>
      </c>
      <c r="G302" s="324">
        <v>384.31666666666672</v>
      </c>
      <c r="H302" s="324">
        <v>408.2166666666667</v>
      </c>
      <c r="I302" s="324">
        <v>415.68333333333339</v>
      </c>
      <c r="J302" s="324">
        <v>420.16666666666669</v>
      </c>
      <c r="K302" s="323">
        <v>411.2</v>
      </c>
      <c r="L302" s="323">
        <v>399.25</v>
      </c>
      <c r="M302" s="323">
        <v>6.9367400000000004</v>
      </c>
      <c r="N302" s="1"/>
      <c r="O302" s="1"/>
    </row>
    <row r="303" spans="1:15" ht="12.75" customHeight="1">
      <c r="A303" s="30">
        <v>293</v>
      </c>
      <c r="B303" s="342" t="s">
        <v>149</v>
      </c>
      <c r="C303" s="323">
        <v>769.25</v>
      </c>
      <c r="D303" s="324">
        <v>764.41666666666663</v>
      </c>
      <c r="E303" s="324">
        <v>756.13333333333321</v>
      </c>
      <c r="F303" s="324">
        <v>743.01666666666654</v>
      </c>
      <c r="G303" s="324">
        <v>734.73333333333312</v>
      </c>
      <c r="H303" s="324">
        <v>777.5333333333333</v>
      </c>
      <c r="I303" s="324">
        <v>785.81666666666683</v>
      </c>
      <c r="J303" s="324">
        <v>798.93333333333339</v>
      </c>
      <c r="K303" s="323">
        <v>772.7</v>
      </c>
      <c r="L303" s="323">
        <v>751.3</v>
      </c>
      <c r="M303" s="323">
        <v>47.19388</v>
      </c>
      <c r="N303" s="1"/>
      <c r="O303" s="1"/>
    </row>
    <row r="304" spans="1:15" ht="12.75" customHeight="1">
      <c r="A304" s="30">
        <v>294</v>
      </c>
      <c r="B304" s="342" t="s">
        <v>150</v>
      </c>
      <c r="C304" s="323">
        <v>158.05000000000001</v>
      </c>
      <c r="D304" s="324">
        <v>157.81666666666666</v>
      </c>
      <c r="E304" s="324">
        <v>156.68333333333334</v>
      </c>
      <c r="F304" s="324">
        <v>155.31666666666666</v>
      </c>
      <c r="G304" s="324">
        <v>154.18333333333334</v>
      </c>
      <c r="H304" s="324">
        <v>159.18333333333334</v>
      </c>
      <c r="I304" s="324">
        <v>160.31666666666666</v>
      </c>
      <c r="J304" s="324">
        <v>161.68333333333334</v>
      </c>
      <c r="K304" s="323">
        <v>158.94999999999999</v>
      </c>
      <c r="L304" s="323">
        <v>156.44999999999999</v>
      </c>
      <c r="M304" s="323">
        <v>25.514779999999998</v>
      </c>
      <c r="N304" s="1"/>
      <c r="O304" s="1"/>
    </row>
    <row r="305" spans="1:15" ht="12.75" customHeight="1">
      <c r="A305" s="30">
        <v>295</v>
      </c>
      <c r="B305" s="342" t="s">
        <v>316</v>
      </c>
      <c r="C305" s="323">
        <v>17.75</v>
      </c>
      <c r="D305" s="324">
        <v>17.533333333333335</v>
      </c>
      <c r="E305" s="324">
        <v>15.366666666666671</v>
      </c>
      <c r="F305" s="324">
        <v>12.983333333333336</v>
      </c>
      <c r="G305" s="324">
        <v>10.816666666666672</v>
      </c>
      <c r="H305" s="324">
        <v>19.916666666666671</v>
      </c>
      <c r="I305" s="324">
        <v>22.083333333333336</v>
      </c>
      <c r="J305" s="324">
        <v>24.466666666666669</v>
      </c>
      <c r="K305" s="323">
        <v>19.7</v>
      </c>
      <c r="L305" s="323">
        <v>15.15</v>
      </c>
      <c r="M305" s="323">
        <v>159.95591999999999</v>
      </c>
      <c r="N305" s="1"/>
      <c r="O305" s="1"/>
    </row>
    <row r="306" spans="1:15" ht="12.75" customHeight="1">
      <c r="A306" s="30">
        <v>296</v>
      </c>
      <c r="B306" s="342" t="s">
        <v>445</v>
      </c>
      <c r="C306" s="323">
        <v>169.65</v>
      </c>
      <c r="D306" s="324">
        <v>168.98333333333335</v>
      </c>
      <c r="E306" s="324">
        <v>166.06666666666669</v>
      </c>
      <c r="F306" s="324">
        <v>162.48333333333335</v>
      </c>
      <c r="G306" s="324">
        <v>159.56666666666669</v>
      </c>
      <c r="H306" s="324">
        <v>172.56666666666669</v>
      </c>
      <c r="I306" s="324">
        <v>175.48333333333332</v>
      </c>
      <c r="J306" s="324">
        <v>179.06666666666669</v>
      </c>
      <c r="K306" s="323">
        <v>171.9</v>
      </c>
      <c r="L306" s="323">
        <v>165.4</v>
      </c>
      <c r="M306" s="323">
        <v>2.4499399999999998</v>
      </c>
      <c r="N306" s="1"/>
      <c r="O306" s="1"/>
    </row>
    <row r="307" spans="1:15" ht="12.75" customHeight="1">
      <c r="A307" s="30">
        <v>297</v>
      </c>
      <c r="B307" s="342" t="s">
        <v>447</v>
      </c>
      <c r="C307" s="323">
        <v>463.4</v>
      </c>
      <c r="D307" s="324">
        <v>458.45</v>
      </c>
      <c r="E307" s="324">
        <v>446.95</v>
      </c>
      <c r="F307" s="324">
        <v>430.5</v>
      </c>
      <c r="G307" s="324">
        <v>419</v>
      </c>
      <c r="H307" s="324">
        <v>474.9</v>
      </c>
      <c r="I307" s="324">
        <v>486.4</v>
      </c>
      <c r="J307" s="324">
        <v>502.84999999999997</v>
      </c>
      <c r="K307" s="323">
        <v>469.95</v>
      </c>
      <c r="L307" s="323">
        <v>442</v>
      </c>
      <c r="M307" s="323">
        <v>1.3790899999999999</v>
      </c>
      <c r="N307" s="1"/>
      <c r="O307" s="1"/>
    </row>
    <row r="308" spans="1:15" ht="12.75" customHeight="1">
      <c r="A308" s="30">
        <v>298</v>
      </c>
      <c r="B308" s="342" t="s">
        <v>151</v>
      </c>
      <c r="C308" s="323">
        <v>114.5</v>
      </c>
      <c r="D308" s="324">
        <v>114.28333333333335</v>
      </c>
      <c r="E308" s="324">
        <v>112.76666666666669</v>
      </c>
      <c r="F308" s="324">
        <v>111.03333333333335</v>
      </c>
      <c r="G308" s="324">
        <v>109.51666666666669</v>
      </c>
      <c r="H308" s="324">
        <v>116.01666666666669</v>
      </c>
      <c r="I308" s="324">
        <v>117.53333333333335</v>
      </c>
      <c r="J308" s="324">
        <v>119.26666666666669</v>
      </c>
      <c r="K308" s="323">
        <v>115.8</v>
      </c>
      <c r="L308" s="323">
        <v>112.55</v>
      </c>
      <c r="M308" s="323">
        <v>43.972270000000002</v>
      </c>
      <c r="N308" s="1"/>
      <c r="O308" s="1"/>
    </row>
    <row r="309" spans="1:15" ht="12.75" customHeight="1">
      <c r="A309" s="30">
        <v>299</v>
      </c>
      <c r="B309" s="342" t="s">
        <v>152</v>
      </c>
      <c r="C309" s="323">
        <v>474.7</v>
      </c>
      <c r="D309" s="324">
        <v>474.40000000000003</v>
      </c>
      <c r="E309" s="324">
        <v>468.80000000000007</v>
      </c>
      <c r="F309" s="324">
        <v>462.90000000000003</v>
      </c>
      <c r="G309" s="324">
        <v>457.30000000000007</v>
      </c>
      <c r="H309" s="324">
        <v>480.30000000000007</v>
      </c>
      <c r="I309" s="324">
        <v>485.90000000000009</v>
      </c>
      <c r="J309" s="324">
        <v>491.80000000000007</v>
      </c>
      <c r="K309" s="323">
        <v>480</v>
      </c>
      <c r="L309" s="323">
        <v>468.5</v>
      </c>
      <c r="M309" s="323">
        <v>20.034400000000002</v>
      </c>
      <c r="N309" s="1"/>
      <c r="O309" s="1"/>
    </row>
    <row r="310" spans="1:15" ht="12.75" customHeight="1">
      <c r="A310" s="30">
        <v>300</v>
      </c>
      <c r="B310" s="342" t="s">
        <v>153</v>
      </c>
      <c r="C310" s="323">
        <v>7477.35</v>
      </c>
      <c r="D310" s="324">
        <v>7476.45</v>
      </c>
      <c r="E310" s="324">
        <v>7413.9</v>
      </c>
      <c r="F310" s="324">
        <v>7350.45</v>
      </c>
      <c r="G310" s="324">
        <v>7287.9</v>
      </c>
      <c r="H310" s="324">
        <v>7539.9</v>
      </c>
      <c r="I310" s="324">
        <v>7602.4500000000007</v>
      </c>
      <c r="J310" s="324">
        <v>7665.9</v>
      </c>
      <c r="K310" s="323">
        <v>7539</v>
      </c>
      <c r="L310" s="323">
        <v>7413</v>
      </c>
      <c r="M310" s="323">
        <v>5.9951499999999998</v>
      </c>
      <c r="N310" s="1"/>
      <c r="O310" s="1"/>
    </row>
    <row r="311" spans="1:15" ht="12.75" customHeight="1">
      <c r="A311" s="30">
        <v>301</v>
      </c>
      <c r="B311" s="342" t="s">
        <v>841</v>
      </c>
      <c r="C311" s="323">
        <v>3030.65</v>
      </c>
      <c r="D311" s="324">
        <v>3039.65</v>
      </c>
      <c r="E311" s="324">
        <v>3001.1000000000004</v>
      </c>
      <c r="F311" s="324">
        <v>2971.55</v>
      </c>
      <c r="G311" s="324">
        <v>2933.0000000000005</v>
      </c>
      <c r="H311" s="324">
        <v>3069.2000000000003</v>
      </c>
      <c r="I311" s="324">
        <v>3107.7500000000005</v>
      </c>
      <c r="J311" s="324">
        <v>3137.3</v>
      </c>
      <c r="K311" s="323">
        <v>3078.2</v>
      </c>
      <c r="L311" s="323">
        <v>3010.1</v>
      </c>
      <c r="M311" s="323">
        <v>0.33321000000000001</v>
      </c>
      <c r="N311" s="1"/>
      <c r="O311" s="1"/>
    </row>
    <row r="312" spans="1:15" ht="12.75" customHeight="1">
      <c r="A312" s="30">
        <v>302</v>
      </c>
      <c r="B312" s="342" t="s">
        <v>449</v>
      </c>
      <c r="C312" s="323">
        <v>340.3</v>
      </c>
      <c r="D312" s="324">
        <v>339.7166666666667</v>
      </c>
      <c r="E312" s="324">
        <v>334.03333333333342</v>
      </c>
      <c r="F312" s="324">
        <v>327.76666666666671</v>
      </c>
      <c r="G312" s="324">
        <v>322.08333333333343</v>
      </c>
      <c r="H312" s="324">
        <v>345.98333333333341</v>
      </c>
      <c r="I312" s="324">
        <v>351.66666666666669</v>
      </c>
      <c r="J312" s="324">
        <v>357.93333333333339</v>
      </c>
      <c r="K312" s="323">
        <v>345.4</v>
      </c>
      <c r="L312" s="323">
        <v>333.45</v>
      </c>
      <c r="M312" s="323">
        <v>5.3402599999999998</v>
      </c>
      <c r="N312" s="1"/>
      <c r="O312" s="1"/>
    </row>
    <row r="313" spans="1:15" ht="12.75" customHeight="1">
      <c r="A313" s="30">
        <v>303</v>
      </c>
      <c r="B313" s="342" t="s">
        <v>450</v>
      </c>
      <c r="C313" s="323">
        <v>241.15</v>
      </c>
      <c r="D313" s="324">
        <v>243.71666666666667</v>
      </c>
      <c r="E313" s="324">
        <v>237.43333333333334</v>
      </c>
      <c r="F313" s="324">
        <v>233.71666666666667</v>
      </c>
      <c r="G313" s="324">
        <v>227.43333333333334</v>
      </c>
      <c r="H313" s="324">
        <v>247.43333333333334</v>
      </c>
      <c r="I313" s="324">
        <v>253.7166666666667</v>
      </c>
      <c r="J313" s="324">
        <v>257.43333333333334</v>
      </c>
      <c r="K313" s="323">
        <v>250</v>
      </c>
      <c r="L313" s="323">
        <v>240</v>
      </c>
      <c r="M313" s="323">
        <v>1.9692000000000001</v>
      </c>
      <c r="N313" s="1"/>
      <c r="O313" s="1"/>
    </row>
    <row r="314" spans="1:15" ht="12.75" customHeight="1">
      <c r="A314" s="30">
        <v>304</v>
      </c>
      <c r="B314" s="342" t="s">
        <v>154</v>
      </c>
      <c r="C314" s="323">
        <v>872.1</v>
      </c>
      <c r="D314" s="324">
        <v>877.55000000000007</v>
      </c>
      <c r="E314" s="324">
        <v>863.30000000000018</v>
      </c>
      <c r="F314" s="324">
        <v>854.50000000000011</v>
      </c>
      <c r="G314" s="324">
        <v>840.25000000000023</v>
      </c>
      <c r="H314" s="324">
        <v>886.35000000000014</v>
      </c>
      <c r="I314" s="324">
        <v>900.59999999999991</v>
      </c>
      <c r="J314" s="324">
        <v>909.40000000000009</v>
      </c>
      <c r="K314" s="323">
        <v>891.8</v>
      </c>
      <c r="L314" s="323">
        <v>868.75</v>
      </c>
      <c r="M314" s="323">
        <v>19.240670000000001</v>
      </c>
      <c r="N314" s="1"/>
      <c r="O314" s="1"/>
    </row>
    <row r="315" spans="1:15" ht="12.75" customHeight="1">
      <c r="A315" s="30">
        <v>305</v>
      </c>
      <c r="B315" s="342" t="s">
        <v>455</v>
      </c>
      <c r="C315" s="323">
        <v>1429.25</v>
      </c>
      <c r="D315" s="324">
        <v>1433.6333333333332</v>
      </c>
      <c r="E315" s="324">
        <v>1415.6666666666665</v>
      </c>
      <c r="F315" s="324">
        <v>1402.0833333333333</v>
      </c>
      <c r="G315" s="324">
        <v>1384.1166666666666</v>
      </c>
      <c r="H315" s="324">
        <v>1447.2166666666665</v>
      </c>
      <c r="I315" s="324">
        <v>1465.1833333333332</v>
      </c>
      <c r="J315" s="324">
        <v>1478.7666666666664</v>
      </c>
      <c r="K315" s="323">
        <v>1451.6</v>
      </c>
      <c r="L315" s="323">
        <v>1420.05</v>
      </c>
      <c r="M315" s="323">
        <v>3.3377400000000002</v>
      </c>
      <c r="N315" s="1"/>
      <c r="O315" s="1"/>
    </row>
    <row r="316" spans="1:15" ht="12.75" customHeight="1">
      <c r="A316" s="30">
        <v>306</v>
      </c>
      <c r="B316" s="342" t="s">
        <v>155</v>
      </c>
      <c r="C316" s="323">
        <v>1982</v>
      </c>
      <c r="D316" s="324">
        <v>1984.95</v>
      </c>
      <c r="E316" s="324">
        <v>1956.6000000000001</v>
      </c>
      <c r="F316" s="324">
        <v>1931.2</v>
      </c>
      <c r="G316" s="324">
        <v>1902.8500000000001</v>
      </c>
      <c r="H316" s="324">
        <v>2010.3500000000001</v>
      </c>
      <c r="I316" s="324">
        <v>2038.7</v>
      </c>
      <c r="J316" s="324">
        <v>2064.1000000000004</v>
      </c>
      <c r="K316" s="323">
        <v>2013.3</v>
      </c>
      <c r="L316" s="323">
        <v>1959.55</v>
      </c>
      <c r="M316" s="323">
        <v>1.1725399999999999</v>
      </c>
      <c r="N316" s="1"/>
      <c r="O316" s="1"/>
    </row>
    <row r="317" spans="1:15" ht="12.75" customHeight="1">
      <c r="A317" s="30">
        <v>307</v>
      </c>
      <c r="B317" s="342" t="s">
        <v>156</v>
      </c>
      <c r="C317" s="323">
        <v>703.05</v>
      </c>
      <c r="D317" s="324">
        <v>713.01666666666677</v>
      </c>
      <c r="E317" s="324">
        <v>690.03333333333353</v>
      </c>
      <c r="F317" s="324">
        <v>677.01666666666677</v>
      </c>
      <c r="G317" s="324">
        <v>654.03333333333353</v>
      </c>
      <c r="H317" s="324">
        <v>726.03333333333353</v>
      </c>
      <c r="I317" s="324">
        <v>749.01666666666688</v>
      </c>
      <c r="J317" s="324">
        <v>762.03333333333353</v>
      </c>
      <c r="K317" s="323">
        <v>736</v>
      </c>
      <c r="L317" s="323">
        <v>700</v>
      </c>
      <c r="M317" s="323">
        <v>9.9517299999999995</v>
      </c>
      <c r="N317" s="1"/>
      <c r="O317" s="1"/>
    </row>
    <row r="318" spans="1:15" ht="12.75" customHeight="1">
      <c r="A318" s="30">
        <v>308</v>
      </c>
      <c r="B318" s="342" t="s">
        <v>157</v>
      </c>
      <c r="C318" s="323">
        <v>760.75</v>
      </c>
      <c r="D318" s="324">
        <v>755</v>
      </c>
      <c r="E318" s="324">
        <v>743.6</v>
      </c>
      <c r="F318" s="324">
        <v>726.45</v>
      </c>
      <c r="G318" s="324">
        <v>715.05000000000007</v>
      </c>
      <c r="H318" s="324">
        <v>772.15</v>
      </c>
      <c r="I318" s="324">
        <v>783.55000000000007</v>
      </c>
      <c r="J318" s="324">
        <v>800.69999999999993</v>
      </c>
      <c r="K318" s="323">
        <v>766.4</v>
      </c>
      <c r="L318" s="323">
        <v>737.85</v>
      </c>
      <c r="M318" s="323">
        <v>8.0380400000000005</v>
      </c>
      <c r="N318" s="1"/>
      <c r="O318" s="1"/>
    </row>
    <row r="319" spans="1:15" ht="12.75" customHeight="1">
      <c r="A319" s="30">
        <v>309</v>
      </c>
      <c r="B319" s="342" t="s">
        <v>446</v>
      </c>
      <c r="C319" s="323">
        <v>232.35</v>
      </c>
      <c r="D319" s="324">
        <v>233.38333333333333</v>
      </c>
      <c r="E319" s="324">
        <v>225.21666666666664</v>
      </c>
      <c r="F319" s="324">
        <v>218.08333333333331</v>
      </c>
      <c r="G319" s="324">
        <v>209.91666666666663</v>
      </c>
      <c r="H319" s="324">
        <v>240.51666666666665</v>
      </c>
      <c r="I319" s="324">
        <v>248.68333333333334</v>
      </c>
      <c r="J319" s="324">
        <v>255.81666666666666</v>
      </c>
      <c r="K319" s="323">
        <v>241.55</v>
      </c>
      <c r="L319" s="323">
        <v>226.25</v>
      </c>
      <c r="M319" s="323">
        <v>10.266920000000001</v>
      </c>
      <c r="N319" s="1"/>
      <c r="O319" s="1"/>
    </row>
    <row r="320" spans="1:15" ht="12.75" customHeight="1">
      <c r="A320" s="30">
        <v>310</v>
      </c>
      <c r="B320" s="342" t="s">
        <v>453</v>
      </c>
      <c r="C320" s="323">
        <v>167.5</v>
      </c>
      <c r="D320" s="324">
        <v>168.81666666666666</v>
      </c>
      <c r="E320" s="324">
        <v>165.73333333333332</v>
      </c>
      <c r="F320" s="324">
        <v>163.96666666666667</v>
      </c>
      <c r="G320" s="324">
        <v>160.88333333333333</v>
      </c>
      <c r="H320" s="324">
        <v>170.58333333333331</v>
      </c>
      <c r="I320" s="324">
        <v>173.66666666666669</v>
      </c>
      <c r="J320" s="324">
        <v>175.43333333333331</v>
      </c>
      <c r="K320" s="323">
        <v>171.9</v>
      </c>
      <c r="L320" s="323">
        <v>167.05</v>
      </c>
      <c r="M320" s="323">
        <v>2.3087</v>
      </c>
      <c r="N320" s="1"/>
      <c r="O320" s="1"/>
    </row>
    <row r="321" spans="1:15" ht="12.75" customHeight="1">
      <c r="A321" s="30">
        <v>311</v>
      </c>
      <c r="B321" s="342" t="s">
        <v>451</v>
      </c>
      <c r="C321" s="323">
        <v>201.95</v>
      </c>
      <c r="D321" s="324">
        <v>205.73333333333335</v>
      </c>
      <c r="E321" s="324">
        <v>194.81666666666669</v>
      </c>
      <c r="F321" s="324">
        <v>187.68333333333334</v>
      </c>
      <c r="G321" s="324">
        <v>176.76666666666668</v>
      </c>
      <c r="H321" s="324">
        <v>212.8666666666667</v>
      </c>
      <c r="I321" s="324">
        <v>223.78333333333333</v>
      </c>
      <c r="J321" s="324">
        <v>230.91666666666671</v>
      </c>
      <c r="K321" s="323">
        <v>216.65</v>
      </c>
      <c r="L321" s="323">
        <v>198.6</v>
      </c>
      <c r="M321" s="323">
        <v>31.523610000000001</v>
      </c>
      <c r="N321" s="1"/>
      <c r="O321" s="1"/>
    </row>
    <row r="322" spans="1:15" ht="12.75" customHeight="1">
      <c r="A322" s="30">
        <v>312</v>
      </c>
      <c r="B322" s="342" t="s">
        <v>452</v>
      </c>
      <c r="C322" s="323">
        <v>953.9</v>
      </c>
      <c r="D322" s="324">
        <v>960.2833333333333</v>
      </c>
      <c r="E322" s="324">
        <v>940.11666666666656</v>
      </c>
      <c r="F322" s="324">
        <v>926.33333333333326</v>
      </c>
      <c r="G322" s="324">
        <v>906.16666666666652</v>
      </c>
      <c r="H322" s="324">
        <v>974.06666666666661</v>
      </c>
      <c r="I322" s="324">
        <v>994.23333333333335</v>
      </c>
      <c r="J322" s="324">
        <v>1008.0166666666667</v>
      </c>
      <c r="K322" s="323">
        <v>980.45</v>
      </c>
      <c r="L322" s="323">
        <v>946.5</v>
      </c>
      <c r="M322" s="323">
        <v>1.58212</v>
      </c>
      <c r="N322" s="1"/>
      <c r="O322" s="1"/>
    </row>
    <row r="323" spans="1:15" ht="12.75" customHeight="1">
      <c r="A323" s="30">
        <v>313</v>
      </c>
      <c r="B323" s="342" t="s">
        <v>158</v>
      </c>
      <c r="C323" s="323">
        <v>4232.75</v>
      </c>
      <c r="D323" s="324">
        <v>4241.25</v>
      </c>
      <c r="E323" s="324">
        <v>4168.6000000000004</v>
      </c>
      <c r="F323" s="324">
        <v>4104.4500000000007</v>
      </c>
      <c r="G323" s="324">
        <v>4031.8000000000011</v>
      </c>
      <c r="H323" s="324">
        <v>4305.3999999999996</v>
      </c>
      <c r="I323" s="324">
        <v>4378.0499999999993</v>
      </c>
      <c r="J323" s="324">
        <v>4442.1999999999989</v>
      </c>
      <c r="K323" s="323">
        <v>4313.8999999999996</v>
      </c>
      <c r="L323" s="323">
        <v>4177.1000000000004</v>
      </c>
      <c r="M323" s="323">
        <v>3.99268</v>
      </c>
      <c r="N323" s="1"/>
      <c r="O323" s="1"/>
    </row>
    <row r="324" spans="1:15" ht="12.75" customHeight="1">
      <c r="A324" s="30">
        <v>314</v>
      </c>
      <c r="B324" s="342" t="s">
        <v>443</v>
      </c>
      <c r="C324" s="323">
        <v>44.35</v>
      </c>
      <c r="D324" s="324">
        <v>44.883333333333333</v>
      </c>
      <c r="E324" s="324">
        <v>43.566666666666663</v>
      </c>
      <c r="F324" s="324">
        <v>42.783333333333331</v>
      </c>
      <c r="G324" s="324">
        <v>41.466666666666661</v>
      </c>
      <c r="H324" s="324">
        <v>45.666666666666664</v>
      </c>
      <c r="I324" s="324">
        <v>46.983333333333341</v>
      </c>
      <c r="J324" s="324">
        <v>47.766666666666666</v>
      </c>
      <c r="K324" s="323">
        <v>46.2</v>
      </c>
      <c r="L324" s="323">
        <v>44.1</v>
      </c>
      <c r="M324" s="323">
        <v>23.955030000000001</v>
      </c>
      <c r="N324" s="1"/>
      <c r="O324" s="1"/>
    </row>
    <row r="325" spans="1:15" ht="12.75" customHeight="1">
      <c r="A325" s="30">
        <v>315</v>
      </c>
      <c r="B325" s="342" t="s">
        <v>444</v>
      </c>
      <c r="C325" s="323">
        <v>185.4</v>
      </c>
      <c r="D325" s="324">
        <v>183.1</v>
      </c>
      <c r="E325" s="324">
        <v>177.5</v>
      </c>
      <c r="F325" s="324">
        <v>169.6</v>
      </c>
      <c r="G325" s="324">
        <v>164</v>
      </c>
      <c r="H325" s="324">
        <v>191</v>
      </c>
      <c r="I325" s="324">
        <v>196.59999999999997</v>
      </c>
      <c r="J325" s="324">
        <v>204.5</v>
      </c>
      <c r="K325" s="323">
        <v>188.7</v>
      </c>
      <c r="L325" s="323">
        <v>175.2</v>
      </c>
      <c r="M325" s="323">
        <v>12.66178</v>
      </c>
      <c r="N325" s="1"/>
      <c r="O325" s="1"/>
    </row>
    <row r="326" spans="1:15" ht="12.75" customHeight="1">
      <c r="A326" s="30">
        <v>316</v>
      </c>
      <c r="B326" s="342" t="s">
        <v>454</v>
      </c>
      <c r="C326" s="323">
        <v>935</v>
      </c>
      <c r="D326" s="324">
        <v>929.36666666666667</v>
      </c>
      <c r="E326" s="324">
        <v>910.0333333333333</v>
      </c>
      <c r="F326" s="324">
        <v>885.06666666666661</v>
      </c>
      <c r="G326" s="324">
        <v>865.73333333333323</v>
      </c>
      <c r="H326" s="324">
        <v>954.33333333333337</v>
      </c>
      <c r="I326" s="324">
        <v>973.66666666666663</v>
      </c>
      <c r="J326" s="324">
        <v>998.63333333333344</v>
      </c>
      <c r="K326" s="323">
        <v>948.7</v>
      </c>
      <c r="L326" s="323">
        <v>904.4</v>
      </c>
      <c r="M326" s="323">
        <v>2.9963700000000002</v>
      </c>
      <c r="N326" s="1"/>
      <c r="O326" s="1"/>
    </row>
    <row r="327" spans="1:15" ht="12.75" customHeight="1">
      <c r="A327" s="30">
        <v>317</v>
      </c>
      <c r="B327" s="342" t="s">
        <v>160</v>
      </c>
      <c r="C327" s="323">
        <v>3338.15</v>
      </c>
      <c r="D327" s="324">
        <v>3319.7833333333328</v>
      </c>
      <c r="E327" s="324">
        <v>3283.5666666666657</v>
      </c>
      <c r="F327" s="324">
        <v>3228.9833333333327</v>
      </c>
      <c r="G327" s="324">
        <v>3192.7666666666655</v>
      </c>
      <c r="H327" s="324">
        <v>3374.3666666666659</v>
      </c>
      <c r="I327" s="324">
        <v>3410.583333333333</v>
      </c>
      <c r="J327" s="324">
        <v>3465.1666666666661</v>
      </c>
      <c r="K327" s="323">
        <v>3356</v>
      </c>
      <c r="L327" s="323">
        <v>3265.2</v>
      </c>
      <c r="M327" s="323">
        <v>4.59504</v>
      </c>
      <c r="N327" s="1"/>
      <c r="O327" s="1"/>
    </row>
    <row r="328" spans="1:15" ht="12.75" customHeight="1">
      <c r="A328" s="30">
        <v>318</v>
      </c>
      <c r="B328" s="342" t="s">
        <v>161</v>
      </c>
      <c r="C328" s="323">
        <v>65708.649999999994</v>
      </c>
      <c r="D328" s="324">
        <v>65721.483333333337</v>
      </c>
      <c r="E328" s="324">
        <v>64942.966666666674</v>
      </c>
      <c r="F328" s="324">
        <v>64177.28333333334</v>
      </c>
      <c r="G328" s="324">
        <v>63398.766666666677</v>
      </c>
      <c r="H328" s="324">
        <v>66487.166666666672</v>
      </c>
      <c r="I328" s="324">
        <v>67265.683333333334</v>
      </c>
      <c r="J328" s="324">
        <v>68031.366666666669</v>
      </c>
      <c r="K328" s="323">
        <v>66500</v>
      </c>
      <c r="L328" s="323">
        <v>64955.8</v>
      </c>
      <c r="M328" s="323">
        <v>9.8390000000000005E-2</v>
      </c>
      <c r="N328" s="1"/>
      <c r="O328" s="1"/>
    </row>
    <row r="329" spans="1:15" ht="12.75" customHeight="1">
      <c r="A329" s="30">
        <v>319</v>
      </c>
      <c r="B329" s="342" t="s">
        <v>448</v>
      </c>
      <c r="C329" s="323">
        <v>40.700000000000003</v>
      </c>
      <c r="D329" s="324">
        <v>40.983333333333334</v>
      </c>
      <c r="E329" s="324">
        <v>39.716666666666669</v>
      </c>
      <c r="F329" s="324">
        <v>38.733333333333334</v>
      </c>
      <c r="G329" s="324">
        <v>37.466666666666669</v>
      </c>
      <c r="H329" s="324">
        <v>41.966666666666669</v>
      </c>
      <c r="I329" s="324">
        <v>43.233333333333334</v>
      </c>
      <c r="J329" s="324">
        <v>44.216666666666669</v>
      </c>
      <c r="K329" s="323">
        <v>42.25</v>
      </c>
      <c r="L329" s="323">
        <v>40</v>
      </c>
      <c r="M329" s="323">
        <v>17.634370000000001</v>
      </c>
      <c r="N329" s="1"/>
      <c r="O329" s="1"/>
    </row>
    <row r="330" spans="1:15" ht="12.75" customHeight="1">
      <c r="A330" s="30">
        <v>320</v>
      </c>
      <c r="B330" s="342" t="s">
        <v>162</v>
      </c>
      <c r="C330" s="323">
        <v>1291.7</v>
      </c>
      <c r="D330" s="324">
        <v>1297.7666666666667</v>
      </c>
      <c r="E330" s="324">
        <v>1277.0333333333333</v>
      </c>
      <c r="F330" s="324">
        <v>1262.3666666666666</v>
      </c>
      <c r="G330" s="324">
        <v>1241.6333333333332</v>
      </c>
      <c r="H330" s="324">
        <v>1312.4333333333334</v>
      </c>
      <c r="I330" s="324">
        <v>1333.1666666666665</v>
      </c>
      <c r="J330" s="324">
        <v>1347.8333333333335</v>
      </c>
      <c r="K330" s="323">
        <v>1318.5</v>
      </c>
      <c r="L330" s="323">
        <v>1283.0999999999999</v>
      </c>
      <c r="M330" s="323">
        <v>6.8517099999999997</v>
      </c>
      <c r="N330" s="1"/>
      <c r="O330" s="1"/>
    </row>
    <row r="331" spans="1:15" ht="12.75" customHeight="1">
      <c r="A331" s="30">
        <v>321</v>
      </c>
      <c r="B331" s="342" t="s">
        <v>163</v>
      </c>
      <c r="C331" s="323">
        <v>346.55</v>
      </c>
      <c r="D331" s="324">
        <v>345.90000000000003</v>
      </c>
      <c r="E331" s="324">
        <v>343.25000000000006</v>
      </c>
      <c r="F331" s="324">
        <v>339.95000000000005</v>
      </c>
      <c r="G331" s="324">
        <v>337.30000000000007</v>
      </c>
      <c r="H331" s="324">
        <v>349.20000000000005</v>
      </c>
      <c r="I331" s="324">
        <v>351.85</v>
      </c>
      <c r="J331" s="324">
        <v>355.15000000000003</v>
      </c>
      <c r="K331" s="323">
        <v>348.55</v>
      </c>
      <c r="L331" s="323">
        <v>342.6</v>
      </c>
      <c r="M331" s="323">
        <v>4.1300400000000002</v>
      </c>
      <c r="N331" s="1"/>
      <c r="O331" s="1"/>
    </row>
    <row r="332" spans="1:15" ht="12.75" customHeight="1">
      <c r="A332" s="30">
        <v>322</v>
      </c>
      <c r="B332" s="342" t="s">
        <v>268</v>
      </c>
      <c r="C332" s="323">
        <v>789.4</v>
      </c>
      <c r="D332" s="324">
        <v>786.46666666666658</v>
      </c>
      <c r="E332" s="324">
        <v>778.98333333333312</v>
      </c>
      <c r="F332" s="324">
        <v>768.56666666666649</v>
      </c>
      <c r="G332" s="324">
        <v>761.08333333333303</v>
      </c>
      <c r="H332" s="324">
        <v>796.88333333333321</v>
      </c>
      <c r="I332" s="324">
        <v>804.36666666666656</v>
      </c>
      <c r="J332" s="324">
        <v>814.7833333333333</v>
      </c>
      <c r="K332" s="323">
        <v>793.95</v>
      </c>
      <c r="L332" s="323">
        <v>776.05</v>
      </c>
      <c r="M332" s="323">
        <v>3.1402100000000002</v>
      </c>
      <c r="N332" s="1"/>
      <c r="O332" s="1"/>
    </row>
    <row r="333" spans="1:15" ht="12.75" customHeight="1">
      <c r="A333" s="30">
        <v>323</v>
      </c>
      <c r="B333" s="342" t="s">
        <v>164</v>
      </c>
      <c r="C333" s="323">
        <v>122.7</v>
      </c>
      <c r="D333" s="324">
        <v>122.39999999999999</v>
      </c>
      <c r="E333" s="324">
        <v>120.79999999999998</v>
      </c>
      <c r="F333" s="324">
        <v>118.89999999999999</v>
      </c>
      <c r="G333" s="324">
        <v>117.29999999999998</v>
      </c>
      <c r="H333" s="324">
        <v>124.29999999999998</v>
      </c>
      <c r="I333" s="324">
        <v>125.89999999999998</v>
      </c>
      <c r="J333" s="324">
        <v>127.79999999999998</v>
      </c>
      <c r="K333" s="323">
        <v>124</v>
      </c>
      <c r="L333" s="323">
        <v>120.5</v>
      </c>
      <c r="M333" s="323">
        <v>174.29576</v>
      </c>
      <c r="N333" s="1"/>
      <c r="O333" s="1"/>
    </row>
    <row r="334" spans="1:15" ht="12.75" customHeight="1">
      <c r="A334" s="30">
        <v>324</v>
      </c>
      <c r="B334" s="342" t="s">
        <v>165</v>
      </c>
      <c r="C334" s="323">
        <v>4392.6000000000004</v>
      </c>
      <c r="D334" s="324">
        <v>4422.3833333333341</v>
      </c>
      <c r="E334" s="324">
        <v>4324.7666666666682</v>
      </c>
      <c r="F334" s="324">
        <v>4256.9333333333343</v>
      </c>
      <c r="G334" s="324">
        <v>4159.3166666666684</v>
      </c>
      <c r="H334" s="324">
        <v>4490.2166666666681</v>
      </c>
      <c r="I334" s="324">
        <v>4587.8333333333348</v>
      </c>
      <c r="J334" s="324">
        <v>4655.6666666666679</v>
      </c>
      <c r="K334" s="323">
        <v>4520</v>
      </c>
      <c r="L334" s="323">
        <v>4354.55</v>
      </c>
      <c r="M334" s="323">
        <v>5.9825999999999997</v>
      </c>
      <c r="N334" s="1"/>
      <c r="O334" s="1"/>
    </row>
    <row r="335" spans="1:15" ht="12.75" customHeight="1">
      <c r="A335" s="30">
        <v>325</v>
      </c>
      <c r="B335" s="342" t="s">
        <v>166</v>
      </c>
      <c r="C335" s="323">
        <v>3924.95</v>
      </c>
      <c r="D335" s="324">
        <v>3935.65</v>
      </c>
      <c r="E335" s="324">
        <v>3871.3</v>
      </c>
      <c r="F335" s="324">
        <v>3817.65</v>
      </c>
      <c r="G335" s="324">
        <v>3753.3</v>
      </c>
      <c r="H335" s="324">
        <v>3989.3</v>
      </c>
      <c r="I335" s="324">
        <v>4053.6499999999996</v>
      </c>
      <c r="J335" s="324">
        <v>4107.3</v>
      </c>
      <c r="K335" s="323">
        <v>4000</v>
      </c>
      <c r="L335" s="323">
        <v>3882</v>
      </c>
      <c r="M335" s="323">
        <v>1.1946399999999999</v>
      </c>
      <c r="N335" s="1"/>
      <c r="O335" s="1"/>
    </row>
    <row r="336" spans="1:15" ht="12.75" customHeight="1">
      <c r="A336" s="30">
        <v>326</v>
      </c>
      <c r="B336" s="342" t="s">
        <v>842</v>
      </c>
      <c r="C336" s="323">
        <v>1596.65</v>
      </c>
      <c r="D336" s="324">
        <v>1610.8833333333332</v>
      </c>
      <c r="E336" s="324">
        <v>1573.7666666666664</v>
      </c>
      <c r="F336" s="324">
        <v>1550.8833333333332</v>
      </c>
      <c r="G336" s="324">
        <v>1513.7666666666664</v>
      </c>
      <c r="H336" s="324">
        <v>1633.7666666666664</v>
      </c>
      <c r="I336" s="324">
        <v>1670.8833333333332</v>
      </c>
      <c r="J336" s="324">
        <v>1693.7666666666664</v>
      </c>
      <c r="K336" s="323">
        <v>1648</v>
      </c>
      <c r="L336" s="323">
        <v>1588</v>
      </c>
      <c r="M336" s="323">
        <v>1.57155</v>
      </c>
      <c r="N336" s="1"/>
      <c r="O336" s="1"/>
    </row>
    <row r="337" spans="1:15" ht="12.75" customHeight="1">
      <c r="A337" s="30">
        <v>327</v>
      </c>
      <c r="B337" s="342" t="s">
        <v>456</v>
      </c>
      <c r="C337" s="323">
        <v>36.9</v>
      </c>
      <c r="D337" s="324">
        <v>37.31666666666667</v>
      </c>
      <c r="E337" s="324">
        <v>36.283333333333339</v>
      </c>
      <c r="F337" s="324">
        <v>35.666666666666671</v>
      </c>
      <c r="G337" s="324">
        <v>34.63333333333334</v>
      </c>
      <c r="H337" s="324">
        <v>37.933333333333337</v>
      </c>
      <c r="I337" s="324">
        <v>38.966666666666669</v>
      </c>
      <c r="J337" s="324">
        <v>39.583333333333336</v>
      </c>
      <c r="K337" s="323">
        <v>38.35</v>
      </c>
      <c r="L337" s="323">
        <v>36.700000000000003</v>
      </c>
      <c r="M337" s="323">
        <v>69.622969999999995</v>
      </c>
      <c r="N337" s="1"/>
      <c r="O337" s="1"/>
    </row>
    <row r="338" spans="1:15" ht="12.75" customHeight="1">
      <c r="A338" s="30">
        <v>328</v>
      </c>
      <c r="B338" s="342" t="s">
        <v>457</v>
      </c>
      <c r="C338" s="323">
        <v>59.3</v>
      </c>
      <c r="D338" s="324">
        <v>59.65</v>
      </c>
      <c r="E338" s="324">
        <v>58.65</v>
      </c>
      <c r="F338" s="324">
        <v>58</v>
      </c>
      <c r="G338" s="324">
        <v>57</v>
      </c>
      <c r="H338" s="324">
        <v>60.3</v>
      </c>
      <c r="I338" s="324">
        <v>61.3</v>
      </c>
      <c r="J338" s="324">
        <v>61.949999999999996</v>
      </c>
      <c r="K338" s="323">
        <v>60.65</v>
      </c>
      <c r="L338" s="323">
        <v>59</v>
      </c>
      <c r="M338" s="323">
        <v>33.576560000000001</v>
      </c>
      <c r="N338" s="1"/>
      <c r="O338" s="1"/>
    </row>
    <row r="339" spans="1:15" ht="12.75" customHeight="1">
      <c r="A339" s="30">
        <v>329</v>
      </c>
      <c r="B339" s="342" t="s">
        <v>458</v>
      </c>
      <c r="C339" s="323">
        <v>529.5</v>
      </c>
      <c r="D339" s="324">
        <v>529.05000000000007</v>
      </c>
      <c r="E339" s="324">
        <v>525.35000000000014</v>
      </c>
      <c r="F339" s="324">
        <v>521.20000000000005</v>
      </c>
      <c r="G339" s="324">
        <v>517.50000000000011</v>
      </c>
      <c r="H339" s="324">
        <v>533.20000000000016</v>
      </c>
      <c r="I339" s="324">
        <v>536.9000000000002</v>
      </c>
      <c r="J339" s="324">
        <v>541.05000000000018</v>
      </c>
      <c r="K339" s="323">
        <v>532.75</v>
      </c>
      <c r="L339" s="323">
        <v>524.9</v>
      </c>
      <c r="M339" s="323">
        <v>0.71667999999999998</v>
      </c>
      <c r="N339" s="1"/>
      <c r="O339" s="1"/>
    </row>
    <row r="340" spans="1:15" ht="12.75" customHeight="1">
      <c r="A340" s="30">
        <v>330</v>
      </c>
      <c r="B340" s="342" t="s">
        <v>167</v>
      </c>
      <c r="C340" s="323">
        <v>16860.05</v>
      </c>
      <c r="D340" s="324">
        <v>16999.666666666668</v>
      </c>
      <c r="E340" s="324">
        <v>16650.383333333335</v>
      </c>
      <c r="F340" s="324">
        <v>16440.716666666667</v>
      </c>
      <c r="G340" s="324">
        <v>16091.433333333334</v>
      </c>
      <c r="H340" s="324">
        <v>17209.333333333336</v>
      </c>
      <c r="I340" s="324">
        <v>17558.616666666669</v>
      </c>
      <c r="J340" s="324">
        <v>17768.283333333336</v>
      </c>
      <c r="K340" s="323">
        <v>17348.95</v>
      </c>
      <c r="L340" s="323">
        <v>16790</v>
      </c>
      <c r="M340" s="323">
        <v>0.80110999999999999</v>
      </c>
      <c r="N340" s="1"/>
      <c r="O340" s="1"/>
    </row>
    <row r="341" spans="1:15" ht="12.75" customHeight="1">
      <c r="A341" s="30">
        <v>331</v>
      </c>
      <c r="B341" s="342" t="s">
        <v>464</v>
      </c>
      <c r="C341" s="323">
        <v>87.6</v>
      </c>
      <c r="D341" s="324">
        <v>87.966666666666654</v>
      </c>
      <c r="E341" s="324">
        <v>86.133333333333312</v>
      </c>
      <c r="F341" s="324">
        <v>84.666666666666657</v>
      </c>
      <c r="G341" s="324">
        <v>82.833333333333314</v>
      </c>
      <c r="H341" s="324">
        <v>89.433333333333309</v>
      </c>
      <c r="I341" s="324">
        <v>91.266666666666652</v>
      </c>
      <c r="J341" s="324">
        <v>92.733333333333306</v>
      </c>
      <c r="K341" s="323">
        <v>89.8</v>
      </c>
      <c r="L341" s="323">
        <v>86.5</v>
      </c>
      <c r="M341" s="323">
        <v>13.25637</v>
      </c>
      <c r="N341" s="1"/>
      <c r="O341" s="1"/>
    </row>
    <row r="342" spans="1:15" ht="12.75" customHeight="1">
      <c r="A342" s="30">
        <v>332</v>
      </c>
      <c r="B342" s="342" t="s">
        <v>463</v>
      </c>
      <c r="C342" s="323">
        <v>50.35</v>
      </c>
      <c r="D342" s="324">
        <v>50.583333333333336</v>
      </c>
      <c r="E342" s="324">
        <v>49.516666666666673</v>
      </c>
      <c r="F342" s="324">
        <v>48.683333333333337</v>
      </c>
      <c r="G342" s="324">
        <v>47.616666666666674</v>
      </c>
      <c r="H342" s="324">
        <v>51.416666666666671</v>
      </c>
      <c r="I342" s="324">
        <v>52.483333333333334</v>
      </c>
      <c r="J342" s="324">
        <v>53.31666666666667</v>
      </c>
      <c r="K342" s="323">
        <v>51.65</v>
      </c>
      <c r="L342" s="323">
        <v>49.75</v>
      </c>
      <c r="M342" s="323">
        <v>14.436999999999999</v>
      </c>
      <c r="N342" s="1"/>
      <c r="O342" s="1"/>
    </row>
    <row r="343" spans="1:15" ht="12.75" customHeight="1">
      <c r="A343" s="30">
        <v>333</v>
      </c>
      <c r="B343" s="342" t="s">
        <v>462</v>
      </c>
      <c r="C343" s="323">
        <v>723.4</v>
      </c>
      <c r="D343" s="324">
        <v>714.23333333333323</v>
      </c>
      <c r="E343" s="324">
        <v>701.31666666666649</v>
      </c>
      <c r="F343" s="324">
        <v>679.23333333333323</v>
      </c>
      <c r="G343" s="324">
        <v>666.31666666666649</v>
      </c>
      <c r="H343" s="324">
        <v>736.31666666666649</v>
      </c>
      <c r="I343" s="324">
        <v>749.23333333333323</v>
      </c>
      <c r="J343" s="324">
        <v>771.31666666666649</v>
      </c>
      <c r="K343" s="323">
        <v>727.15</v>
      </c>
      <c r="L343" s="323">
        <v>692.15</v>
      </c>
      <c r="M343" s="323">
        <v>1.49309</v>
      </c>
      <c r="N343" s="1"/>
      <c r="O343" s="1"/>
    </row>
    <row r="344" spans="1:15" ht="12.75" customHeight="1">
      <c r="A344" s="30">
        <v>334</v>
      </c>
      <c r="B344" s="342" t="s">
        <v>459</v>
      </c>
      <c r="C344" s="323">
        <v>27.4</v>
      </c>
      <c r="D344" s="324">
        <v>27.416666666666668</v>
      </c>
      <c r="E344" s="324">
        <v>27.133333333333336</v>
      </c>
      <c r="F344" s="324">
        <v>26.866666666666667</v>
      </c>
      <c r="G344" s="324">
        <v>26.583333333333336</v>
      </c>
      <c r="H344" s="324">
        <v>27.683333333333337</v>
      </c>
      <c r="I344" s="324">
        <v>27.966666666666669</v>
      </c>
      <c r="J344" s="324">
        <v>28.233333333333338</v>
      </c>
      <c r="K344" s="323">
        <v>27.7</v>
      </c>
      <c r="L344" s="323">
        <v>27.15</v>
      </c>
      <c r="M344" s="323">
        <v>96.527209999999997</v>
      </c>
      <c r="N344" s="1"/>
      <c r="O344" s="1"/>
    </row>
    <row r="345" spans="1:15" ht="12.75" customHeight="1">
      <c r="A345" s="30">
        <v>335</v>
      </c>
      <c r="B345" s="342" t="s">
        <v>535</v>
      </c>
      <c r="C345" s="323">
        <v>111.2</v>
      </c>
      <c r="D345" s="324">
        <v>111.48333333333333</v>
      </c>
      <c r="E345" s="324">
        <v>109.96666666666667</v>
      </c>
      <c r="F345" s="324">
        <v>108.73333333333333</v>
      </c>
      <c r="G345" s="324">
        <v>107.21666666666667</v>
      </c>
      <c r="H345" s="324">
        <v>112.71666666666667</v>
      </c>
      <c r="I345" s="324">
        <v>114.23333333333335</v>
      </c>
      <c r="J345" s="324">
        <v>115.46666666666667</v>
      </c>
      <c r="K345" s="323">
        <v>113</v>
      </c>
      <c r="L345" s="323">
        <v>110.25</v>
      </c>
      <c r="M345" s="323">
        <v>4.8958399999999997</v>
      </c>
      <c r="N345" s="1"/>
      <c r="O345" s="1"/>
    </row>
    <row r="346" spans="1:15" ht="12.75" customHeight="1">
      <c r="A346" s="30">
        <v>336</v>
      </c>
      <c r="B346" s="342" t="s">
        <v>465</v>
      </c>
      <c r="C346" s="323">
        <v>2139.85</v>
      </c>
      <c r="D346" s="324">
        <v>2146.1</v>
      </c>
      <c r="E346" s="324">
        <v>2116.25</v>
      </c>
      <c r="F346" s="324">
        <v>2092.65</v>
      </c>
      <c r="G346" s="324">
        <v>2062.8000000000002</v>
      </c>
      <c r="H346" s="324">
        <v>2169.6999999999998</v>
      </c>
      <c r="I346" s="324">
        <v>2199.5499999999993</v>
      </c>
      <c r="J346" s="324">
        <v>2223.1499999999996</v>
      </c>
      <c r="K346" s="323">
        <v>2175.9499999999998</v>
      </c>
      <c r="L346" s="323">
        <v>2122.5</v>
      </c>
      <c r="M346" s="323">
        <v>2.9749999999999999E-2</v>
      </c>
      <c r="N346" s="1"/>
      <c r="O346" s="1"/>
    </row>
    <row r="347" spans="1:15" ht="12.75" customHeight="1">
      <c r="A347" s="30">
        <v>337</v>
      </c>
      <c r="B347" s="342" t="s">
        <v>460</v>
      </c>
      <c r="C347" s="323">
        <v>65.599999999999994</v>
      </c>
      <c r="D347" s="324">
        <v>65.533333333333331</v>
      </c>
      <c r="E347" s="324">
        <v>64.666666666666657</v>
      </c>
      <c r="F347" s="324">
        <v>63.73333333333332</v>
      </c>
      <c r="G347" s="324">
        <v>62.866666666666646</v>
      </c>
      <c r="H347" s="324">
        <v>66.466666666666669</v>
      </c>
      <c r="I347" s="324">
        <v>67.333333333333343</v>
      </c>
      <c r="J347" s="324">
        <v>68.26666666666668</v>
      </c>
      <c r="K347" s="323">
        <v>66.400000000000006</v>
      </c>
      <c r="L347" s="323">
        <v>64.599999999999994</v>
      </c>
      <c r="M347" s="323">
        <v>48.650109999999998</v>
      </c>
      <c r="N347" s="1"/>
      <c r="O347" s="1"/>
    </row>
    <row r="348" spans="1:15" ht="12.75" customHeight="1">
      <c r="A348" s="30">
        <v>338</v>
      </c>
      <c r="B348" s="342" t="s">
        <v>168</v>
      </c>
      <c r="C348" s="323">
        <v>161.4</v>
      </c>
      <c r="D348" s="324">
        <v>160.28333333333333</v>
      </c>
      <c r="E348" s="324">
        <v>157.51666666666665</v>
      </c>
      <c r="F348" s="324">
        <v>153.63333333333333</v>
      </c>
      <c r="G348" s="324">
        <v>150.86666666666665</v>
      </c>
      <c r="H348" s="324">
        <v>164.16666666666666</v>
      </c>
      <c r="I348" s="324">
        <v>166.93333333333337</v>
      </c>
      <c r="J348" s="324">
        <v>170.81666666666666</v>
      </c>
      <c r="K348" s="323">
        <v>163.05000000000001</v>
      </c>
      <c r="L348" s="323">
        <v>156.4</v>
      </c>
      <c r="M348" s="323">
        <v>163.35731999999999</v>
      </c>
      <c r="N348" s="1"/>
      <c r="O348" s="1"/>
    </row>
    <row r="349" spans="1:15" ht="12.75" customHeight="1">
      <c r="A349" s="30">
        <v>339</v>
      </c>
      <c r="B349" s="342" t="s">
        <v>461</v>
      </c>
      <c r="C349" s="323">
        <v>212.45</v>
      </c>
      <c r="D349" s="324">
        <v>213.63333333333333</v>
      </c>
      <c r="E349" s="324">
        <v>210.21666666666664</v>
      </c>
      <c r="F349" s="324">
        <v>207.98333333333332</v>
      </c>
      <c r="G349" s="324">
        <v>204.56666666666663</v>
      </c>
      <c r="H349" s="324">
        <v>215.86666666666665</v>
      </c>
      <c r="I349" s="324">
        <v>219.28333333333333</v>
      </c>
      <c r="J349" s="324">
        <v>221.51666666666665</v>
      </c>
      <c r="K349" s="323">
        <v>217.05</v>
      </c>
      <c r="L349" s="323">
        <v>211.4</v>
      </c>
      <c r="M349" s="323">
        <v>6.75657</v>
      </c>
      <c r="N349" s="1"/>
      <c r="O349" s="1"/>
    </row>
    <row r="350" spans="1:15" ht="12.75" customHeight="1">
      <c r="A350" s="30">
        <v>340</v>
      </c>
      <c r="B350" s="342" t="s">
        <v>170</v>
      </c>
      <c r="C350" s="323">
        <v>134.80000000000001</v>
      </c>
      <c r="D350" s="324">
        <v>134.70000000000002</v>
      </c>
      <c r="E350" s="324">
        <v>133.90000000000003</v>
      </c>
      <c r="F350" s="324">
        <v>133.00000000000003</v>
      </c>
      <c r="G350" s="324">
        <v>132.20000000000005</v>
      </c>
      <c r="H350" s="324">
        <v>135.60000000000002</v>
      </c>
      <c r="I350" s="324">
        <v>136.40000000000003</v>
      </c>
      <c r="J350" s="324">
        <v>137.30000000000001</v>
      </c>
      <c r="K350" s="323">
        <v>135.5</v>
      </c>
      <c r="L350" s="323">
        <v>133.80000000000001</v>
      </c>
      <c r="M350" s="323">
        <v>77.786820000000006</v>
      </c>
      <c r="N350" s="1"/>
      <c r="O350" s="1"/>
    </row>
    <row r="351" spans="1:15" ht="12.75" customHeight="1">
      <c r="A351" s="30">
        <v>341</v>
      </c>
      <c r="B351" s="342" t="s">
        <v>269</v>
      </c>
      <c r="C351" s="323">
        <v>943.45</v>
      </c>
      <c r="D351" s="324">
        <v>936.91666666666663</v>
      </c>
      <c r="E351" s="324">
        <v>923.83333333333326</v>
      </c>
      <c r="F351" s="324">
        <v>904.21666666666658</v>
      </c>
      <c r="G351" s="324">
        <v>891.13333333333321</v>
      </c>
      <c r="H351" s="324">
        <v>956.5333333333333</v>
      </c>
      <c r="I351" s="324">
        <v>969.61666666666656</v>
      </c>
      <c r="J351" s="324">
        <v>989.23333333333335</v>
      </c>
      <c r="K351" s="323">
        <v>950</v>
      </c>
      <c r="L351" s="323">
        <v>917.3</v>
      </c>
      <c r="M351" s="323">
        <v>13.318809999999999</v>
      </c>
      <c r="N351" s="1"/>
      <c r="O351" s="1"/>
    </row>
    <row r="352" spans="1:15" ht="12.75" customHeight="1">
      <c r="A352" s="30">
        <v>342</v>
      </c>
      <c r="B352" s="342" t="s">
        <v>466</v>
      </c>
      <c r="C352" s="323">
        <v>3501.35</v>
      </c>
      <c r="D352" s="324">
        <v>3529.4166666666665</v>
      </c>
      <c r="E352" s="324">
        <v>3459.9333333333329</v>
      </c>
      <c r="F352" s="324">
        <v>3418.5166666666664</v>
      </c>
      <c r="G352" s="324">
        <v>3349.0333333333328</v>
      </c>
      <c r="H352" s="324">
        <v>3570.833333333333</v>
      </c>
      <c r="I352" s="324">
        <v>3640.3166666666666</v>
      </c>
      <c r="J352" s="324">
        <v>3681.7333333333331</v>
      </c>
      <c r="K352" s="323">
        <v>3598.9</v>
      </c>
      <c r="L352" s="323">
        <v>3488</v>
      </c>
      <c r="M352" s="323">
        <v>1.09741</v>
      </c>
      <c r="N352" s="1"/>
      <c r="O352" s="1"/>
    </row>
    <row r="353" spans="1:15" ht="12.75" customHeight="1">
      <c r="A353" s="30">
        <v>343</v>
      </c>
      <c r="B353" s="342" t="s">
        <v>270</v>
      </c>
      <c r="C353" s="323">
        <v>233.6</v>
      </c>
      <c r="D353" s="324">
        <v>235.03333333333333</v>
      </c>
      <c r="E353" s="324">
        <v>231.06666666666666</v>
      </c>
      <c r="F353" s="324">
        <v>228.53333333333333</v>
      </c>
      <c r="G353" s="324">
        <v>224.56666666666666</v>
      </c>
      <c r="H353" s="324">
        <v>237.56666666666666</v>
      </c>
      <c r="I353" s="324">
        <v>241.5333333333333</v>
      </c>
      <c r="J353" s="324">
        <v>244.06666666666666</v>
      </c>
      <c r="K353" s="323">
        <v>239</v>
      </c>
      <c r="L353" s="323">
        <v>232.5</v>
      </c>
      <c r="M353" s="323">
        <v>9.9253599999999995</v>
      </c>
      <c r="N353" s="1"/>
      <c r="O353" s="1"/>
    </row>
    <row r="354" spans="1:15" ht="12.75" customHeight="1">
      <c r="A354" s="30">
        <v>344</v>
      </c>
      <c r="B354" s="342" t="s">
        <v>171</v>
      </c>
      <c r="C354" s="323">
        <v>176.35</v>
      </c>
      <c r="D354" s="324">
        <v>176.29999999999998</v>
      </c>
      <c r="E354" s="324">
        <v>174.69999999999996</v>
      </c>
      <c r="F354" s="324">
        <v>173.04999999999998</v>
      </c>
      <c r="G354" s="324">
        <v>171.44999999999996</v>
      </c>
      <c r="H354" s="324">
        <v>177.94999999999996</v>
      </c>
      <c r="I354" s="324">
        <v>179.54999999999998</v>
      </c>
      <c r="J354" s="324">
        <v>181.19999999999996</v>
      </c>
      <c r="K354" s="323">
        <v>177.9</v>
      </c>
      <c r="L354" s="323">
        <v>174.65</v>
      </c>
      <c r="M354" s="323">
        <v>152.53027</v>
      </c>
      <c r="N354" s="1"/>
      <c r="O354" s="1"/>
    </row>
    <row r="355" spans="1:15" ht="12.75" customHeight="1">
      <c r="A355" s="30">
        <v>345</v>
      </c>
      <c r="B355" s="342" t="s">
        <v>467</v>
      </c>
      <c r="C355" s="323">
        <v>320.14999999999998</v>
      </c>
      <c r="D355" s="324">
        <v>320.91666666666669</v>
      </c>
      <c r="E355" s="324">
        <v>315.93333333333339</v>
      </c>
      <c r="F355" s="324">
        <v>311.7166666666667</v>
      </c>
      <c r="G355" s="324">
        <v>306.73333333333341</v>
      </c>
      <c r="H355" s="324">
        <v>325.13333333333338</v>
      </c>
      <c r="I355" s="324">
        <v>330.11666666666662</v>
      </c>
      <c r="J355" s="324">
        <v>334.33333333333337</v>
      </c>
      <c r="K355" s="323">
        <v>325.89999999999998</v>
      </c>
      <c r="L355" s="323">
        <v>316.7</v>
      </c>
      <c r="M355" s="323">
        <v>0.95947000000000005</v>
      </c>
      <c r="N355" s="1"/>
      <c r="O355" s="1"/>
    </row>
    <row r="356" spans="1:15" ht="12.75" customHeight="1">
      <c r="A356" s="30">
        <v>346</v>
      </c>
      <c r="B356" s="342" t="s">
        <v>172</v>
      </c>
      <c r="C356" s="323">
        <v>40188.699999999997</v>
      </c>
      <c r="D356" s="324">
        <v>40279.716666666667</v>
      </c>
      <c r="E356" s="324">
        <v>39859.583333333336</v>
      </c>
      <c r="F356" s="324">
        <v>39530.466666666667</v>
      </c>
      <c r="G356" s="324">
        <v>39110.333333333336</v>
      </c>
      <c r="H356" s="324">
        <v>40608.833333333336</v>
      </c>
      <c r="I356" s="324">
        <v>41028.966666666667</v>
      </c>
      <c r="J356" s="324">
        <v>41358.083333333336</v>
      </c>
      <c r="K356" s="323">
        <v>40699.85</v>
      </c>
      <c r="L356" s="323">
        <v>39950.6</v>
      </c>
      <c r="M356" s="323">
        <v>0.10811</v>
      </c>
      <c r="N356" s="1"/>
      <c r="O356" s="1"/>
    </row>
    <row r="357" spans="1:15" ht="12.75" customHeight="1">
      <c r="A357" s="30">
        <v>347</v>
      </c>
      <c r="B357" s="342" t="s">
        <v>893</v>
      </c>
      <c r="C357" s="323">
        <v>226.3</v>
      </c>
      <c r="D357" s="324">
        <v>225.85</v>
      </c>
      <c r="E357" s="324">
        <v>222.1</v>
      </c>
      <c r="F357" s="324">
        <v>217.9</v>
      </c>
      <c r="G357" s="324">
        <v>214.15</v>
      </c>
      <c r="H357" s="324">
        <v>230.04999999999998</v>
      </c>
      <c r="I357" s="324">
        <v>233.79999999999998</v>
      </c>
      <c r="J357" s="324">
        <v>237.99999999999997</v>
      </c>
      <c r="K357" s="323">
        <v>229.6</v>
      </c>
      <c r="L357" s="323">
        <v>221.65</v>
      </c>
      <c r="M357" s="323">
        <v>8.3067399999999996</v>
      </c>
      <c r="N357" s="1"/>
      <c r="O357" s="1"/>
    </row>
    <row r="358" spans="1:15" ht="12.75" customHeight="1">
      <c r="A358" s="30">
        <v>348</v>
      </c>
      <c r="B358" s="342" t="s">
        <v>173</v>
      </c>
      <c r="C358" s="323">
        <v>2195.0500000000002</v>
      </c>
      <c r="D358" s="324">
        <v>2190.0166666666669</v>
      </c>
      <c r="E358" s="324">
        <v>2160.0333333333338</v>
      </c>
      <c r="F358" s="324">
        <v>2125.0166666666669</v>
      </c>
      <c r="G358" s="324">
        <v>2095.0333333333338</v>
      </c>
      <c r="H358" s="324">
        <v>2225.0333333333338</v>
      </c>
      <c r="I358" s="324">
        <v>2255.0166666666664</v>
      </c>
      <c r="J358" s="324">
        <v>2290.0333333333338</v>
      </c>
      <c r="K358" s="323">
        <v>2220</v>
      </c>
      <c r="L358" s="323">
        <v>2155</v>
      </c>
      <c r="M358" s="323">
        <v>5.0018200000000004</v>
      </c>
      <c r="N358" s="1"/>
      <c r="O358" s="1"/>
    </row>
    <row r="359" spans="1:15" ht="12.75" customHeight="1">
      <c r="A359" s="30">
        <v>349</v>
      </c>
      <c r="B359" s="342" t="s">
        <v>471</v>
      </c>
      <c r="C359" s="323">
        <v>4631.45</v>
      </c>
      <c r="D359" s="324">
        <v>4627.7833333333328</v>
      </c>
      <c r="E359" s="324">
        <v>4560.7166666666653</v>
      </c>
      <c r="F359" s="324">
        <v>4489.9833333333327</v>
      </c>
      <c r="G359" s="324">
        <v>4422.9166666666652</v>
      </c>
      <c r="H359" s="324">
        <v>4698.5166666666655</v>
      </c>
      <c r="I359" s="324">
        <v>4765.583333333333</v>
      </c>
      <c r="J359" s="324">
        <v>4836.3166666666657</v>
      </c>
      <c r="K359" s="323">
        <v>4694.8500000000004</v>
      </c>
      <c r="L359" s="323">
        <v>4557.05</v>
      </c>
      <c r="M359" s="323">
        <v>2.60792</v>
      </c>
      <c r="N359" s="1"/>
      <c r="O359" s="1"/>
    </row>
    <row r="360" spans="1:15" ht="12.75" customHeight="1">
      <c r="A360" s="30">
        <v>350</v>
      </c>
      <c r="B360" s="342" t="s">
        <v>174</v>
      </c>
      <c r="C360" s="323">
        <v>191.75</v>
      </c>
      <c r="D360" s="324">
        <v>193.30000000000004</v>
      </c>
      <c r="E360" s="324">
        <v>189.75000000000009</v>
      </c>
      <c r="F360" s="324">
        <v>187.75000000000006</v>
      </c>
      <c r="G360" s="324">
        <v>184.2000000000001</v>
      </c>
      <c r="H360" s="324">
        <v>195.30000000000007</v>
      </c>
      <c r="I360" s="324">
        <v>198.85000000000002</v>
      </c>
      <c r="J360" s="324">
        <v>200.85000000000005</v>
      </c>
      <c r="K360" s="323">
        <v>196.85</v>
      </c>
      <c r="L360" s="323">
        <v>191.3</v>
      </c>
      <c r="M360" s="323">
        <v>19.853750000000002</v>
      </c>
      <c r="N360" s="1"/>
      <c r="O360" s="1"/>
    </row>
    <row r="361" spans="1:15" ht="12.75" customHeight="1">
      <c r="A361" s="30">
        <v>351</v>
      </c>
      <c r="B361" s="342" t="s">
        <v>175</v>
      </c>
      <c r="C361" s="323">
        <v>113.8</v>
      </c>
      <c r="D361" s="324">
        <v>113.96666666666665</v>
      </c>
      <c r="E361" s="324">
        <v>112.83333333333331</v>
      </c>
      <c r="F361" s="324">
        <v>111.86666666666666</v>
      </c>
      <c r="G361" s="324">
        <v>110.73333333333332</v>
      </c>
      <c r="H361" s="324">
        <v>114.93333333333331</v>
      </c>
      <c r="I361" s="324">
        <v>116.06666666666666</v>
      </c>
      <c r="J361" s="324">
        <v>117.0333333333333</v>
      </c>
      <c r="K361" s="323">
        <v>115.1</v>
      </c>
      <c r="L361" s="323">
        <v>113</v>
      </c>
      <c r="M361" s="323">
        <v>24.834350000000001</v>
      </c>
      <c r="N361" s="1"/>
      <c r="O361" s="1"/>
    </row>
    <row r="362" spans="1:15" ht="12.75" customHeight="1">
      <c r="A362" s="30">
        <v>352</v>
      </c>
      <c r="B362" s="342" t="s">
        <v>176</v>
      </c>
      <c r="C362" s="323">
        <v>4345.6499999999996</v>
      </c>
      <c r="D362" s="324">
        <v>4357.666666666667</v>
      </c>
      <c r="E362" s="324">
        <v>4295.5833333333339</v>
      </c>
      <c r="F362" s="324">
        <v>4245.5166666666673</v>
      </c>
      <c r="G362" s="324">
        <v>4183.4333333333343</v>
      </c>
      <c r="H362" s="324">
        <v>4407.7333333333336</v>
      </c>
      <c r="I362" s="324">
        <v>4469.8166666666675</v>
      </c>
      <c r="J362" s="324">
        <v>4519.8833333333332</v>
      </c>
      <c r="K362" s="323">
        <v>4419.75</v>
      </c>
      <c r="L362" s="323">
        <v>4307.6000000000004</v>
      </c>
      <c r="M362" s="323">
        <v>0.30103999999999997</v>
      </c>
      <c r="N362" s="1"/>
      <c r="O362" s="1"/>
    </row>
    <row r="363" spans="1:15" ht="12.75" customHeight="1">
      <c r="A363" s="30">
        <v>353</v>
      </c>
      <c r="B363" s="342" t="s">
        <v>273</v>
      </c>
      <c r="C363" s="323">
        <v>14472.7</v>
      </c>
      <c r="D363" s="324">
        <v>14586.716666666667</v>
      </c>
      <c r="E363" s="324">
        <v>14285.983333333334</v>
      </c>
      <c r="F363" s="324">
        <v>14099.266666666666</v>
      </c>
      <c r="G363" s="324">
        <v>13798.533333333333</v>
      </c>
      <c r="H363" s="324">
        <v>14773.433333333334</v>
      </c>
      <c r="I363" s="324">
        <v>15074.166666666668</v>
      </c>
      <c r="J363" s="324">
        <v>15260.883333333335</v>
      </c>
      <c r="K363" s="323">
        <v>14887.45</v>
      </c>
      <c r="L363" s="323">
        <v>14400</v>
      </c>
      <c r="M363" s="323">
        <v>7.757E-2</v>
      </c>
      <c r="N363" s="1"/>
      <c r="O363" s="1"/>
    </row>
    <row r="364" spans="1:15" ht="12.75" customHeight="1">
      <c r="A364" s="30">
        <v>354</v>
      </c>
      <c r="B364" s="342" t="s">
        <v>478</v>
      </c>
      <c r="C364" s="323">
        <v>4135.5</v>
      </c>
      <c r="D364" s="324">
        <v>4165.3166666666666</v>
      </c>
      <c r="E364" s="324">
        <v>4093.1333333333332</v>
      </c>
      <c r="F364" s="324">
        <v>4050.7666666666664</v>
      </c>
      <c r="G364" s="324">
        <v>3978.583333333333</v>
      </c>
      <c r="H364" s="324">
        <v>4207.6833333333334</v>
      </c>
      <c r="I364" s="324">
        <v>4279.8666666666659</v>
      </c>
      <c r="J364" s="324">
        <v>4322.2333333333336</v>
      </c>
      <c r="K364" s="323">
        <v>4237.5</v>
      </c>
      <c r="L364" s="323">
        <v>4122.95</v>
      </c>
      <c r="M364" s="323">
        <v>0.50876999999999994</v>
      </c>
      <c r="N364" s="1"/>
      <c r="O364" s="1"/>
    </row>
    <row r="365" spans="1:15" ht="12.75" customHeight="1">
      <c r="A365" s="30">
        <v>355</v>
      </c>
      <c r="B365" s="342" t="s">
        <v>473</v>
      </c>
      <c r="C365" s="323">
        <v>1038.4000000000001</v>
      </c>
      <c r="D365" s="324">
        <v>1031.6166666666668</v>
      </c>
      <c r="E365" s="324">
        <v>1017.2333333333336</v>
      </c>
      <c r="F365" s="324">
        <v>996.06666666666683</v>
      </c>
      <c r="G365" s="324">
        <v>981.68333333333362</v>
      </c>
      <c r="H365" s="324">
        <v>1052.7833333333335</v>
      </c>
      <c r="I365" s="324">
        <v>1067.1666666666667</v>
      </c>
      <c r="J365" s="324">
        <v>1088.3333333333335</v>
      </c>
      <c r="K365" s="323">
        <v>1046</v>
      </c>
      <c r="L365" s="323">
        <v>1010.45</v>
      </c>
      <c r="M365" s="323">
        <v>0.97614000000000001</v>
      </c>
      <c r="N365" s="1"/>
      <c r="O365" s="1"/>
    </row>
    <row r="366" spans="1:15" ht="12.75" customHeight="1">
      <c r="A366" s="30">
        <v>356</v>
      </c>
      <c r="B366" s="342" t="s">
        <v>177</v>
      </c>
      <c r="C366" s="323">
        <v>2399.75</v>
      </c>
      <c r="D366" s="324">
        <v>2418.35</v>
      </c>
      <c r="E366" s="324">
        <v>2367.5</v>
      </c>
      <c r="F366" s="324">
        <v>2335.25</v>
      </c>
      <c r="G366" s="324">
        <v>2284.4</v>
      </c>
      <c r="H366" s="324">
        <v>2450.6</v>
      </c>
      <c r="I366" s="324">
        <v>2501.4499999999994</v>
      </c>
      <c r="J366" s="324">
        <v>2533.6999999999998</v>
      </c>
      <c r="K366" s="323">
        <v>2469.1999999999998</v>
      </c>
      <c r="L366" s="323">
        <v>2386.1</v>
      </c>
      <c r="M366" s="323">
        <v>4.3006500000000001</v>
      </c>
      <c r="N366" s="1"/>
      <c r="O366" s="1"/>
    </row>
    <row r="367" spans="1:15" ht="12.75" customHeight="1">
      <c r="A367" s="30">
        <v>357</v>
      </c>
      <c r="B367" s="342" t="s">
        <v>178</v>
      </c>
      <c r="C367" s="323">
        <v>2750</v>
      </c>
      <c r="D367" s="324">
        <v>2763.9666666666667</v>
      </c>
      <c r="E367" s="324">
        <v>2708.2333333333336</v>
      </c>
      <c r="F367" s="324">
        <v>2666.4666666666667</v>
      </c>
      <c r="G367" s="324">
        <v>2610.7333333333336</v>
      </c>
      <c r="H367" s="324">
        <v>2805.7333333333336</v>
      </c>
      <c r="I367" s="324">
        <v>2861.4666666666662</v>
      </c>
      <c r="J367" s="324">
        <v>2903.2333333333336</v>
      </c>
      <c r="K367" s="323">
        <v>2819.7</v>
      </c>
      <c r="L367" s="323">
        <v>2722.2</v>
      </c>
      <c r="M367" s="323">
        <v>1.30688</v>
      </c>
      <c r="N367" s="1"/>
      <c r="O367" s="1"/>
    </row>
    <row r="368" spans="1:15" ht="12.75" customHeight="1">
      <c r="A368" s="30">
        <v>358</v>
      </c>
      <c r="B368" s="342" t="s">
        <v>179</v>
      </c>
      <c r="C368" s="323">
        <v>35.65</v>
      </c>
      <c r="D368" s="324">
        <v>35.43333333333333</v>
      </c>
      <c r="E368" s="324">
        <v>35.016666666666659</v>
      </c>
      <c r="F368" s="324">
        <v>34.383333333333326</v>
      </c>
      <c r="G368" s="324">
        <v>33.966666666666654</v>
      </c>
      <c r="H368" s="324">
        <v>36.066666666666663</v>
      </c>
      <c r="I368" s="324">
        <v>36.483333333333334</v>
      </c>
      <c r="J368" s="324">
        <v>37.116666666666667</v>
      </c>
      <c r="K368" s="323">
        <v>35.85</v>
      </c>
      <c r="L368" s="323">
        <v>34.799999999999997</v>
      </c>
      <c r="M368" s="323">
        <v>495.02255000000002</v>
      </c>
      <c r="N368" s="1"/>
      <c r="O368" s="1"/>
    </row>
    <row r="369" spans="1:15" ht="12.75" customHeight="1">
      <c r="A369" s="30">
        <v>359</v>
      </c>
      <c r="B369" s="342" t="s">
        <v>469</v>
      </c>
      <c r="C369" s="323">
        <v>377.25</v>
      </c>
      <c r="D369" s="324">
        <v>379.86666666666662</v>
      </c>
      <c r="E369" s="324">
        <v>371.38333333333321</v>
      </c>
      <c r="F369" s="324">
        <v>365.51666666666659</v>
      </c>
      <c r="G369" s="324">
        <v>357.03333333333319</v>
      </c>
      <c r="H369" s="324">
        <v>385.73333333333323</v>
      </c>
      <c r="I369" s="324">
        <v>394.2166666666667</v>
      </c>
      <c r="J369" s="324">
        <v>400.08333333333326</v>
      </c>
      <c r="K369" s="323">
        <v>388.35</v>
      </c>
      <c r="L369" s="323">
        <v>374</v>
      </c>
      <c r="M369" s="323">
        <v>4.00495</v>
      </c>
      <c r="N369" s="1"/>
      <c r="O369" s="1"/>
    </row>
    <row r="370" spans="1:15" ht="12.75" customHeight="1">
      <c r="A370" s="30">
        <v>360</v>
      </c>
      <c r="B370" s="342" t="s">
        <v>470</v>
      </c>
      <c r="C370" s="323">
        <v>242.5</v>
      </c>
      <c r="D370" s="324">
        <v>242.7166666666667</v>
      </c>
      <c r="E370" s="324">
        <v>238.5833333333334</v>
      </c>
      <c r="F370" s="324">
        <v>234.66666666666671</v>
      </c>
      <c r="G370" s="324">
        <v>230.53333333333342</v>
      </c>
      <c r="H370" s="324">
        <v>246.63333333333338</v>
      </c>
      <c r="I370" s="324">
        <v>250.76666666666671</v>
      </c>
      <c r="J370" s="324">
        <v>254.68333333333337</v>
      </c>
      <c r="K370" s="323">
        <v>246.85</v>
      </c>
      <c r="L370" s="323">
        <v>238.8</v>
      </c>
      <c r="M370" s="323">
        <v>3.2657500000000002</v>
      </c>
      <c r="N370" s="1"/>
      <c r="O370" s="1"/>
    </row>
    <row r="371" spans="1:15" ht="12.75" customHeight="1">
      <c r="A371" s="30">
        <v>361</v>
      </c>
      <c r="B371" s="342" t="s">
        <v>271</v>
      </c>
      <c r="C371" s="323">
        <v>2352.15</v>
      </c>
      <c r="D371" s="324">
        <v>2384.65</v>
      </c>
      <c r="E371" s="324">
        <v>2309.5</v>
      </c>
      <c r="F371" s="324">
        <v>2266.85</v>
      </c>
      <c r="G371" s="324">
        <v>2191.6999999999998</v>
      </c>
      <c r="H371" s="324">
        <v>2427.3000000000002</v>
      </c>
      <c r="I371" s="324">
        <v>2502.4500000000007</v>
      </c>
      <c r="J371" s="324">
        <v>2545.1000000000004</v>
      </c>
      <c r="K371" s="323">
        <v>2459.8000000000002</v>
      </c>
      <c r="L371" s="323">
        <v>2342</v>
      </c>
      <c r="M371" s="323">
        <v>3.0352100000000002</v>
      </c>
      <c r="N371" s="1"/>
      <c r="O371" s="1"/>
    </row>
    <row r="372" spans="1:15" ht="12.75" customHeight="1">
      <c r="A372" s="30">
        <v>362</v>
      </c>
      <c r="B372" s="342" t="s">
        <v>474</v>
      </c>
      <c r="C372" s="323">
        <v>850.95</v>
      </c>
      <c r="D372" s="324">
        <v>856.76666666666677</v>
      </c>
      <c r="E372" s="324">
        <v>843.48333333333358</v>
      </c>
      <c r="F372" s="324">
        <v>836.01666666666677</v>
      </c>
      <c r="G372" s="324">
        <v>822.73333333333358</v>
      </c>
      <c r="H372" s="324">
        <v>864.23333333333358</v>
      </c>
      <c r="I372" s="324">
        <v>877.51666666666665</v>
      </c>
      <c r="J372" s="324">
        <v>884.98333333333358</v>
      </c>
      <c r="K372" s="323">
        <v>870.05</v>
      </c>
      <c r="L372" s="323">
        <v>849.3</v>
      </c>
      <c r="M372" s="323">
        <v>2.0870600000000001</v>
      </c>
      <c r="N372" s="1"/>
      <c r="O372" s="1"/>
    </row>
    <row r="373" spans="1:15" ht="12.75" customHeight="1">
      <c r="A373" s="30">
        <v>363</v>
      </c>
      <c r="B373" s="342" t="s">
        <v>475</v>
      </c>
      <c r="C373" s="323">
        <v>2268.4499999999998</v>
      </c>
      <c r="D373" s="324">
        <v>2245.5333333333333</v>
      </c>
      <c r="E373" s="324">
        <v>2193.0666666666666</v>
      </c>
      <c r="F373" s="324">
        <v>2117.6833333333334</v>
      </c>
      <c r="G373" s="324">
        <v>2065.2166666666667</v>
      </c>
      <c r="H373" s="324">
        <v>2320.9166666666665</v>
      </c>
      <c r="I373" s="324">
        <v>2373.3833333333328</v>
      </c>
      <c r="J373" s="324">
        <v>2448.7666666666664</v>
      </c>
      <c r="K373" s="323">
        <v>2298</v>
      </c>
      <c r="L373" s="323">
        <v>2170.15</v>
      </c>
      <c r="M373" s="323">
        <v>2.8921399999999999</v>
      </c>
      <c r="N373" s="1"/>
      <c r="O373" s="1"/>
    </row>
    <row r="374" spans="1:15" ht="12.75" customHeight="1">
      <c r="A374" s="30">
        <v>364</v>
      </c>
      <c r="B374" s="342" t="s">
        <v>843</v>
      </c>
      <c r="C374" s="323">
        <v>248.95</v>
      </c>
      <c r="D374" s="324">
        <v>250.79999999999998</v>
      </c>
      <c r="E374" s="324">
        <v>246.14999999999998</v>
      </c>
      <c r="F374" s="324">
        <v>243.35</v>
      </c>
      <c r="G374" s="324">
        <v>238.7</v>
      </c>
      <c r="H374" s="324">
        <v>253.59999999999997</v>
      </c>
      <c r="I374" s="324">
        <v>258.25</v>
      </c>
      <c r="J374" s="324">
        <v>261.04999999999995</v>
      </c>
      <c r="K374" s="323">
        <v>255.45</v>
      </c>
      <c r="L374" s="323">
        <v>248</v>
      </c>
      <c r="M374" s="323">
        <v>19.187339999999999</v>
      </c>
      <c r="N374" s="1"/>
      <c r="O374" s="1"/>
    </row>
    <row r="375" spans="1:15" ht="12.75" customHeight="1">
      <c r="A375" s="30">
        <v>365</v>
      </c>
      <c r="B375" s="342" t="s">
        <v>180</v>
      </c>
      <c r="C375" s="323">
        <v>212.3</v>
      </c>
      <c r="D375" s="324">
        <v>210.85</v>
      </c>
      <c r="E375" s="324">
        <v>208.95</v>
      </c>
      <c r="F375" s="324">
        <v>205.6</v>
      </c>
      <c r="G375" s="324">
        <v>203.7</v>
      </c>
      <c r="H375" s="324">
        <v>214.2</v>
      </c>
      <c r="I375" s="324">
        <v>216.10000000000002</v>
      </c>
      <c r="J375" s="324">
        <v>219.45</v>
      </c>
      <c r="K375" s="323">
        <v>212.75</v>
      </c>
      <c r="L375" s="323">
        <v>207.5</v>
      </c>
      <c r="M375" s="323">
        <v>96.176839999999999</v>
      </c>
      <c r="N375" s="1"/>
      <c r="O375" s="1"/>
    </row>
    <row r="376" spans="1:15" ht="12.75" customHeight="1">
      <c r="A376" s="30">
        <v>366</v>
      </c>
      <c r="B376" s="342" t="s">
        <v>290</v>
      </c>
      <c r="C376" s="323">
        <v>3582.1</v>
      </c>
      <c r="D376" s="324">
        <v>3524.2166666666672</v>
      </c>
      <c r="E376" s="324">
        <v>3398.4333333333343</v>
      </c>
      <c r="F376" s="324">
        <v>3214.7666666666673</v>
      </c>
      <c r="G376" s="324">
        <v>3088.9833333333345</v>
      </c>
      <c r="H376" s="324">
        <v>3707.8833333333341</v>
      </c>
      <c r="I376" s="324">
        <v>3833.666666666667</v>
      </c>
      <c r="J376" s="324">
        <v>4017.3333333333339</v>
      </c>
      <c r="K376" s="323">
        <v>3650</v>
      </c>
      <c r="L376" s="323">
        <v>3340.55</v>
      </c>
      <c r="M376" s="323">
        <v>1.7292700000000001</v>
      </c>
      <c r="N376" s="1"/>
      <c r="O376" s="1"/>
    </row>
    <row r="377" spans="1:15" ht="12.75" customHeight="1">
      <c r="A377" s="30">
        <v>367</v>
      </c>
      <c r="B377" s="342" t="s">
        <v>844</v>
      </c>
      <c r="C377" s="323">
        <v>356.6</v>
      </c>
      <c r="D377" s="324">
        <v>358.88333333333338</v>
      </c>
      <c r="E377" s="324">
        <v>350.86666666666679</v>
      </c>
      <c r="F377" s="324">
        <v>345.13333333333338</v>
      </c>
      <c r="G377" s="324">
        <v>337.11666666666679</v>
      </c>
      <c r="H377" s="324">
        <v>364.61666666666679</v>
      </c>
      <c r="I377" s="324">
        <v>372.63333333333333</v>
      </c>
      <c r="J377" s="324">
        <v>378.36666666666679</v>
      </c>
      <c r="K377" s="323">
        <v>366.9</v>
      </c>
      <c r="L377" s="323">
        <v>353.15</v>
      </c>
      <c r="M377" s="323">
        <v>6.3420899999999998</v>
      </c>
      <c r="N377" s="1"/>
      <c r="O377" s="1"/>
    </row>
    <row r="378" spans="1:15" ht="12.75" customHeight="1">
      <c r="A378" s="30">
        <v>368</v>
      </c>
      <c r="B378" s="342" t="s">
        <v>272</v>
      </c>
      <c r="C378" s="323">
        <v>490.45</v>
      </c>
      <c r="D378" s="324">
        <v>485.85000000000008</v>
      </c>
      <c r="E378" s="324">
        <v>472.20000000000016</v>
      </c>
      <c r="F378" s="324">
        <v>453.9500000000001</v>
      </c>
      <c r="G378" s="324">
        <v>440.30000000000018</v>
      </c>
      <c r="H378" s="324">
        <v>504.10000000000014</v>
      </c>
      <c r="I378" s="324">
        <v>517.75000000000011</v>
      </c>
      <c r="J378" s="324">
        <v>536.00000000000011</v>
      </c>
      <c r="K378" s="323">
        <v>499.5</v>
      </c>
      <c r="L378" s="323">
        <v>467.6</v>
      </c>
      <c r="M378" s="323">
        <v>11.578340000000001</v>
      </c>
      <c r="N378" s="1"/>
      <c r="O378" s="1"/>
    </row>
    <row r="379" spans="1:15" ht="12.75" customHeight="1">
      <c r="A379" s="30">
        <v>369</v>
      </c>
      <c r="B379" s="342" t="s">
        <v>476</v>
      </c>
      <c r="C379" s="323">
        <v>626.54999999999995</v>
      </c>
      <c r="D379" s="324">
        <v>633.11666666666667</v>
      </c>
      <c r="E379" s="324">
        <v>616.5333333333333</v>
      </c>
      <c r="F379" s="324">
        <v>606.51666666666665</v>
      </c>
      <c r="G379" s="324">
        <v>589.93333333333328</v>
      </c>
      <c r="H379" s="324">
        <v>643.13333333333333</v>
      </c>
      <c r="I379" s="324">
        <v>659.71666666666658</v>
      </c>
      <c r="J379" s="324">
        <v>669.73333333333335</v>
      </c>
      <c r="K379" s="323">
        <v>649.70000000000005</v>
      </c>
      <c r="L379" s="323">
        <v>623.1</v>
      </c>
      <c r="M379" s="323">
        <v>1.96268</v>
      </c>
      <c r="N379" s="1"/>
      <c r="O379" s="1"/>
    </row>
    <row r="380" spans="1:15" ht="12.75" customHeight="1">
      <c r="A380" s="30">
        <v>370</v>
      </c>
      <c r="B380" s="342" t="s">
        <v>477</v>
      </c>
      <c r="C380" s="323">
        <v>113.7</v>
      </c>
      <c r="D380" s="324">
        <v>114.53333333333335</v>
      </c>
      <c r="E380" s="324">
        <v>112.2166666666667</v>
      </c>
      <c r="F380" s="324">
        <v>110.73333333333335</v>
      </c>
      <c r="G380" s="324">
        <v>108.4166666666667</v>
      </c>
      <c r="H380" s="324">
        <v>116.01666666666669</v>
      </c>
      <c r="I380" s="324">
        <v>118.33333333333333</v>
      </c>
      <c r="J380" s="324">
        <v>119.81666666666669</v>
      </c>
      <c r="K380" s="323">
        <v>116.85</v>
      </c>
      <c r="L380" s="323">
        <v>113.05</v>
      </c>
      <c r="M380" s="323">
        <v>2.4655499999999999</v>
      </c>
      <c r="N380" s="1"/>
      <c r="O380" s="1"/>
    </row>
    <row r="381" spans="1:15" ht="12.75" customHeight="1">
      <c r="A381" s="30">
        <v>371</v>
      </c>
      <c r="B381" s="342" t="s">
        <v>182</v>
      </c>
      <c r="C381" s="323">
        <v>1883.3</v>
      </c>
      <c r="D381" s="324">
        <v>1917.7333333333333</v>
      </c>
      <c r="E381" s="324">
        <v>1831.6666666666667</v>
      </c>
      <c r="F381" s="324">
        <v>1780.0333333333333</v>
      </c>
      <c r="G381" s="324">
        <v>1693.9666666666667</v>
      </c>
      <c r="H381" s="324">
        <v>1969.3666666666668</v>
      </c>
      <c r="I381" s="324">
        <v>2055.4333333333334</v>
      </c>
      <c r="J381" s="324">
        <v>2107.0666666666666</v>
      </c>
      <c r="K381" s="323">
        <v>2003.8</v>
      </c>
      <c r="L381" s="323">
        <v>1866.1</v>
      </c>
      <c r="M381" s="323">
        <v>72.008939999999996</v>
      </c>
      <c r="N381" s="1"/>
      <c r="O381" s="1"/>
    </row>
    <row r="382" spans="1:15" ht="12.75" customHeight="1">
      <c r="A382" s="30">
        <v>372</v>
      </c>
      <c r="B382" s="342" t="s">
        <v>479</v>
      </c>
      <c r="C382" s="323">
        <v>600.25</v>
      </c>
      <c r="D382" s="324">
        <v>592.35</v>
      </c>
      <c r="E382" s="324">
        <v>578.80000000000007</v>
      </c>
      <c r="F382" s="324">
        <v>557.35</v>
      </c>
      <c r="G382" s="324">
        <v>543.80000000000007</v>
      </c>
      <c r="H382" s="324">
        <v>613.80000000000007</v>
      </c>
      <c r="I382" s="324">
        <v>627.35</v>
      </c>
      <c r="J382" s="324">
        <v>648.80000000000007</v>
      </c>
      <c r="K382" s="323">
        <v>605.9</v>
      </c>
      <c r="L382" s="323">
        <v>570.9</v>
      </c>
      <c r="M382" s="323">
        <v>4.7057000000000002</v>
      </c>
      <c r="N382" s="1"/>
      <c r="O382" s="1"/>
    </row>
    <row r="383" spans="1:15" ht="12.75" customHeight="1">
      <c r="A383" s="30">
        <v>373</v>
      </c>
      <c r="B383" s="342" t="s">
        <v>481</v>
      </c>
      <c r="C383" s="323">
        <v>882.95</v>
      </c>
      <c r="D383" s="324">
        <v>888.41666666666663</v>
      </c>
      <c r="E383" s="324">
        <v>869.5333333333333</v>
      </c>
      <c r="F383" s="324">
        <v>856.11666666666667</v>
      </c>
      <c r="G383" s="324">
        <v>837.23333333333335</v>
      </c>
      <c r="H383" s="324">
        <v>901.83333333333326</v>
      </c>
      <c r="I383" s="324">
        <v>920.7166666666667</v>
      </c>
      <c r="J383" s="324">
        <v>934.13333333333321</v>
      </c>
      <c r="K383" s="323">
        <v>907.3</v>
      </c>
      <c r="L383" s="323">
        <v>875</v>
      </c>
      <c r="M383" s="323">
        <v>2.8314300000000001</v>
      </c>
      <c r="N383" s="1"/>
      <c r="O383" s="1"/>
    </row>
    <row r="384" spans="1:15" ht="12.75" customHeight="1">
      <c r="A384" s="30">
        <v>374</v>
      </c>
      <c r="B384" s="342" t="s">
        <v>845</v>
      </c>
      <c r="C384" s="323">
        <v>87.95</v>
      </c>
      <c r="D384" s="324">
        <v>88.316666666666677</v>
      </c>
      <c r="E384" s="324">
        <v>86.983333333333348</v>
      </c>
      <c r="F384" s="324">
        <v>86.016666666666666</v>
      </c>
      <c r="G384" s="324">
        <v>84.683333333333337</v>
      </c>
      <c r="H384" s="324">
        <v>89.28333333333336</v>
      </c>
      <c r="I384" s="324">
        <v>90.616666666666703</v>
      </c>
      <c r="J384" s="324">
        <v>91.583333333333371</v>
      </c>
      <c r="K384" s="323">
        <v>89.65</v>
      </c>
      <c r="L384" s="323">
        <v>87.35</v>
      </c>
      <c r="M384" s="323">
        <v>13.95229</v>
      </c>
      <c r="N384" s="1"/>
      <c r="O384" s="1"/>
    </row>
    <row r="385" spans="1:15" ht="12.75" customHeight="1">
      <c r="A385" s="30">
        <v>375</v>
      </c>
      <c r="B385" s="342" t="s">
        <v>483</v>
      </c>
      <c r="C385" s="323">
        <v>200.5</v>
      </c>
      <c r="D385" s="324">
        <v>201.4666666666667</v>
      </c>
      <c r="E385" s="324">
        <v>197.0833333333334</v>
      </c>
      <c r="F385" s="324">
        <v>193.66666666666671</v>
      </c>
      <c r="G385" s="324">
        <v>189.28333333333342</v>
      </c>
      <c r="H385" s="324">
        <v>204.88333333333338</v>
      </c>
      <c r="I385" s="324">
        <v>209.26666666666671</v>
      </c>
      <c r="J385" s="324">
        <v>212.68333333333337</v>
      </c>
      <c r="K385" s="323">
        <v>205.85</v>
      </c>
      <c r="L385" s="323">
        <v>198.05</v>
      </c>
      <c r="M385" s="323">
        <v>21.161259999999999</v>
      </c>
      <c r="N385" s="1"/>
      <c r="O385" s="1"/>
    </row>
    <row r="386" spans="1:15" ht="12.75" customHeight="1">
      <c r="A386" s="30">
        <v>376</v>
      </c>
      <c r="B386" s="342" t="s">
        <v>484</v>
      </c>
      <c r="C386" s="323">
        <v>661.5</v>
      </c>
      <c r="D386" s="324">
        <v>672</v>
      </c>
      <c r="E386" s="324">
        <v>649</v>
      </c>
      <c r="F386" s="324">
        <v>636.5</v>
      </c>
      <c r="G386" s="324">
        <v>613.5</v>
      </c>
      <c r="H386" s="324">
        <v>684.5</v>
      </c>
      <c r="I386" s="324">
        <v>707.5</v>
      </c>
      <c r="J386" s="324">
        <v>720</v>
      </c>
      <c r="K386" s="323">
        <v>695</v>
      </c>
      <c r="L386" s="323">
        <v>659.5</v>
      </c>
      <c r="M386" s="323">
        <v>2.4957500000000001</v>
      </c>
      <c r="N386" s="1"/>
      <c r="O386" s="1"/>
    </row>
    <row r="387" spans="1:15" ht="12.75" customHeight="1">
      <c r="A387" s="30">
        <v>377</v>
      </c>
      <c r="B387" s="342" t="s">
        <v>485</v>
      </c>
      <c r="C387" s="323">
        <v>232.35</v>
      </c>
      <c r="D387" s="324">
        <v>233.55000000000004</v>
      </c>
      <c r="E387" s="324">
        <v>229.60000000000008</v>
      </c>
      <c r="F387" s="324">
        <v>226.85000000000005</v>
      </c>
      <c r="G387" s="324">
        <v>222.90000000000009</v>
      </c>
      <c r="H387" s="324">
        <v>236.30000000000007</v>
      </c>
      <c r="I387" s="324">
        <v>240.25000000000006</v>
      </c>
      <c r="J387" s="324">
        <v>243.00000000000006</v>
      </c>
      <c r="K387" s="323">
        <v>237.5</v>
      </c>
      <c r="L387" s="323">
        <v>230.8</v>
      </c>
      <c r="M387" s="323">
        <v>4.2575399999999997</v>
      </c>
      <c r="N387" s="1"/>
      <c r="O387" s="1"/>
    </row>
    <row r="388" spans="1:15" ht="12.75" customHeight="1">
      <c r="A388" s="30">
        <v>378</v>
      </c>
      <c r="B388" s="342" t="s">
        <v>183</v>
      </c>
      <c r="C388" s="323">
        <v>728.5</v>
      </c>
      <c r="D388" s="324">
        <v>724.83333333333337</v>
      </c>
      <c r="E388" s="324">
        <v>717.66666666666674</v>
      </c>
      <c r="F388" s="324">
        <v>706.83333333333337</v>
      </c>
      <c r="G388" s="324">
        <v>699.66666666666674</v>
      </c>
      <c r="H388" s="324">
        <v>735.66666666666674</v>
      </c>
      <c r="I388" s="324">
        <v>742.83333333333348</v>
      </c>
      <c r="J388" s="324">
        <v>753.66666666666674</v>
      </c>
      <c r="K388" s="323">
        <v>732</v>
      </c>
      <c r="L388" s="323">
        <v>714</v>
      </c>
      <c r="M388" s="323">
        <v>3.6217199999999998</v>
      </c>
      <c r="N388" s="1"/>
      <c r="O388" s="1"/>
    </row>
    <row r="389" spans="1:15" ht="12.75" customHeight="1">
      <c r="A389" s="30">
        <v>379</v>
      </c>
      <c r="B389" s="342" t="s">
        <v>487</v>
      </c>
      <c r="C389" s="323">
        <v>2531.25</v>
      </c>
      <c r="D389" s="324">
        <v>2478.6333333333332</v>
      </c>
      <c r="E389" s="324">
        <v>2400.6166666666663</v>
      </c>
      <c r="F389" s="324">
        <v>2269.9833333333331</v>
      </c>
      <c r="G389" s="324">
        <v>2191.9666666666662</v>
      </c>
      <c r="H389" s="324">
        <v>2609.2666666666664</v>
      </c>
      <c r="I389" s="324">
        <v>2687.2833333333328</v>
      </c>
      <c r="J389" s="324">
        <v>2817.9166666666665</v>
      </c>
      <c r="K389" s="323">
        <v>2556.65</v>
      </c>
      <c r="L389" s="323">
        <v>2348</v>
      </c>
      <c r="M389" s="323">
        <v>0.57745000000000002</v>
      </c>
      <c r="N389" s="1"/>
      <c r="O389" s="1"/>
    </row>
    <row r="390" spans="1:15" ht="12.75" customHeight="1">
      <c r="A390" s="30">
        <v>380</v>
      </c>
      <c r="B390" s="342" t="s">
        <v>894</v>
      </c>
      <c r="C390" s="323">
        <v>98.15</v>
      </c>
      <c r="D390" s="324">
        <v>98.816666666666677</v>
      </c>
      <c r="E390" s="324">
        <v>96.683333333333351</v>
      </c>
      <c r="F390" s="324">
        <v>95.216666666666669</v>
      </c>
      <c r="G390" s="324">
        <v>93.083333333333343</v>
      </c>
      <c r="H390" s="324">
        <v>100.28333333333336</v>
      </c>
      <c r="I390" s="324">
        <v>102.41666666666669</v>
      </c>
      <c r="J390" s="324">
        <v>103.88333333333337</v>
      </c>
      <c r="K390" s="323">
        <v>100.95</v>
      </c>
      <c r="L390" s="323">
        <v>97.35</v>
      </c>
      <c r="M390" s="323">
        <v>15.03645</v>
      </c>
      <c r="N390" s="1"/>
      <c r="O390" s="1"/>
    </row>
    <row r="391" spans="1:15" ht="12.75" customHeight="1">
      <c r="A391" s="30">
        <v>381</v>
      </c>
      <c r="B391" s="342" t="s">
        <v>184</v>
      </c>
      <c r="C391" s="323">
        <v>130.6</v>
      </c>
      <c r="D391" s="324">
        <v>131.5</v>
      </c>
      <c r="E391" s="324">
        <v>128.4</v>
      </c>
      <c r="F391" s="324">
        <v>126.20000000000002</v>
      </c>
      <c r="G391" s="324">
        <v>123.10000000000002</v>
      </c>
      <c r="H391" s="324">
        <v>133.69999999999999</v>
      </c>
      <c r="I391" s="324">
        <v>136.80000000000001</v>
      </c>
      <c r="J391" s="324">
        <v>138.99999999999997</v>
      </c>
      <c r="K391" s="323">
        <v>134.6</v>
      </c>
      <c r="L391" s="323">
        <v>129.30000000000001</v>
      </c>
      <c r="M391" s="323">
        <v>126.85035999999999</v>
      </c>
      <c r="N391" s="1"/>
      <c r="O391" s="1"/>
    </row>
    <row r="392" spans="1:15" ht="12.75" customHeight="1">
      <c r="A392" s="30">
        <v>382</v>
      </c>
      <c r="B392" s="342" t="s">
        <v>486</v>
      </c>
      <c r="C392" s="323">
        <v>81.150000000000006</v>
      </c>
      <c r="D392" s="324">
        <v>80.716666666666669</v>
      </c>
      <c r="E392" s="324">
        <v>79.183333333333337</v>
      </c>
      <c r="F392" s="324">
        <v>77.216666666666669</v>
      </c>
      <c r="G392" s="324">
        <v>75.683333333333337</v>
      </c>
      <c r="H392" s="324">
        <v>82.683333333333337</v>
      </c>
      <c r="I392" s="324">
        <v>84.216666666666669</v>
      </c>
      <c r="J392" s="324">
        <v>86.183333333333337</v>
      </c>
      <c r="K392" s="323">
        <v>82.25</v>
      </c>
      <c r="L392" s="323">
        <v>78.75</v>
      </c>
      <c r="M392" s="323">
        <v>42.07902</v>
      </c>
      <c r="N392" s="1"/>
      <c r="O392" s="1"/>
    </row>
    <row r="393" spans="1:15" ht="12.75" customHeight="1">
      <c r="A393" s="30">
        <v>383</v>
      </c>
      <c r="B393" s="342" t="s">
        <v>185</v>
      </c>
      <c r="C393" s="323">
        <v>123.05</v>
      </c>
      <c r="D393" s="324">
        <v>123.21666666666665</v>
      </c>
      <c r="E393" s="324">
        <v>121.73333333333331</v>
      </c>
      <c r="F393" s="324">
        <v>120.41666666666666</v>
      </c>
      <c r="G393" s="324">
        <v>118.93333333333331</v>
      </c>
      <c r="H393" s="324">
        <v>124.5333333333333</v>
      </c>
      <c r="I393" s="324">
        <v>126.01666666666665</v>
      </c>
      <c r="J393" s="324">
        <v>127.3333333333333</v>
      </c>
      <c r="K393" s="323">
        <v>124.7</v>
      </c>
      <c r="L393" s="323">
        <v>121.9</v>
      </c>
      <c r="M393" s="323">
        <v>31.801020000000001</v>
      </c>
      <c r="N393" s="1"/>
      <c r="O393" s="1"/>
    </row>
    <row r="394" spans="1:15" ht="12.75" customHeight="1">
      <c r="A394" s="30">
        <v>384</v>
      </c>
      <c r="B394" s="342" t="s">
        <v>488</v>
      </c>
      <c r="C394" s="323">
        <v>142.30000000000001</v>
      </c>
      <c r="D394" s="324">
        <v>144.21666666666667</v>
      </c>
      <c r="E394" s="324">
        <v>139.68333333333334</v>
      </c>
      <c r="F394" s="324">
        <v>137.06666666666666</v>
      </c>
      <c r="G394" s="324">
        <v>132.53333333333333</v>
      </c>
      <c r="H394" s="324">
        <v>146.83333333333334</v>
      </c>
      <c r="I394" s="324">
        <v>151.3666666666667</v>
      </c>
      <c r="J394" s="324">
        <v>153.98333333333335</v>
      </c>
      <c r="K394" s="323">
        <v>148.75</v>
      </c>
      <c r="L394" s="323">
        <v>141.6</v>
      </c>
      <c r="M394" s="323">
        <v>32.705179999999999</v>
      </c>
      <c r="N394" s="1"/>
      <c r="O394" s="1"/>
    </row>
    <row r="395" spans="1:15" ht="12.75" customHeight="1">
      <c r="A395" s="30">
        <v>385</v>
      </c>
      <c r="B395" s="342" t="s">
        <v>489</v>
      </c>
      <c r="C395" s="323">
        <v>1022.65</v>
      </c>
      <c r="D395" s="324">
        <v>1029.0666666666666</v>
      </c>
      <c r="E395" s="324">
        <v>1006.5833333333333</v>
      </c>
      <c r="F395" s="324">
        <v>990.51666666666665</v>
      </c>
      <c r="G395" s="324">
        <v>968.0333333333333</v>
      </c>
      <c r="H395" s="324">
        <v>1045.1333333333332</v>
      </c>
      <c r="I395" s="324">
        <v>1067.6166666666668</v>
      </c>
      <c r="J395" s="324">
        <v>1083.6833333333332</v>
      </c>
      <c r="K395" s="323">
        <v>1051.55</v>
      </c>
      <c r="L395" s="323">
        <v>1013</v>
      </c>
      <c r="M395" s="323">
        <v>4.6710399999999996</v>
      </c>
      <c r="N395" s="1"/>
      <c r="O395" s="1"/>
    </row>
    <row r="396" spans="1:15" ht="12.75" customHeight="1">
      <c r="A396" s="30">
        <v>386</v>
      </c>
      <c r="B396" s="342" t="s">
        <v>186</v>
      </c>
      <c r="C396" s="323">
        <v>2621.95</v>
      </c>
      <c r="D396" s="324">
        <v>2612.7333333333331</v>
      </c>
      <c r="E396" s="324">
        <v>2595.7166666666662</v>
      </c>
      <c r="F396" s="324">
        <v>2569.4833333333331</v>
      </c>
      <c r="G396" s="324">
        <v>2552.4666666666662</v>
      </c>
      <c r="H396" s="324">
        <v>2638.9666666666662</v>
      </c>
      <c r="I396" s="324">
        <v>2655.9833333333336</v>
      </c>
      <c r="J396" s="324">
        <v>2682.2166666666662</v>
      </c>
      <c r="K396" s="323">
        <v>2629.75</v>
      </c>
      <c r="L396" s="323">
        <v>2586.5</v>
      </c>
      <c r="M396" s="323">
        <v>45.648910000000001</v>
      </c>
      <c r="N396" s="1"/>
      <c r="O396" s="1"/>
    </row>
    <row r="397" spans="1:15" ht="12.75" customHeight="1">
      <c r="A397" s="30">
        <v>387</v>
      </c>
      <c r="B397" s="342" t="s">
        <v>846</v>
      </c>
      <c r="C397" s="323">
        <v>610.1</v>
      </c>
      <c r="D397" s="324">
        <v>610.76666666666665</v>
      </c>
      <c r="E397" s="324">
        <v>601.0333333333333</v>
      </c>
      <c r="F397" s="324">
        <v>591.9666666666667</v>
      </c>
      <c r="G397" s="324">
        <v>582.23333333333335</v>
      </c>
      <c r="H397" s="324">
        <v>619.83333333333326</v>
      </c>
      <c r="I397" s="324">
        <v>629.56666666666661</v>
      </c>
      <c r="J397" s="324">
        <v>638.63333333333321</v>
      </c>
      <c r="K397" s="323">
        <v>620.5</v>
      </c>
      <c r="L397" s="323">
        <v>601.70000000000005</v>
      </c>
      <c r="M397" s="323">
        <v>2.2522799999999998</v>
      </c>
      <c r="N397" s="1"/>
      <c r="O397" s="1"/>
    </row>
    <row r="398" spans="1:15" ht="12.75" customHeight="1">
      <c r="A398" s="30">
        <v>388</v>
      </c>
      <c r="B398" s="342" t="s">
        <v>480</v>
      </c>
      <c r="C398" s="323">
        <v>254.65</v>
      </c>
      <c r="D398" s="324">
        <v>257.01666666666665</v>
      </c>
      <c r="E398" s="324">
        <v>251.63333333333333</v>
      </c>
      <c r="F398" s="324">
        <v>248.61666666666667</v>
      </c>
      <c r="G398" s="324">
        <v>243.23333333333335</v>
      </c>
      <c r="H398" s="324">
        <v>260.0333333333333</v>
      </c>
      <c r="I398" s="324">
        <v>265.41666666666663</v>
      </c>
      <c r="J398" s="324">
        <v>268.43333333333328</v>
      </c>
      <c r="K398" s="323">
        <v>262.39999999999998</v>
      </c>
      <c r="L398" s="323">
        <v>254</v>
      </c>
      <c r="M398" s="323">
        <v>1.56559</v>
      </c>
      <c r="N398" s="1"/>
      <c r="O398" s="1"/>
    </row>
    <row r="399" spans="1:15" ht="12.75" customHeight="1">
      <c r="A399" s="30">
        <v>389</v>
      </c>
      <c r="B399" s="342" t="s">
        <v>490</v>
      </c>
      <c r="C399" s="323">
        <v>918.45</v>
      </c>
      <c r="D399" s="324">
        <v>926.81666666666661</v>
      </c>
      <c r="E399" s="324">
        <v>904.63333333333321</v>
      </c>
      <c r="F399" s="324">
        <v>890.81666666666661</v>
      </c>
      <c r="G399" s="324">
        <v>868.63333333333321</v>
      </c>
      <c r="H399" s="324">
        <v>940.63333333333321</v>
      </c>
      <c r="I399" s="324">
        <v>962.81666666666661</v>
      </c>
      <c r="J399" s="324">
        <v>976.63333333333321</v>
      </c>
      <c r="K399" s="323">
        <v>949</v>
      </c>
      <c r="L399" s="323">
        <v>913</v>
      </c>
      <c r="M399" s="323">
        <v>0.77646999999999999</v>
      </c>
      <c r="N399" s="1"/>
      <c r="O399" s="1"/>
    </row>
    <row r="400" spans="1:15" ht="12.75" customHeight="1">
      <c r="A400" s="30">
        <v>390</v>
      </c>
      <c r="B400" s="342" t="s">
        <v>491</v>
      </c>
      <c r="C400" s="323">
        <v>1499.25</v>
      </c>
      <c r="D400" s="324">
        <v>1510.3833333333332</v>
      </c>
      <c r="E400" s="324">
        <v>1476.8666666666663</v>
      </c>
      <c r="F400" s="324">
        <v>1454.4833333333331</v>
      </c>
      <c r="G400" s="324">
        <v>1420.9666666666662</v>
      </c>
      <c r="H400" s="324">
        <v>1532.7666666666664</v>
      </c>
      <c r="I400" s="324">
        <v>1566.2833333333333</v>
      </c>
      <c r="J400" s="324">
        <v>1588.6666666666665</v>
      </c>
      <c r="K400" s="323">
        <v>1543.9</v>
      </c>
      <c r="L400" s="323">
        <v>1488</v>
      </c>
      <c r="M400" s="323">
        <v>1.8691800000000001</v>
      </c>
      <c r="N400" s="1"/>
      <c r="O400" s="1"/>
    </row>
    <row r="401" spans="1:15" ht="12.75" customHeight="1">
      <c r="A401" s="30">
        <v>391</v>
      </c>
      <c r="B401" s="342" t="s">
        <v>482</v>
      </c>
      <c r="C401" s="323">
        <v>33.15</v>
      </c>
      <c r="D401" s="324">
        <v>33.4</v>
      </c>
      <c r="E401" s="324">
        <v>32.849999999999994</v>
      </c>
      <c r="F401" s="324">
        <v>32.549999999999997</v>
      </c>
      <c r="G401" s="324">
        <v>31.999999999999993</v>
      </c>
      <c r="H401" s="324">
        <v>33.699999999999996</v>
      </c>
      <c r="I401" s="324">
        <v>34.249999999999993</v>
      </c>
      <c r="J401" s="324">
        <v>34.549999999999997</v>
      </c>
      <c r="K401" s="323">
        <v>33.950000000000003</v>
      </c>
      <c r="L401" s="323">
        <v>33.1</v>
      </c>
      <c r="M401" s="323">
        <v>27.634869999999999</v>
      </c>
      <c r="N401" s="1"/>
      <c r="O401" s="1"/>
    </row>
    <row r="402" spans="1:15" ht="12.75" customHeight="1">
      <c r="A402" s="30">
        <v>392</v>
      </c>
      <c r="B402" s="342" t="s">
        <v>187</v>
      </c>
      <c r="C402" s="323">
        <v>99.85</v>
      </c>
      <c r="D402" s="324">
        <v>100.41666666666667</v>
      </c>
      <c r="E402" s="324">
        <v>99.033333333333346</v>
      </c>
      <c r="F402" s="324">
        <v>98.216666666666669</v>
      </c>
      <c r="G402" s="324">
        <v>96.833333333333343</v>
      </c>
      <c r="H402" s="324">
        <v>101.23333333333335</v>
      </c>
      <c r="I402" s="324">
        <v>102.61666666666667</v>
      </c>
      <c r="J402" s="324">
        <v>103.43333333333335</v>
      </c>
      <c r="K402" s="323">
        <v>101.8</v>
      </c>
      <c r="L402" s="323">
        <v>99.6</v>
      </c>
      <c r="M402" s="323">
        <v>288.85917000000001</v>
      </c>
      <c r="N402" s="1"/>
      <c r="O402" s="1"/>
    </row>
    <row r="403" spans="1:15" ht="12.75" customHeight="1">
      <c r="A403" s="30">
        <v>393</v>
      </c>
      <c r="B403" s="342" t="s">
        <v>275</v>
      </c>
      <c r="C403" s="323">
        <v>7442.3</v>
      </c>
      <c r="D403" s="324">
        <v>7447.0333333333328</v>
      </c>
      <c r="E403" s="324">
        <v>7360.2666666666655</v>
      </c>
      <c r="F403" s="324">
        <v>7278.2333333333327</v>
      </c>
      <c r="G403" s="324">
        <v>7191.4666666666653</v>
      </c>
      <c r="H403" s="324">
        <v>7529.0666666666657</v>
      </c>
      <c r="I403" s="324">
        <v>7615.8333333333321</v>
      </c>
      <c r="J403" s="324">
        <v>7697.8666666666659</v>
      </c>
      <c r="K403" s="323">
        <v>7533.8</v>
      </c>
      <c r="L403" s="323">
        <v>7365</v>
      </c>
      <c r="M403" s="323">
        <v>0.30386999999999997</v>
      </c>
      <c r="N403" s="1"/>
      <c r="O403" s="1"/>
    </row>
    <row r="404" spans="1:15" ht="12.75" customHeight="1">
      <c r="A404" s="30">
        <v>394</v>
      </c>
      <c r="B404" s="342" t="s">
        <v>274</v>
      </c>
      <c r="C404" s="323">
        <v>846.5</v>
      </c>
      <c r="D404" s="324">
        <v>853.26666666666677</v>
      </c>
      <c r="E404" s="324">
        <v>831.73333333333358</v>
      </c>
      <c r="F404" s="324">
        <v>816.96666666666681</v>
      </c>
      <c r="G404" s="324">
        <v>795.43333333333362</v>
      </c>
      <c r="H404" s="324">
        <v>868.03333333333353</v>
      </c>
      <c r="I404" s="324">
        <v>889.56666666666661</v>
      </c>
      <c r="J404" s="324">
        <v>904.33333333333348</v>
      </c>
      <c r="K404" s="323">
        <v>874.8</v>
      </c>
      <c r="L404" s="323">
        <v>838.5</v>
      </c>
      <c r="M404" s="323">
        <v>13.05167</v>
      </c>
      <c r="N404" s="1"/>
      <c r="O404" s="1"/>
    </row>
    <row r="405" spans="1:15" ht="12.75" customHeight="1">
      <c r="A405" s="30">
        <v>395</v>
      </c>
      <c r="B405" s="342" t="s">
        <v>188</v>
      </c>
      <c r="C405" s="323">
        <v>1077</v>
      </c>
      <c r="D405" s="324">
        <v>1078.9333333333334</v>
      </c>
      <c r="E405" s="324">
        <v>1054.0666666666668</v>
      </c>
      <c r="F405" s="324">
        <v>1031.1333333333334</v>
      </c>
      <c r="G405" s="324">
        <v>1006.2666666666669</v>
      </c>
      <c r="H405" s="324">
        <v>1101.8666666666668</v>
      </c>
      <c r="I405" s="324">
        <v>1126.7333333333336</v>
      </c>
      <c r="J405" s="324">
        <v>1149.6666666666667</v>
      </c>
      <c r="K405" s="323">
        <v>1103.8</v>
      </c>
      <c r="L405" s="323">
        <v>1056</v>
      </c>
      <c r="M405" s="323">
        <v>9.2682900000000004</v>
      </c>
      <c r="N405" s="1"/>
      <c r="O405" s="1"/>
    </row>
    <row r="406" spans="1:15" ht="12.75" customHeight="1">
      <c r="A406" s="30">
        <v>396</v>
      </c>
      <c r="B406" s="342" t="s">
        <v>189</v>
      </c>
      <c r="C406" s="323">
        <v>497.5</v>
      </c>
      <c r="D406" s="324">
        <v>492.68333333333334</v>
      </c>
      <c r="E406" s="324">
        <v>486.76666666666665</v>
      </c>
      <c r="F406" s="324">
        <v>476.0333333333333</v>
      </c>
      <c r="G406" s="324">
        <v>470.11666666666662</v>
      </c>
      <c r="H406" s="324">
        <v>503.41666666666669</v>
      </c>
      <c r="I406" s="324">
        <v>509.33333333333331</v>
      </c>
      <c r="J406" s="324">
        <v>520.06666666666672</v>
      </c>
      <c r="K406" s="323">
        <v>498.6</v>
      </c>
      <c r="L406" s="323">
        <v>481.95</v>
      </c>
      <c r="M406" s="323">
        <v>167.38684000000001</v>
      </c>
      <c r="N406" s="1"/>
      <c r="O406" s="1"/>
    </row>
    <row r="407" spans="1:15" ht="12.75" customHeight="1">
      <c r="A407" s="30">
        <v>397</v>
      </c>
      <c r="B407" s="342" t="s">
        <v>495</v>
      </c>
      <c r="C407" s="323">
        <v>1862.95</v>
      </c>
      <c r="D407" s="324">
        <v>1860.8</v>
      </c>
      <c r="E407" s="324">
        <v>1848.6</v>
      </c>
      <c r="F407" s="324">
        <v>1834.25</v>
      </c>
      <c r="G407" s="324">
        <v>1822.05</v>
      </c>
      <c r="H407" s="324">
        <v>1875.1499999999999</v>
      </c>
      <c r="I407" s="324">
        <v>1887.3500000000001</v>
      </c>
      <c r="J407" s="324">
        <v>1901.6999999999998</v>
      </c>
      <c r="K407" s="323">
        <v>1873</v>
      </c>
      <c r="L407" s="323">
        <v>1846.45</v>
      </c>
      <c r="M407" s="323">
        <v>0.29502</v>
      </c>
      <c r="N407" s="1"/>
      <c r="O407" s="1"/>
    </row>
    <row r="408" spans="1:15" ht="12.75" customHeight="1">
      <c r="A408" s="30">
        <v>398</v>
      </c>
      <c r="B408" s="342" t="s">
        <v>496</v>
      </c>
      <c r="C408" s="323">
        <v>118.85</v>
      </c>
      <c r="D408" s="324">
        <v>117.78333333333335</v>
      </c>
      <c r="E408" s="324">
        <v>113.61666666666669</v>
      </c>
      <c r="F408" s="324">
        <v>108.38333333333334</v>
      </c>
      <c r="G408" s="324">
        <v>104.21666666666668</v>
      </c>
      <c r="H408" s="324">
        <v>123.01666666666669</v>
      </c>
      <c r="I408" s="324">
        <v>127.18333333333335</v>
      </c>
      <c r="J408" s="324">
        <v>132.41666666666669</v>
      </c>
      <c r="K408" s="323">
        <v>121.95</v>
      </c>
      <c r="L408" s="323">
        <v>112.55</v>
      </c>
      <c r="M408" s="323">
        <v>24.354939999999999</v>
      </c>
      <c r="N408" s="1"/>
      <c r="O408" s="1"/>
    </row>
    <row r="409" spans="1:15" ht="12.75" customHeight="1">
      <c r="A409" s="30">
        <v>399</v>
      </c>
      <c r="B409" s="342" t="s">
        <v>501</v>
      </c>
      <c r="C409" s="323">
        <v>116.4</v>
      </c>
      <c r="D409" s="324">
        <v>116.25</v>
      </c>
      <c r="E409" s="324">
        <v>113.15</v>
      </c>
      <c r="F409" s="324">
        <v>109.9</v>
      </c>
      <c r="G409" s="324">
        <v>106.80000000000001</v>
      </c>
      <c r="H409" s="324">
        <v>119.5</v>
      </c>
      <c r="I409" s="324">
        <v>122.6</v>
      </c>
      <c r="J409" s="324">
        <v>125.85</v>
      </c>
      <c r="K409" s="323">
        <v>119.35</v>
      </c>
      <c r="L409" s="323">
        <v>113</v>
      </c>
      <c r="M409" s="323">
        <v>28.257069999999999</v>
      </c>
      <c r="N409" s="1"/>
      <c r="O409" s="1"/>
    </row>
    <row r="410" spans="1:15" ht="12.75" customHeight="1">
      <c r="A410" s="30">
        <v>400</v>
      </c>
      <c r="B410" s="342" t="s">
        <v>497</v>
      </c>
      <c r="C410" s="323">
        <v>129.05000000000001</v>
      </c>
      <c r="D410" s="324">
        <v>131.11666666666667</v>
      </c>
      <c r="E410" s="324">
        <v>126.03333333333336</v>
      </c>
      <c r="F410" s="324">
        <v>123.01666666666668</v>
      </c>
      <c r="G410" s="324">
        <v>117.93333333333337</v>
      </c>
      <c r="H410" s="324">
        <v>134.13333333333335</v>
      </c>
      <c r="I410" s="324">
        <v>139.21666666666667</v>
      </c>
      <c r="J410" s="324">
        <v>142.23333333333335</v>
      </c>
      <c r="K410" s="323">
        <v>136.19999999999999</v>
      </c>
      <c r="L410" s="323">
        <v>128.1</v>
      </c>
      <c r="M410" s="323">
        <v>24.943739999999998</v>
      </c>
      <c r="N410" s="1"/>
      <c r="O410" s="1"/>
    </row>
    <row r="411" spans="1:15" ht="12.75" customHeight="1">
      <c r="A411" s="30">
        <v>401</v>
      </c>
      <c r="B411" s="342" t="s">
        <v>499</v>
      </c>
      <c r="C411" s="323">
        <v>3404.35</v>
      </c>
      <c r="D411" s="324">
        <v>3404.9666666666672</v>
      </c>
      <c r="E411" s="324">
        <v>3361.9333333333343</v>
      </c>
      <c r="F411" s="324">
        <v>3319.5166666666673</v>
      </c>
      <c r="G411" s="324">
        <v>3276.4833333333345</v>
      </c>
      <c r="H411" s="324">
        <v>3447.3833333333341</v>
      </c>
      <c r="I411" s="324">
        <v>3490.416666666667</v>
      </c>
      <c r="J411" s="324">
        <v>3532.8333333333339</v>
      </c>
      <c r="K411" s="323">
        <v>3448</v>
      </c>
      <c r="L411" s="323">
        <v>3362.55</v>
      </c>
      <c r="M411" s="323">
        <v>0.12739</v>
      </c>
      <c r="N411" s="1"/>
      <c r="O411" s="1"/>
    </row>
    <row r="412" spans="1:15" ht="12.75" customHeight="1">
      <c r="A412" s="30">
        <v>402</v>
      </c>
      <c r="B412" s="342" t="s">
        <v>498</v>
      </c>
      <c r="C412" s="323">
        <v>519.29999999999995</v>
      </c>
      <c r="D412" s="324">
        <v>524.76666666666665</v>
      </c>
      <c r="E412" s="324">
        <v>509.5333333333333</v>
      </c>
      <c r="F412" s="324">
        <v>499.76666666666665</v>
      </c>
      <c r="G412" s="324">
        <v>484.5333333333333</v>
      </c>
      <c r="H412" s="324">
        <v>534.5333333333333</v>
      </c>
      <c r="I412" s="324">
        <v>549.76666666666665</v>
      </c>
      <c r="J412" s="324">
        <v>559.5333333333333</v>
      </c>
      <c r="K412" s="323">
        <v>540</v>
      </c>
      <c r="L412" s="323">
        <v>515</v>
      </c>
      <c r="M412" s="323">
        <v>1.89547</v>
      </c>
      <c r="N412" s="1"/>
      <c r="O412" s="1"/>
    </row>
    <row r="413" spans="1:15" ht="12.75" customHeight="1">
      <c r="A413" s="30">
        <v>403</v>
      </c>
      <c r="B413" s="342" t="s">
        <v>500</v>
      </c>
      <c r="C413" s="323">
        <v>392.7</v>
      </c>
      <c r="D413" s="324">
        <v>394.63333333333338</v>
      </c>
      <c r="E413" s="324">
        <v>385.06666666666678</v>
      </c>
      <c r="F413" s="324">
        <v>377.43333333333339</v>
      </c>
      <c r="G413" s="324">
        <v>367.86666666666679</v>
      </c>
      <c r="H413" s="324">
        <v>402.26666666666677</v>
      </c>
      <c r="I413" s="324">
        <v>411.83333333333337</v>
      </c>
      <c r="J413" s="324">
        <v>419.46666666666675</v>
      </c>
      <c r="K413" s="323">
        <v>404.2</v>
      </c>
      <c r="L413" s="323">
        <v>387</v>
      </c>
      <c r="M413" s="323">
        <v>4.5182099999999998</v>
      </c>
      <c r="N413" s="1"/>
      <c r="O413" s="1"/>
    </row>
    <row r="414" spans="1:15" ht="12.75" customHeight="1">
      <c r="A414" s="30">
        <v>404</v>
      </c>
      <c r="B414" s="342" t="s">
        <v>190</v>
      </c>
      <c r="C414" s="323">
        <v>23197.55</v>
      </c>
      <c r="D414" s="324">
        <v>23184.083333333332</v>
      </c>
      <c r="E414" s="324">
        <v>22918.466666666664</v>
      </c>
      <c r="F414" s="324">
        <v>22639.383333333331</v>
      </c>
      <c r="G414" s="324">
        <v>22373.766666666663</v>
      </c>
      <c r="H414" s="324">
        <v>23463.166666666664</v>
      </c>
      <c r="I414" s="324">
        <v>23728.783333333333</v>
      </c>
      <c r="J414" s="324">
        <v>24007.866666666665</v>
      </c>
      <c r="K414" s="323">
        <v>23449.7</v>
      </c>
      <c r="L414" s="323">
        <v>22905</v>
      </c>
      <c r="M414" s="323">
        <v>0.28361999999999998</v>
      </c>
      <c r="N414" s="1"/>
      <c r="O414" s="1"/>
    </row>
    <row r="415" spans="1:15" ht="12.75" customHeight="1">
      <c r="A415" s="30">
        <v>405</v>
      </c>
      <c r="B415" s="342" t="s">
        <v>502</v>
      </c>
      <c r="C415" s="323">
        <v>1595.7</v>
      </c>
      <c r="D415" s="324">
        <v>1597.45</v>
      </c>
      <c r="E415" s="324">
        <v>1570.3500000000001</v>
      </c>
      <c r="F415" s="324">
        <v>1545</v>
      </c>
      <c r="G415" s="324">
        <v>1517.9</v>
      </c>
      <c r="H415" s="324">
        <v>1622.8000000000002</v>
      </c>
      <c r="I415" s="324">
        <v>1649.9</v>
      </c>
      <c r="J415" s="324">
        <v>1675.2500000000002</v>
      </c>
      <c r="K415" s="323">
        <v>1624.55</v>
      </c>
      <c r="L415" s="323">
        <v>1572.1</v>
      </c>
      <c r="M415" s="323">
        <v>0.38314999999999999</v>
      </c>
      <c r="N415" s="1"/>
      <c r="O415" s="1"/>
    </row>
    <row r="416" spans="1:15" ht="12.75" customHeight="1">
      <c r="A416" s="30">
        <v>406</v>
      </c>
      <c r="B416" s="342" t="s">
        <v>191</v>
      </c>
      <c r="C416" s="323">
        <v>2272.25</v>
      </c>
      <c r="D416" s="324">
        <v>2266.0166666666669</v>
      </c>
      <c r="E416" s="324">
        <v>2246.2333333333336</v>
      </c>
      <c r="F416" s="324">
        <v>2220.2166666666667</v>
      </c>
      <c r="G416" s="324">
        <v>2200.4333333333334</v>
      </c>
      <c r="H416" s="324">
        <v>2292.0333333333338</v>
      </c>
      <c r="I416" s="324">
        <v>2311.8166666666675</v>
      </c>
      <c r="J416" s="324">
        <v>2337.8333333333339</v>
      </c>
      <c r="K416" s="323">
        <v>2285.8000000000002</v>
      </c>
      <c r="L416" s="323">
        <v>2240</v>
      </c>
      <c r="M416" s="323">
        <v>1.51502</v>
      </c>
      <c r="N416" s="1"/>
      <c r="O416" s="1"/>
    </row>
    <row r="417" spans="1:15" ht="12.75" customHeight="1">
      <c r="A417" s="30">
        <v>407</v>
      </c>
      <c r="B417" s="342" t="s">
        <v>492</v>
      </c>
      <c r="C417" s="323">
        <v>495.85</v>
      </c>
      <c r="D417" s="324">
        <v>492.31666666666666</v>
      </c>
      <c r="E417" s="324">
        <v>481.63333333333333</v>
      </c>
      <c r="F417" s="324">
        <v>467.41666666666669</v>
      </c>
      <c r="G417" s="324">
        <v>456.73333333333335</v>
      </c>
      <c r="H417" s="324">
        <v>506.5333333333333</v>
      </c>
      <c r="I417" s="324">
        <v>517.21666666666658</v>
      </c>
      <c r="J417" s="324">
        <v>531.43333333333328</v>
      </c>
      <c r="K417" s="323">
        <v>503</v>
      </c>
      <c r="L417" s="323">
        <v>478.1</v>
      </c>
      <c r="M417" s="323">
        <v>0.75431999999999999</v>
      </c>
      <c r="N417" s="1"/>
      <c r="O417" s="1"/>
    </row>
    <row r="418" spans="1:15" ht="12.75" customHeight="1">
      <c r="A418" s="30">
        <v>408</v>
      </c>
      <c r="B418" s="342" t="s">
        <v>493</v>
      </c>
      <c r="C418" s="323">
        <v>27.2</v>
      </c>
      <c r="D418" s="324">
        <v>27.25</v>
      </c>
      <c r="E418" s="324">
        <v>27.05</v>
      </c>
      <c r="F418" s="324">
        <v>26.900000000000002</v>
      </c>
      <c r="G418" s="324">
        <v>26.700000000000003</v>
      </c>
      <c r="H418" s="324">
        <v>27.4</v>
      </c>
      <c r="I418" s="324">
        <v>27.6</v>
      </c>
      <c r="J418" s="324">
        <v>27.749999999999996</v>
      </c>
      <c r="K418" s="323">
        <v>27.45</v>
      </c>
      <c r="L418" s="323">
        <v>27.1</v>
      </c>
      <c r="M418" s="323">
        <v>28.002479999999998</v>
      </c>
      <c r="N418" s="1"/>
      <c r="O418" s="1"/>
    </row>
    <row r="419" spans="1:15" ht="12.75" customHeight="1">
      <c r="A419" s="30">
        <v>409</v>
      </c>
      <c r="B419" s="342" t="s">
        <v>494</v>
      </c>
      <c r="C419" s="323">
        <v>3311.05</v>
      </c>
      <c r="D419" s="324">
        <v>3316.5666666666671</v>
      </c>
      <c r="E419" s="324">
        <v>3261.983333333334</v>
      </c>
      <c r="F419" s="324">
        <v>3212.916666666667</v>
      </c>
      <c r="G419" s="324">
        <v>3158.3333333333339</v>
      </c>
      <c r="H419" s="324">
        <v>3365.6333333333341</v>
      </c>
      <c r="I419" s="324">
        <v>3420.2166666666672</v>
      </c>
      <c r="J419" s="324">
        <v>3469.2833333333342</v>
      </c>
      <c r="K419" s="323">
        <v>3371.15</v>
      </c>
      <c r="L419" s="323">
        <v>3267.5</v>
      </c>
      <c r="M419" s="323">
        <v>0.37774999999999997</v>
      </c>
      <c r="N419" s="1"/>
      <c r="O419" s="1"/>
    </row>
    <row r="420" spans="1:15" ht="12.75" customHeight="1">
      <c r="A420" s="30">
        <v>410</v>
      </c>
      <c r="B420" s="342" t="s">
        <v>503</v>
      </c>
      <c r="C420" s="323">
        <v>707.6</v>
      </c>
      <c r="D420" s="324">
        <v>709.9</v>
      </c>
      <c r="E420" s="324">
        <v>701.75</v>
      </c>
      <c r="F420" s="324">
        <v>695.9</v>
      </c>
      <c r="G420" s="324">
        <v>687.75</v>
      </c>
      <c r="H420" s="324">
        <v>715.75</v>
      </c>
      <c r="I420" s="324">
        <v>723.89999999999986</v>
      </c>
      <c r="J420" s="324">
        <v>729.75</v>
      </c>
      <c r="K420" s="323">
        <v>718.05</v>
      </c>
      <c r="L420" s="323">
        <v>704.05</v>
      </c>
      <c r="M420" s="323">
        <v>2.3039000000000001</v>
      </c>
      <c r="N420" s="1"/>
      <c r="O420" s="1"/>
    </row>
    <row r="421" spans="1:15" ht="12.75" customHeight="1">
      <c r="A421" s="30">
        <v>411</v>
      </c>
      <c r="B421" s="342" t="s">
        <v>505</v>
      </c>
      <c r="C421" s="323">
        <v>684.95</v>
      </c>
      <c r="D421" s="324">
        <v>690.7166666666667</v>
      </c>
      <c r="E421" s="324">
        <v>667.58333333333337</v>
      </c>
      <c r="F421" s="324">
        <v>650.2166666666667</v>
      </c>
      <c r="G421" s="324">
        <v>627.08333333333337</v>
      </c>
      <c r="H421" s="324">
        <v>708.08333333333337</v>
      </c>
      <c r="I421" s="324">
        <v>731.21666666666658</v>
      </c>
      <c r="J421" s="324">
        <v>748.58333333333337</v>
      </c>
      <c r="K421" s="323">
        <v>713.85</v>
      </c>
      <c r="L421" s="323">
        <v>673.35</v>
      </c>
      <c r="M421" s="323">
        <v>1.38185</v>
      </c>
      <c r="N421" s="1"/>
      <c r="O421" s="1"/>
    </row>
    <row r="422" spans="1:15" ht="12.75" customHeight="1">
      <c r="A422" s="30">
        <v>412</v>
      </c>
      <c r="B422" s="342" t="s">
        <v>504</v>
      </c>
      <c r="C422" s="323">
        <v>2731.1</v>
      </c>
      <c r="D422" s="324">
        <v>2703.7000000000003</v>
      </c>
      <c r="E422" s="324">
        <v>2643.7500000000005</v>
      </c>
      <c r="F422" s="324">
        <v>2556.4</v>
      </c>
      <c r="G422" s="324">
        <v>2496.4500000000003</v>
      </c>
      <c r="H422" s="324">
        <v>2791.0500000000006</v>
      </c>
      <c r="I422" s="324">
        <v>2851.0000000000005</v>
      </c>
      <c r="J422" s="324">
        <v>2938.3500000000008</v>
      </c>
      <c r="K422" s="323">
        <v>2763.65</v>
      </c>
      <c r="L422" s="323">
        <v>2616.35</v>
      </c>
      <c r="M422" s="323">
        <v>0.45599000000000001</v>
      </c>
      <c r="N422" s="1"/>
      <c r="O422" s="1"/>
    </row>
    <row r="423" spans="1:15" ht="12.75" customHeight="1">
      <c r="A423" s="30">
        <v>413</v>
      </c>
      <c r="B423" s="342" t="s">
        <v>895</v>
      </c>
      <c r="C423" s="323">
        <v>658.8</v>
      </c>
      <c r="D423" s="324">
        <v>661.7833333333333</v>
      </c>
      <c r="E423" s="324">
        <v>651.01666666666665</v>
      </c>
      <c r="F423" s="324">
        <v>643.23333333333335</v>
      </c>
      <c r="G423" s="324">
        <v>632.4666666666667</v>
      </c>
      <c r="H423" s="324">
        <v>669.56666666666661</v>
      </c>
      <c r="I423" s="324">
        <v>680.33333333333326</v>
      </c>
      <c r="J423" s="324">
        <v>688.11666666666656</v>
      </c>
      <c r="K423" s="323">
        <v>672.55</v>
      </c>
      <c r="L423" s="323">
        <v>654</v>
      </c>
      <c r="M423" s="323">
        <v>8.9174699999999998</v>
      </c>
      <c r="N423" s="1"/>
      <c r="O423" s="1"/>
    </row>
    <row r="424" spans="1:15" ht="12.75" customHeight="1">
      <c r="A424" s="30">
        <v>414</v>
      </c>
      <c r="B424" s="342" t="s">
        <v>506</v>
      </c>
      <c r="C424" s="323">
        <v>760.8</v>
      </c>
      <c r="D424" s="324">
        <v>764.43333333333339</v>
      </c>
      <c r="E424" s="324">
        <v>752.86666666666679</v>
      </c>
      <c r="F424" s="324">
        <v>744.93333333333339</v>
      </c>
      <c r="G424" s="324">
        <v>733.36666666666679</v>
      </c>
      <c r="H424" s="324">
        <v>772.36666666666679</v>
      </c>
      <c r="I424" s="324">
        <v>783.93333333333339</v>
      </c>
      <c r="J424" s="324">
        <v>791.86666666666679</v>
      </c>
      <c r="K424" s="323">
        <v>776</v>
      </c>
      <c r="L424" s="323">
        <v>756.5</v>
      </c>
      <c r="M424" s="323">
        <v>0.76568999999999998</v>
      </c>
      <c r="N424" s="1"/>
      <c r="O424" s="1"/>
    </row>
    <row r="425" spans="1:15" ht="12.75" customHeight="1">
      <c r="A425" s="30">
        <v>415</v>
      </c>
      <c r="B425" s="342" t="s">
        <v>507</v>
      </c>
      <c r="C425" s="323">
        <v>346</v>
      </c>
      <c r="D425" s="324">
        <v>352.75</v>
      </c>
      <c r="E425" s="324">
        <v>333.75</v>
      </c>
      <c r="F425" s="324">
        <v>321.5</v>
      </c>
      <c r="G425" s="324">
        <v>302.5</v>
      </c>
      <c r="H425" s="324">
        <v>365</v>
      </c>
      <c r="I425" s="324">
        <v>384</v>
      </c>
      <c r="J425" s="324">
        <v>396.25</v>
      </c>
      <c r="K425" s="323">
        <v>371.75</v>
      </c>
      <c r="L425" s="323">
        <v>340.5</v>
      </c>
      <c r="M425" s="323">
        <v>2.8161900000000002</v>
      </c>
      <c r="N425" s="1"/>
      <c r="O425" s="1"/>
    </row>
    <row r="426" spans="1:15" ht="12.75" customHeight="1">
      <c r="A426" s="30">
        <v>416</v>
      </c>
      <c r="B426" s="342" t="s">
        <v>515</v>
      </c>
      <c r="C426" s="323">
        <v>287.5</v>
      </c>
      <c r="D426" s="324">
        <v>289.35000000000002</v>
      </c>
      <c r="E426" s="324">
        <v>283.25000000000006</v>
      </c>
      <c r="F426" s="324">
        <v>279.00000000000006</v>
      </c>
      <c r="G426" s="324">
        <v>272.90000000000009</v>
      </c>
      <c r="H426" s="324">
        <v>293.60000000000002</v>
      </c>
      <c r="I426" s="324">
        <v>299.69999999999993</v>
      </c>
      <c r="J426" s="324">
        <v>303.95</v>
      </c>
      <c r="K426" s="323">
        <v>295.45</v>
      </c>
      <c r="L426" s="323">
        <v>285.10000000000002</v>
      </c>
      <c r="M426" s="323">
        <v>4.82864</v>
      </c>
      <c r="N426" s="1"/>
      <c r="O426" s="1"/>
    </row>
    <row r="427" spans="1:15" ht="12.75" customHeight="1">
      <c r="A427" s="30">
        <v>417</v>
      </c>
      <c r="B427" s="342" t="s">
        <v>508</v>
      </c>
      <c r="C427" s="323">
        <v>56.1</v>
      </c>
      <c r="D427" s="324">
        <v>56.633333333333333</v>
      </c>
      <c r="E427" s="324">
        <v>54.466666666666669</v>
      </c>
      <c r="F427" s="324">
        <v>52.833333333333336</v>
      </c>
      <c r="G427" s="324">
        <v>50.666666666666671</v>
      </c>
      <c r="H427" s="324">
        <v>58.266666666666666</v>
      </c>
      <c r="I427" s="324">
        <v>60.433333333333337</v>
      </c>
      <c r="J427" s="324">
        <v>62.066666666666663</v>
      </c>
      <c r="K427" s="323">
        <v>58.8</v>
      </c>
      <c r="L427" s="323">
        <v>55</v>
      </c>
      <c r="M427" s="323">
        <v>43.412790000000001</v>
      </c>
      <c r="N427" s="1"/>
      <c r="O427" s="1"/>
    </row>
    <row r="428" spans="1:15" ht="12.75" customHeight="1">
      <c r="A428" s="30">
        <v>418</v>
      </c>
      <c r="B428" s="342" t="s">
        <v>192</v>
      </c>
      <c r="C428" s="323">
        <v>2605.75</v>
      </c>
      <c r="D428" s="324">
        <v>2602.8000000000002</v>
      </c>
      <c r="E428" s="324">
        <v>2568.0000000000005</v>
      </c>
      <c r="F428" s="324">
        <v>2530.2500000000005</v>
      </c>
      <c r="G428" s="324">
        <v>2495.4500000000007</v>
      </c>
      <c r="H428" s="324">
        <v>2640.55</v>
      </c>
      <c r="I428" s="324">
        <v>2675.3499999999995</v>
      </c>
      <c r="J428" s="324">
        <v>2713.1</v>
      </c>
      <c r="K428" s="323">
        <v>2637.6</v>
      </c>
      <c r="L428" s="323">
        <v>2565.0500000000002</v>
      </c>
      <c r="M428" s="323">
        <v>4.43424</v>
      </c>
      <c r="N428" s="1"/>
      <c r="O428" s="1"/>
    </row>
    <row r="429" spans="1:15" ht="12.75" customHeight="1">
      <c r="A429" s="30">
        <v>419</v>
      </c>
      <c r="B429" s="342" t="s">
        <v>193</v>
      </c>
      <c r="C429" s="323">
        <v>1115.55</v>
      </c>
      <c r="D429" s="324">
        <v>1106.6166666666666</v>
      </c>
      <c r="E429" s="324">
        <v>1092.6833333333332</v>
      </c>
      <c r="F429" s="324">
        <v>1069.8166666666666</v>
      </c>
      <c r="G429" s="324">
        <v>1055.8833333333332</v>
      </c>
      <c r="H429" s="324">
        <v>1129.4833333333331</v>
      </c>
      <c r="I429" s="324">
        <v>1143.4166666666665</v>
      </c>
      <c r="J429" s="324">
        <v>1166.2833333333331</v>
      </c>
      <c r="K429" s="323">
        <v>1120.55</v>
      </c>
      <c r="L429" s="323">
        <v>1083.75</v>
      </c>
      <c r="M429" s="323">
        <v>14.33694</v>
      </c>
      <c r="N429" s="1"/>
      <c r="O429" s="1"/>
    </row>
    <row r="430" spans="1:15" ht="12.75" customHeight="1">
      <c r="A430" s="30">
        <v>420</v>
      </c>
      <c r="B430" s="342" t="s">
        <v>512</v>
      </c>
      <c r="C430" s="323">
        <v>357.6</v>
      </c>
      <c r="D430" s="324">
        <v>360.78333333333336</v>
      </c>
      <c r="E430" s="324">
        <v>352.76666666666671</v>
      </c>
      <c r="F430" s="324">
        <v>347.93333333333334</v>
      </c>
      <c r="G430" s="324">
        <v>339.91666666666669</v>
      </c>
      <c r="H430" s="324">
        <v>365.61666666666673</v>
      </c>
      <c r="I430" s="324">
        <v>373.63333333333338</v>
      </c>
      <c r="J430" s="324">
        <v>378.46666666666675</v>
      </c>
      <c r="K430" s="323">
        <v>368.8</v>
      </c>
      <c r="L430" s="323">
        <v>355.95</v>
      </c>
      <c r="M430" s="323">
        <v>7.5721299999999996</v>
      </c>
      <c r="N430" s="1"/>
      <c r="O430" s="1"/>
    </row>
    <row r="431" spans="1:15" ht="12.75" customHeight="1">
      <c r="A431" s="30">
        <v>421</v>
      </c>
      <c r="B431" s="342" t="s">
        <v>509</v>
      </c>
      <c r="C431" s="323">
        <v>90.1</v>
      </c>
      <c r="D431" s="324">
        <v>90.966666666666654</v>
      </c>
      <c r="E431" s="324">
        <v>89.033333333333303</v>
      </c>
      <c r="F431" s="324">
        <v>87.966666666666654</v>
      </c>
      <c r="G431" s="324">
        <v>86.033333333333303</v>
      </c>
      <c r="H431" s="324">
        <v>92.033333333333303</v>
      </c>
      <c r="I431" s="324">
        <v>93.966666666666669</v>
      </c>
      <c r="J431" s="324">
        <v>95.033333333333303</v>
      </c>
      <c r="K431" s="323">
        <v>92.9</v>
      </c>
      <c r="L431" s="323">
        <v>89.9</v>
      </c>
      <c r="M431" s="323">
        <v>1.4958</v>
      </c>
      <c r="N431" s="1"/>
      <c r="O431" s="1"/>
    </row>
    <row r="432" spans="1:15" ht="12.75" customHeight="1">
      <c r="A432" s="30">
        <v>422</v>
      </c>
      <c r="B432" s="342" t="s">
        <v>511</v>
      </c>
      <c r="C432" s="323">
        <v>232.85</v>
      </c>
      <c r="D432" s="324">
        <v>230.11666666666667</v>
      </c>
      <c r="E432" s="324">
        <v>223.83333333333334</v>
      </c>
      <c r="F432" s="324">
        <v>214.81666666666666</v>
      </c>
      <c r="G432" s="324">
        <v>208.53333333333333</v>
      </c>
      <c r="H432" s="324">
        <v>239.13333333333335</v>
      </c>
      <c r="I432" s="324">
        <v>245.41666666666666</v>
      </c>
      <c r="J432" s="324">
        <v>254.43333333333337</v>
      </c>
      <c r="K432" s="323">
        <v>236.4</v>
      </c>
      <c r="L432" s="323">
        <v>221.1</v>
      </c>
      <c r="M432" s="323">
        <v>18.979109999999999</v>
      </c>
      <c r="N432" s="1"/>
      <c r="O432" s="1"/>
    </row>
    <row r="433" spans="1:15" ht="12.75" customHeight="1">
      <c r="A433" s="30">
        <v>423</v>
      </c>
      <c r="B433" s="342" t="s">
        <v>513</v>
      </c>
      <c r="C433" s="323">
        <v>530.85</v>
      </c>
      <c r="D433" s="324">
        <v>529</v>
      </c>
      <c r="E433" s="324">
        <v>523</v>
      </c>
      <c r="F433" s="324">
        <v>515.15</v>
      </c>
      <c r="G433" s="324">
        <v>509.15</v>
      </c>
      <c r="H433" s="324">
        <v>536.85</v>
      </c>
      <c r="I433" s="324">
        <v>542.85</v>
      </c>
      <c r="J433" s="324">
        <v>550.70000000000005</v>
      </c>
      <c r="K433" s="323">
        <v>535</v>
      </c>
      <c r="L433" s="323">
        <v>521.15</v>
      </c>
      <c r="M433" s="323">
        <v>3.6253199999999999</v>
      </c>
      <c r="N433" s="1"/>
      <c r="O433" s="1"/>
    </row>
    <row r="434" spans="1:15" ht="12.75" customHeight="1">
      <c r="A434" s="30">
        <v>424</v>
      </c>
      <c r="B434" s="342" t="s">
        <v>514</v>
      </c>
      <c r="C434" s="323">
        <v>417.4</v>
      </c>
      <c r="D434" s="324">
        <v>411.90000000000003</v>
      </c>
      <c r="E434" s="324">
        <v>400.80000000000007</v>
      </c>
      <c r="F434" s="324">
        <v>384.20000000000005</v>
      </c>
      <c r="G434" s="324">
        <v>373.10000000000008</v>
      </c>
      <c r="H434" s="324">
        <v>428.50000000000006</v>
      </c>
      <c r="I434" s="324">
        <v>439.60000000000008</v>
      </c>
      <c r="J434" s="324">
        <v>456.20000000000005</v>
      </c>
      <c r="K434" s="323">
        <v>423</v>
      </c>
      <c r="L434" s="323">
        <v>395.3</v>
      </c>
      <c r="M434" s="323">
        <v>5.0545400000000003</v>
      </c>
      <c r="N434" s="1"/>
      <c r="O434" s="1"/>
    </row>
    <row r="435" spans="1:15" ht="12.75" customHeight="1">
      <c r="A435" s="30">
        <v>425</v>
      </c>
      <c r="B435" s="342" t="s">
        <v>516</v>
      </c>
      <c r="C435" s="323">
        <v>1892.1</v>
      </c>
      <c r="D435" s="324">
        <v>1890.55</v>
      </c>
      <c r="E435" s="324">
        <v>1871.1499999999999</v>
      </c>
      <c r="F435" s="324">
        <v>1850.1999999999998</v>
      </c>
      <c r="G435" s="324">
        <v>1830.7999999999997</v>
      </c>
      <c r="H435" s="324">
        <v>1911.5</v>
      </c>
      <c r="I435" s="324">
        <v>1930.9</v>
      </c>
      <c r="J435" s="324">
        <v>1951.8500000000001</v>
      </c>
      <c r="K435" s="323">
        <v>1909.95</v>
      </c>
      <c r="L435" s="323">
        <v>1869.6</v>
      </c>
      <c r="M435" s="323">
        <v>0.16411999999999999</v>
      </c>
      <c r="N435" s="1"/>
      <c r="O435" s="1"/>
    </row>
    <row r="436" spans="1:15" ht="12.75" customHeight="1">
      <c r="A436" s="30">
        <v>426</v>
      </c>
      <c r="B436" s="342" t="s">
        <v>517</v>
      </c>
      <c r="C436" s="323">
        <v>926.1</v>
      </c>
      <c r="D436" s="324">
        <v>923.83333333333337</v>
      </c>
      <c r="E436" s="324">
        <v>913.26666666666677</v>
      </c>
      <c r="F436" s="324">
        <v>900.43333333333339</v>
      </c>
      <c r="G436" s="324">
        <v>889.86666666666679</v>
      </c>
      <c r="H436" s="324">
        <v>936.66666666666674</v>
      </c>
      <c r="I436" s="324">
        <v>947.23333333333335</v>
      </c>
      <c r="J436" s="324">
        <v>960.06666666666672</v>
      </c>
      <c r="K436" s="323">
        <v>934.4</v>
      </c>
      <c r="L436" s="323">
        <v>911</v>
      </c>
      <c r="M436" s="323">
        <v>0.47760999999999998</v>
      </c>
      <c r="N436" s="1"/>
      <c r="O436" s="1"/>
    </row>
    <row r="437" spans="1:15" ht="12.75" customHeight="1">
      <c r="A437" s="30">
        <v>427</v>
      </c>
      <c r="B437" s="342" t="s">
        <v>194</v>
      </c>
      <c r="C437" s="323">
        <v>905.9</v>
      </c>
      <c r="D437" s="324">
        <v>905.36666666666667</v>
      </c>
      <c r="E437" s="324">
        <v>899.83333333333337</v>
      </c>
      <c r="F437" s="324">
        <v>893.76666666666665</v>
      </c>
      <c r="G437" s="324">
        <v>888.23333333333335</v>
      </c>
      <c r="H437" s="324">
        <v>911.43333333333339</v>
      </c>
      <c r="I437" s="324">
        <v>916.9666666666667</v>
      </c>
      <c r="J437" s="324">
        <v>923.03333333333342</v>
      </c>
      <c r="K437" s="323">
        <v>910.9</v>
      </c>
      <c r="L437" s="323">
        <v>899.3</v>
      </c>
      <c r="M437" s="323">
        <v>15.45077</v>
      </c>
      <c r="N437" s="1"/>
      <c r="O437" s="1"/>
    </row>
    <row r="438" spans="1:15" ht="12.75" customHeight="1">
      <c r="A438" s="30">
        <v>428</v>
      </c>
      <c r="B438" s="342" t="s">
        <v>518</v>
      </c>
      <c r="C438" s="323">
        <v>449.65</v>
      </c>
      <c r="D438" s="324">
        <v>444.9666666666667</v>
      </c>
      <c r="E438" s="324">
        <v>417.93333333333339</v>
      </c>
      <c r="F438" s="324">
        <v>386.2166666666667</v>
      </c>
      <c r="G438" s="324">
        <v>359.18333333333339</v>
      </c>
      <c r="H438" s="324">
        <v>476.68333333333339</v>
      </c>
      <c r="I438" s="324">
        <v>503.7166666666667</v>
      </c>
      <c r="J438" s="324">
        <v>535.43333333333339</v>
      </c>
      <c r="K438" s="323">
        <v>472</v>
      </c>
      <c r="L438" s="323">
        <v>413.25</v>
      </c>
      <c r="M438" s="323">
        <v>11.712490000000001</v>
      </c>
      <c r="N438" s="1"/>
      <c r="O438" s="1"/>
    </row>
    <row r="439" spans="1:15" ht="12.75" customHeight="1">
      <c r="A439" s="30">
        <v>429</v>
      </c>
      <c r="B439" s="342" t="s">
        <v>195</v>
      </c>
      <c r="C439" s="323">
        <v>464.55</v>
      </c>
      <c r="D439" s="324">
        <v>465.91666666666669</v>
      </c>
      <c r="E439" s="324">
        <v>459.88333333333338</v>
      </c>
      <c r="F439" s="324">
        <v>455.2166666666667</v>
      </c>
      <c r="G439" s="324">
        <v>449.18333333333339</v>
      </c>
      <c r="H439" s="324">
        <v>470.58333333333337</v>
      </c>
      <c r="I439" s="324">
        <v>476.61666666666667</v>
      </c>
      <c r="J439" s="324">
        <v>481.28333333333336</v>
      </c>
      <c r="K439" s="323">
        <v>471.95</v>
      </c>
      <c r="L439" s="323">
        <v>461.25</v>
      </c>
      <c r="M439" s="323">
        <v>9.0384899999999995</v>
      </c>
      <c r="N439" s="1"/>
      <c r="O439" s="1"/>
    </row>
    <row r="440" spans="1:15" ht="12.75" customHeight="1">
      <c r="A440" s="30">
        <v>430</v>
      </c>
      <c r="B440" s="342" t="s">
        <v>521</v>
      </c>
      <c r="C440" s="323">
        <v>1012.6</v>
      </c>
      <c r="D440" s="324">
        <v>980.08333333333337</v>
      </c>
      <c r="E440" s="324">
        <v>935.16666666666674</v>
      </c>
      <c r="F440" s="324">
        <v>857.73333333333335</v>
      </c>
      <c r="G440" s="324">
        <v>812.81666666666672</v>
      </c>
      <c r="H440" s="324">
        <v>1057.5166666666669</v>
      </c>
      <c r="I440" s="324">
        <v>1102.4333333333334</v>
      </c>
      <c r="J440" s="324">
        <v>1179.8666666666668</v>
      </c>
      <c r="K440" s="323">
        <v>1025</v>
      </c>
      <c r="L440" s="323">
        <v>902.65</v>
      </c>
      <c r="M440" s="323">
        <v>12.458019999999999</v>
      </c>
      <c r="N440" s="1"/>
      <c r="O440" s="1"/>
    </row>
    <row r="441" spans="1:15" ht="12.75" customHeight="1">
      <c r="A441" s="30">
        <v>431</v>
      </c>
      <c r="B441" s="342" t="s">
        <v>519</v>
      </c>
      <c r="C441" s="323">
        <v>321.45</v>
      </c>
      <c r="D441" s="324">
        <v>324.23333333333329</v>
      </c>
      <c r="E441" s="324">
        <v>317.31666666666661</v>
      </c>
      <c r="F441" s="324">
        <v>313.18333333333334</v>
      </c>
      <c r="G441" s="324">
        <v>306.26666666666665</v>
      </c>
      <c r="H441" s="324">
        <v>328.36666666666656</v>
      </c>
      <c r="I441" s="324">
        <v>335.28333333333319</v>
      </c>
      <c r="J441" s="324">
        <v>339.41666666666652</v>
      </c>
      <c r="K441" s="323">
        <v>331.15</v>
      </c>
      <c r="L441" s="323">
        <v>320.10000000000002</v>
      </c>
      <c r="M441" s="323">
        <v>0.78703999999999996</v>
      </c>
      <c r="N441" s="1"/>
      <c r="O441" s="1"/>
    </row>
    <row r="442" spans="1:15" ht="12.75" customHeight="1">
      <c r="A442" s="30">
        <v>432</v>
      </c>
      <c r="B442" s="342" t="s">
        <v>520</v>
      </c>
      <c r="C442" s="323">
        <v>1997.45</v>
      </c>
      <c r="D442" s="324">
        <v>1996.0833333333333</v>
      </c>
      <c r="E442" s="324">
        <v>1978.8666666666666</v>
      </c>
      <c r="F442" s="324">
        <v>1960.2833333333333</v>
      </c>
      <c r="G442" s="324">
        <v>1943.0666666666666</v>
      </c>
      <c r="H442" s="324">
        <v>2014.6666666666665</v>
      </c>
      <c r="I442" s="324">
        <v>2031.8833333333332</v>
      </c>
      <c r="J442" s="324">
        <v>2050.4666666666662</v>
      </c>
      <c r="K442" s="323">
        <v>2013.3</v>
      </c>
      <c r="L442" s="323">
        <v>1977.5</v>
      </c>
      <c r="M442" s="323">
        <v>0.34244999999999998</v>
      </c>
      <c r="N442" s="1"/>
      <c r="O442" s="1"/>
    </row>
    <row r="443" spans="1:15" ht="12.75" customHeight="1">
      <c r="A443" s="30">
        <v>433</v>
      </c>
      <c r="B443" s="342" t="s">
        <v>522</v>
      </c>
      <c r="C443" s="323">
        <v>595.35</v>
      </c>
      <c r="D443" s="324">
        <v>600.0333333333333</v>
      </c>
      <c r="E443" s="324">
        <v>587.31666666666661</v>
      </c>
      <c r="F443" s="324">
        <v>579.2833333333333</v>
      </c>
      <c r="G443" s="324">
        <v>566.56666666666661</v>
      </c>
      <c r="H443" s="324">
        <v>608.06666666666661</v>
      </c>
      <c r="I443" s="324">
        <v>620.7833333333333</v>
      </c>
      <c r="J443" s="324">
        <v>628.81666666666661</v>
      </c>
      <c r="K443" s="323">
        <v>612.75</v>
      </c>
      <c r="L443" s="323">
        <v>592</v>
      </c>
      <c r="M443" s="323">
        <v>2.9656799999999999</v>
      </c>
      <c r="N443" s="1"/>
      <c r="O443" s="1"/>
    </row>
    <row r="444" spans="1:15" ht="12.75" customHeight="1">
      <c r="A444" s="30">
        <v>434</v>
      </c>
      <c r="B444" s="342" t="s">
        <v>523</v>
      </c>
      <c r="C444" s="323">
        <v>9.1</v>
      </c>
      <c r="D444" s="324">
        <v>9.1833333333333336</v>
      </c>
      <c r="E444" s="324">
        <v>8.9666666666666668</v>
      </c>
      <c r="F444" s="324">
        <v>8.8333333333333339</v>
      </c>
      <c r="G444" s="324">
        <v>8.6166666666666671</v>
      </c>
      <c r="H444" s="324">
        <v>9.3166666666666664</v>
      </c>
      <c r="I444" s="324">
        <v>9.533333333333335</v>
      </c>
      <c r="J444" s="324">
        <v>9.6666666666666661</v>
      </c>
      <c r="K444" s="323">
        <v>9.4</v>
      </c>
      <c r="L444" s="323">
        <v>9.0500000000000007</v>
      </c>
      <c r="M444" s="323">
        <v>225.90451999999999</v>
      </c>
      <c r="N444" s="1"/>
      <c r="O444" s="1"/>
    </row>
    <row r="445" spans="1:15" ht="12.75" customHeight="1">
      <c r="A445" s="30">
        <v>435</v>
      </c>
      <c r="B445" s="342" t="s">
        <v>510</v>
      </c>
      <c r="C445" s="323">
        <v>299.45</v>
      </c>
      <c r="D445" s="324">
        <v>301.13333333333333</v>
      </c>
      <c r="E445" s="324">
        <v>293.31666666666666</v>
      </c>
      <c r="F445" s="324">
        <v>287.18333333333334</v>
      </c>
      <c r="G445" s="324">
        <v>279.36666666666667</v>
      </c>
      <c r="H445" s="324">
        <v>307.26666666666665</v>
      </c>
      <c r="I445" s="324">
        <v>315.08333333333326</v>
      </c>
      <c r="J445" s="324">
        <v>321.21666666666664</v>
      </c>
      <c r="K445" s="323">
        <v>308.95</v>
      </c>
      <c r="L445" s="323">
        <v>295</v>
      </c>
      <c r="M445" s="323">
        <v>7.4340799999999998</v>
      </c>
      <c r="N445" s="1"/>
      <c r="O445" s="1"/>
    </row>
    <row r="446" spans="1:15" ht="12.75" customHeight="1">
      <c r="A446" s="30">
        <v>436</v>
      </c>
      <c r="B446" s="342" t="s">
        <v>524</v>
      </c>
      <c r="C446" s="323">
        <v>1087.0999999999999</v>
      </c>
      <c r="D446" s="324">
        <v>1082.4333333333334</v>
      </c>
      <c r="E446" s="324">
        <v>1064.8666666666668</v>
      </c>
      <c r="F446" s="324">
        <v>1042.6333333333334</v>
      </c>
      <c r="G446" s="324">
        <v>1025.0666666666668</v>
      </c>
      <c r="H446" s="324">
        <v>1104.6666666666667</v>
      </c>
      <c r="I446" s="324">
        <v>1122.2333333333333</v>
      </c>
      <c r="J446" s="324">
        <v>1144.4666666666667</v>
      </c>
      <c r="K446" s="323">
        <v>1100</v>
      </c>
      <c r="L446" s="323">
        <v>1060.2</v>
      </c>
      <c r="M446" s="323">
        <v>0.75853999999999999</v>
      </c>
      <c r="N446" s="1"/>
      <c r="O446" s="1"/>
    </row>
    <row r="447" spans="1:15" ht="12.75" customHeight="1">
      <c r="A447" s="30">
        <v>437</v>
      </c>
      <c r="B447" s="342" t="s">
        <v>276</v>
      </c>
      <c r="C447" s="323">
        <v>591.15</v>
      </c>
      <c r="D447" s="324">
        <v>585.79999999999995</v>
      </c>
      <c r="E447" s="324">
        <v>579.14999999999986</v>
      </c>
      <c r="F447" s="324">
        <v>567.14999999999986</v>
      </c>
      <c r="G447" s="324">
        <v>560.49999999999977</v>
      </c>
      <c r="H447" s="324">
        <v>597.79999999999995</v>
      </c>
      <c r="I447" s="324">
        <v>604.45000000000005</v>
      </c>
      <c r="J447" s="324">
        <v>616.45000000000005</v>
      </c>
      <c r="K447" s="323">
        <v>592.45000000000005</v>
      </c>
      <c r="L447" s="323">
        <v>573.79999999999995</v>
      </c>
      <c r="M447" s="323">
        <v>4.37852</v>
      </c>
      <c r="N447" s="1"/>
      <c r="O447" s="1"/>
    </row>
    <row r="448" spans="1:15" ht="12.75" customHeight="1">
      <c r="A448" s="30">
        <v>438</v>
      </c>
      <c r="B448" s="342" t="s">
        <v>529</v>
      </c>
      <c r="C448" s="323">
        <v>1319.1</v>
      </c>
      <c r="D448" s="324">
        <v>1332.95</v>
      </c>
      <c r="E448" s="324">
        <v>1287.2</v>
      </c>
      <c r="F448" s="324">
        <v>1255.3</v>
      </c>
      <c r="G448" s="324">
        <v>1209.55</v>
      </c>
      <c r="H448" s="324">
        <v>1364.8500000000001</v>
      </c>
      <c r="I448" s="324">
        <v>1410.6000000000001</v>
      </c>
      <c r="J448" s="324">
        <v>1442.5000000000002</v>
      </c>
      <c r="K448" s="323">
        <v>1378.7</v>
      </c>
      <c r="L448" s="323">
        <v>1301.05</v>
      </c>
      <c r="M448" s="323">
        <v>3.5369000000000002</v>
      </c>
      <c r="N448" s="1"/>
      <c r="O448" s="1"/>
    </row>
    <row r="449" spans="1:15" ht="12.75" customHeight="1">
      <c r="A449" s="30">
        <v>439</v>
      </c>
      <c r="B449" s="342" t="s">
        <v>530</v>
      </c>
      <c r="C449" s="323">
        <v>10972.9</v>
      </c>
      <c r="D449" s="324">
        <v>10808.050000000001</v>
      </c>
      <c r="E449" s="324">
        <v>10616.100000000002</v>
      </c>
      <c r="F449" s="324">
        <v>10259.300000000001</v>
      </c>
      <c r="G449" s="324">
        <v>10067.350000000002</v>
      </c>
      <c r="H449" s="324">
        <v>11164.850000000002</v>
      </c>
      <c r="I449" s="324">
        <v>11356.800000000003</v>
      </c>
      <c r="J449" s="324">
        <v>11713.600000000002</v>
      </c>
      <c r="K449" s="323">
        <v>11000</v>
      </c>
      <c r="L449" s="323">
        <v>10451.25</v>
      </c>
      <c r="M449" s="323">
        <v>4.8140000000000002E-2</v>
      </c>
      <c r="N449" s="1"/>
      <c r="O449" s="1"/>
    </row>
    <row r="450" spans="1:15" ht="12.75" customHeight="1">
      <c r="A450" s="30">
        <v>440</v>
      </c>
      <c r="B450" s="342" t="s">
        <v>196</v>
      </c>
      <c r="C450" s="323">
        <v>956.65</v>
      </c>
      <c r="D450" s="324">
        <v>962.86666666666667</v>
      </c>
      <c r="E450" s="324">
        <v>945.33333333333337</v>
      </c>
      <c r="F450" s="324">
        <v>934.01666666666665</v>
      </c>
      <c r="G450" s="324">
        <v>916.48333333333335</v>
      </c>
      <c r="H450" s="324">
        <v>974.18333333333339</v>
      </c>
      <c r="I450" s="324">
        <v>991.7166666666667</v>
      </c>
      <c r="J450" s="324">
        <v>1003.0333333333334</v>
      </c>
      <c r="K450" s="323">
        <v>980.4</v>
      </c>
      <c r="L450" s="323">
        <v>951.55</v>
      </c>
      <c r="M450" s="323">
        <v>13.83281</v>
      </c>
      <c r="N450" s="1"/>
      <c r="O450" s="1"/>
    </row>
    <row r="451" spans="1:15" ht="12.75" customHeight="1">
      <c r="A451" s="30">
        <v>441</v>
      </c>
      <c r="B451" s="342" t="s">
        <v>531</v>
      </c>
      <c r="C451" s="323">
        <v>195.6</v>
      </c>
      <c r="D451" s="324">
        <v>196.9</v>
      </c>
      <c r="E451" s="324">
        <v>193.9</v>
      </c>
      <c r="F451" s="324">
        <v>192.2</v>
      </c>
      <c r="G451" s="324">
        <v>189.2</v>
      </c>
      <c r="H451" s="324">
        <v>198.60000000000002</v>
      </c>
      <c r="I451" s="324">
        <v>201.60000000000002</v>
      </c>
      <c r="J451" s="324">
        <v>203.30000000000004</v>
      </c>
      <c r="K451" s="323">
        <v>199.9</v>
      </c>
      <c r="L451" s="323">
        <v>195.2</v>
      </c>
      <c r="M451" s="323">
        <v>6.2997800000000002</v>
      </c>
      <c r="N451" s="1"/>
      <c r="O451" s="1"/>
    </row>
    <row r="452" spans="1:15" ht="12.75" customHeight="1">
      <c r="A452" s="30">
        <v>442</v>
      </c>
      <c r="B452" s="342" t="s">
        <v>532</v>
      </c>
      <c r="C452" s="323">
        <v>1156.55</v>
      </c>
      <c r="D452" s="324">
        <v>1155.9666666666665</v>
      </c>
      <c r="E452" s="324">
        <v>1130.583333333333</v>
      </c>
      <c r="F452" s="324">
        <v>1104.6166666666666</v>
      </c>
      <c r="G452" s="324">
        <v>1079.2333333333331</v>
      </c>
      <c r="H452" s="324">
        <v>1181.9333333333329</v>
      </c>
      <c r="I452" s="324">
        <v>1207.3166666666666</v>
      </c>
      <c r="J452" s="324">
        <v>1233.2833333333328</v>
      </c>
      <c r="K452" s="323">
        <v>1181.3499999999999</v>
      </c>
      <c r="L452" s="323">
        <v>1130</v>
      </c>
      <c r="M452" s="323">
        <v>5.0182799999999999</v>
      </c>
      <c r="N452" s="1"/>
      <c r="O452" s="1"/>
    </row>
    <row r="453" spans="1:15" ht="12.75" customHeight="1">
      <c r="A453" s="30">
        <v>443</v>
      </c>
      <c r="B453" s="342" t="s">
        <v>197</v>
      </c>
      <c r="C453" s="323">
        <v>741.25</v>
      </c>
      <c r="D453" s="324">
        <v>738.5333333333333</v>
      </c>
      <c r="E453" s="324">
        <v>730.86666666666656</v>
      </c>
      <c r="F453" s="324">
        <v>720.48333333333323</v>
      </c>
      <c r="G453" s="324">
        <v>712.81666666666649</v>
      </c>
      <c r="H453" s="324">
        <v>748.91666666666663</v>
      </c>
      <c r="I453" s="324">
        <v>756.58333333333337</v>
      </c>
      <c r="J453" s="324">
        <v>766.9666666666667</v>
      </c>
      <c r="K453" s="323">
        <v>746.2</v>
      </c>
      <c r="L453" s="323">
        <v>728.15</v>
      </c>
      <c r="M453" s="323">
        <v>18.331050000000001</v>
      </c>
      <c r="N453" s="1"/>
      <c r="O453" s="1"/>
    </row>
    <row r="454" spans="1:15" ht="12.75" customHeight="1">
      <c r="A454" s="30">
        <v>444</v>
      </c>
      <c r="B454" s="342" t="s">
        <v>277</v>
      </c>
      <c r="C454" s="323">
        <v>9035.5</v>
      </c>
      <c r="D454" s="324">
        <v>8791.8333333333339</v>
      </c>
      <c r="E454" s="324">
        <v>8423.6666666666679</v>
      </c>
      <c r="F454" s="324">
        <v>7811.8333333333339</v>
      </c>
      <c r="G454" s="324">
        <v>7443.6666666666679</v>
      </c>
      <c r="H454" s="324">
        <v>9403.6666666666679</v>
      </c>
      <c r="I454" s="324">
        <v>9771.8333333333358</v>
      </c>
      <c r="J454" s="324">
        <v>10383.666666666668</v>
      </c>
      <c r="K454" s="323">
        <v>9160</v>
      </c>
      <c r="L454" s="323">
        <v>8180</v>
      </c>
      <c r="M454" s="323">
        <v>31.095459999999999</v>
      </c>
      <c r="N454" s="1"/>
      <c r="O454" s="1"/>
    </row>
    <row r="455" spans="1:15" ht="12.75" customHeight="1">
      <c r="A455" s="30">
        <v>445</v>
      </c>
      <c r="B455" s="342" t="s">
        <v>198</v>
      </c>
      <c r="C455" s="323">
        <v>432.7</v>
      </c>
      <c r="D455" s="324">
        <v>431.38333333333338</v>
      </c>
      <c r="E455" s="324">
        <v>427.81666666666678</v>
      </c>
      <c r="F455" s="324">
        <v>422.93333333333339</v>
      </c>
      <c r="G455" s="324">
        <v>419.36666666666679</v>
      </c>
      <c r="H455" s="324">
        <v>436.26666666666677</v>
      </c>
      <c r="I455" s="324">
        <v>439.83333333333337</v>
      </c>
      <c r="J455" s="324">
        <v>444.71666666666675</v>
      </c>
      <c r="K455" s="323">
        <v>434.95</v>
      </c>
      <c r="L455" s="323">
        <v>426.5</v>
      </c>
      <c r="M455" s="323">
        <v>167.57901000000001</v>
      </c>
      <c r="N455" s="1"/>
      <c r="O455" s="1"/>
    </row>
    <row r="456" spans="1:15" ht="12.75" customHeight="1">
      <c r="A456" s="30">
        <v>446</v>
      </c>
      <c r="B456" s="342" t="s">
        <v>533</v>
      </c>
      <c r="C456" s="323">
        <v>205.45</v>
      </c>
      <c r="D456" s="324">
        <v>206</v>
      </c>
      <c r="E456" s="324">
        <v>203.45</v>
      </c>
      <c r="F456" s="324">
        <v>201.45</v>
      </c>
      <c r="G456" s="324">
        <v>198.89999999999998</v>
      </c>
      <c r="H456" s="324">
        <v>208</v>
      </c>
      <c r="I456" s="324">
        <v>210.55</v>
      </c>
      <c r="J456" s="324">
        <v>212.55</v>
      </c>
      <c r="K456" s="323">
        <v>208.55</v>
      </c>
      <c r="L456" s="323">
        <v>204</v>
      </c>
      <c r="M456" s="323">
        <v>25.26895</v>
      </c>
      <c r="N456" s="1"/>
      <c r="O456" s="1"/>
    </row>
    <row r="457" spans="1:15" ht="12.75" customHeight="1">
      <c r="A457" s="30">
        <v>447</v>
      </c>
      <c r="B457" s="342" t="s">
        <v>199</v>
      </c>
      <c r="C457" s="323">
        <v>239.6</v>
      </c>
      <c r="D457" s="324">
        <v>240.35</v>
      </c>
      <c r="E457" s="324">
        <v>236.7</v>
      </c>
      <c r="F457" s="324">
        <v>233.79999999999998</v>
      </c>
      <c r="G457" s="324">
        <v>230.14999999999998</v>
      </c>
      <c r="H457" s="324">
        <v>243.25</v>
      </c>
      <c r="I457" s="324">
        <v>246.90000000000003</v>
      </c>
      <c r="J457" s="324">
        <v>249.8</v>
      </c>
      <c r="K457" s="323">
        <v>244</v>
      </c>
      <c r="L457" s="323">
        <v>237.45</v>
      </c>
      <c r="M457" s="323">
        <v>148.35526999999999</v>
      </c>
      <c r="N457" s="1"/>
      <c r="O457" s="1"/>
    </row>
    <row r="458" spans="1:15" ht="12.75" customHeight="1">
      <c r="A458" s="30">
        <v>448</v>
      </c>
      <c r="B458" s="342" t="s">
        <v>200</v>
      </c>
      <c r="C458" s="323">
        <v>1338.95</v>
      </c>
      <c r="D458" s="324">
        <v>1340.5166666666667</v>
      </c>
      <c r="E458" s="324">
        <v>1326.0333333333333</v>
      </c>
      <c r="F458" s="324">
        <v>1313.1166666666666</v>
      </c>
      <c r="G458" s="324">
        <v>1298.6333333333332</v>
      </c>
      <c r="H458" s="324">
        <v>1353.4333333333334</v>
      </c>
      <c r="I458" s="324">
        <v>1367.9166666666665</v>
      </c>
      <c r="J458" s="324">
        <v>1380.8333333333335</v>
      </c>
      <c r="K458" s="323">
        <v>1355</v>
      </c>
      <c r="L458" s="323">
        <v>1327.6</v>
      </c>
      <c r="M458" s="323">
        <v>46.55491</v>
      </c>
      <c r="N458" s="1"/>
      <c r="O458" s="1"/>
    </row>
    <row r="459" spans="1:15" ht="12.75" customHeight="1">
      <c r="A459" s="30">
        <v>449</v>
      </c>
      <c r="B459" s="342" t="s">
        <v>847</v>
      </c>
      <c r="C459" s="323">
        <v>723.9</v>
      </c>
      <c r="D459" s="324">
        <v>730.76666666666677</v>
      </c>
      <c r="E459" s="324">
        <v>706.63333333333355</v>
      </c>
      <c r="F459" s="324">
        <v>689.36666666666679</v>
      </c>
      <c r="G459" s="324">
        <v>665.23333333333358</v>
      </c>
      <c r="H459" s="324">
        <v>748.03333333333353</v>
      </c>
      <c r="I459" s="324">
        <v>772.16666666666674</v>
      </c>
      <c r="J459" s="324">
        <v>789.43333333333351</v>
      </c>
      <c r="K459" s="323">
        <v>754.9</v>
      </c>
      <c r="L459" s="323">
        <v>713.5</v>
      </c>
      <c r="M459" s="323">
        <v>0.75394000000000005</v>
      </c>
      <c r="N459" s="1"/>
      <c r="O459" s="1"/>
    </row>
    <row r="460" spans="1:15" ht="12.75" customHeight="1">
      <c r="A460" s="30">
        <v>450</v>
      </c>
      <c r="B460" s="342" t="s">
        <v>525</v>
      </c>
      <c r="C460" s="323">
        <v>1730.6</v>
      </c>
      <c r="D460" s="324">
        <v>1731.8666666666668</v>
      </c>
      <c r="E460" s="324">
        <v>1713.7333333333336</v>
      </c>
      <c r="F460" s="324">
        <v>1696.8666666666668</v>
      </c>
      <c r="G460" s="324">
        <v>1678.7333333333336</v>
      </c>
      <c r="H460" s="324">
        <v>1748.7333333333336</v>
      </c>
      <c r="I460" s="324">
        <v>1766.8666666666668</v>
      </c>
      <c r="J460" s="324">
        <v>1783.7333333333336</v>
      </c>
      <c r="K460" s="323">
        <v>1750</v>
      </c>
      <c r="L460" s="323">
        <v>1715</v>
      </c>
      <c r="M460" s="323">
        <v>0.13297999999999999</v>
      </c>
      <c r="N460" s="1"/>
      <c r="O460" s="1"/>
    </row>
    <row r="461" spans="1:15" ht="12.75" customHeight="1">
      <c r="A461" s="30">
        <v>451</v>
      </c>
      <c r="B461" s="342" t="s">
        <v>526</v>
      </c>
      <c r="C461" s="323">
        <v>792.1</v>
      </c>
      <c r="D461" s="324">
        <v>786.25</v>
      </c>
      <c r="E461" s="324">
        <v>770.3</v>
      </c>
      <c r="F461" s="324">
        <v>748.5</v>
      </c>
      <c r="G461" s="324">
        <v>732.55</v>
      </c>
      <c r="H461" s="324">
        <v>808.05</v>
      </c>
      <c r="I461" s="324">
        <v>824</v>
      </c>
      <c r="J461" s="324">
        <v>845.8</v>
      </c>
      <c r="K461" s="323">
        <v>802.2</v>
      </c>
      <c r="L461" s="323">
        <v>764.45</v>
      </c>
      <c r="M461" s="323">
        <v>0.14138999999999999</v>
      </c>
      <c r="N461" s="1"/>
      <c r="O461" s="1"/>
    </row>
    <row r="462" spans="1:15" ht="12.75" customHeight="1">
      <c r="A462" s="30">
        <v>452</v>
      </c>
      <c r="B462" s="342" t="s">
        <v>201</v>
      </c>
      <c r="C462" s="323">
        <v>3707.7</v>
      </c>
      <c r="D462" s="324">
        <v>3693.9666666666667</v>
      </c>
      <c r="E462" s="324">
        <v>3674.9333333333334</v>
      </c>
      <c r="F462" s="324">
        <v>3642.1666666666665</v>
      </c>
      <c r="G462" s="324">
        <v>3623.1333333333332</v>
      </c>
      <c r="H462" s="324">
        <v>3726.7333333333336</v>
      </c>
      <c r="I462" s="324">
        <v>3745.7666666666673</v>
      </c>
      <c r="J462" s="324">
        <v>3778.5333333333338</v>
      </c>
      <c r="K462" s="323">
        <v>3713</v>
      </c>
      <c r="L462" s="323">
        <v>3661.2</v>
      </c>
      <c r="M462" s="323">
        <v>17.6099</v>
      </c>
      <c r="N462" s="1"/>
      <c r="O462" s="1"/>
    </row>
    <row r="463" spans="1:15" ht="12.75" customHeight="1">
      <c r="A463" s="30">
        <v>453</v>
      </c>
      <c r="B463" s="342" t="s">
        <v>534</v>
      </c>
      <c r="C463" s="323">
        <v>3998.55</v>
      </c>
      <c r="D463" s="324">
        <v>3945.5666666666671</v>
      </c>
      <c r="E463" s="324">
        <v>3856.1333333333341</v>
      </c>
      <c r="F463" s="324">
        <v>3713.7166666666672</v>
      </c>
      <c r="G463" s="324">
        <v>3624.2833333333342</v>
      </c>
      <c r="H463" s="324">
        <v>4087.983333333334</v>
      </c>
      <c r="I463" s="324">
        <v>4177.4166666666679</v>
      </c>
      <c r="J463" s="324">
        <v>4319.8333333333339</v>
      </c>
      <c r="K463" s="323">
        <v>4035</v>
      </c>
      <c r="L463" s="323">
        <v>3803.15</v>
      </c>
      <c r="M463" s="323">
        <v>0.19541</v>
      </c>
      <c r="N463" s="1"/>
      <c r="O463" s="1"/>
    </row>
    <row r="464" spans="1:15" ht="12.75" customHeight="1">
      <c r="A464" s="30">
        <v>454</v>
      </c>
      <c r="B464" s="342" t="s">
        <v>202</v>
      </c>
      <c r="C464" s="323">
        <v>1524.45</v>
      </c>
      <c r="D464" s="324">
        <v>1526.6499999999999</v>
      </c>
      <c r="E464" s="324">
        <v>1514.3499999999997</v>
      </c>
      <c r="F464" s="324">
        <v>1504.2499999999998</v>
      </c>
      <c r="G464" s="324">
        <v>1491.9499999999996</v>
      </c>
      <c r="H464" s="324">
        <v>1536.7499999999998</v>
      </c>
      <c r="I464" s="324">
        <v>1549.05</v>
      </c>
      <c r="J464" s="324">
        <v>1559.1499999999999</v>
      </c>
      <c r="K464" s="323">
        <v>1538.95</v>
      </c>
      <c r="L464" s="323">
        <v>1516.55</v>
      </c>
      <c r="M464" s="323">
        <v>19.283059999999999</v>
      </c>
      <c r="N464" s="1"/>
      <c r="O464" s="1"/>
    </row>
    <row r="465" spans="1:15" ht="12.75" customHeight="1">
      <c r="A465" s="30">
        <v>455</v>
      </c>
      <c r="B465" s="342" t="s">
        <v>536</v>
      </c>
      <c r="C465" s="323">
        <v>2001.8</v>
      </c>
      <c r="D465" s="324">
        <v>1996.7333333333333</v>
      </c>
      <c r="E465" s="324">
        <v>1980.1166666666668</v>
      </c>
      <c r="F465" s="324">
        <v>1958.4333333333334</v>
      </c>
      <c r="G465" s="324">
        <v>1941.8166666666668</v>
      </c>
      <c r="H465" s="324">
        <v>2018.4166666666667</v>
      </c>
      <c r="I465" s="324">
        <v>2035.0333333333331</v>
      </c>
      <c r="J465" s="324">
        <v>2056.7166666666667</v>
      </c>
      <c r="K465" s="323">
        <v>2013.35</v>
      </c>
      <c r="L465" s="323">
        <v>1975.05</v>
      </c>
      <c r="M465" s="323">
        <v>0.30281999999999998</v>
      </c>
      <c r="N465" s="1"/>
      <c r="O465" s="1"/>
    </row>
    <row r="466" spans="1:15" ht="12.75" customHeight="1">
      <c r="A466" s="30">
        <v>456</v>
      </c>
      <c r="B466" s="342" t="s">
        <v>537</v>
      </c>
      <c r="C466" s="323">
        <v>776.3</v>
      </c>
      <c r="D466" s="324">
        <v>770.68333333333328</v>
      </c>
      <c r="E466" s="324">
        <v>758.96666666666658</v>
      </c>
      <c r="F466" s="324">
        <v>741.63333333333333</v>
      </c>
      <c r="G466" s="324">
        <v>729.91666666666663</v>
      </c>
      <c r="H466" s="324">
        <v>788.01666666666654</v>
      </c>
      <c r="I466" s="324">
        <v>799.73333333333323</v>
      </c>
      <c r="J466" s="324">
        <v>817.06666666666649</v>
      </c>
      <c r="K466" s="323">
        <v>782.4</v>
      </c>
      <c r="L466" s="323">
        <v>753.35</v>
      </c>
      <c r="M466" s="323">
        <v>1.0035400000000001</v>
      </c>
      <c r="N466" s="1"/>
      <c r="O466" s="1"/>
    </row>
    <row r="467" spans="1:15" ht="12.75" customHeight="1">
      <c r="A467" s="30">
        <v>457</v>
      </c>
      <c r="B467" s="342" t="s">
        <v>541</v>
      </c>
      <c r="C467" s="323">
        <v>1670.65</v>
      </c>
      <c r="D467" s="324">
        <v>1648.3833333333334</v>
      </c>
      <c r="E467" s="324">
        <v>1611.8166666666668</v>
      </c>
      <c r="F467" s="324">
        <v>1552.9833333333333</v>
      </c>
      <c r="G467" s="324">
        <v>1516.4166666666667</v>
      </c>
      <c r="H467" s="324">
        <v>1707.2166666666669</v>
      </c>
      <c r="I467" s="324">
        <v>1743.7833333333335</v>
      </c>
      <c r="J467" s="324">
        <v>1802.616666666667</v>
      </c>
      <c r="K467" s="323">
        <v>1684.95</v>
      </c>
      <c r="L467" s="323">
        <v>1589.55</v>
      </c>
      <c r="M467" s="323">
        <v>3.2227800000000002</v>
      </c>
      <c r="N467" s="1"/>
      <c r="O467" s="1"/>
    </row>
    <row r="468" spans="1:15" ht="12.75" customHeight="1">
      <c r="A468" s="30">
        <v>458</v>
      </c>
      <c r="B468" s="342" t="s">
        <v>538</v>
      </c>
      <c r="C468" s="323">
        <v>2129.9</v>
      </c>
      <c r="D468" s="324">
        <v>2131.5666666666666</v>
      </c>
      <c r="E468" s="324">
        <v>2083.1333333333332</v>
      </c>
      <c r="F468" s="324">
        <v>2036.3666666666668</v>
      </c>
      <c r="G468" s="324">
        <v>1987.9333333333334</v>
      </c>
      <c r="H468" s="324">
        <v>2178.333333333333</v>
      </c>
      <c r="I468" s="324">
        <v>2226.7666666666664</v>
      </c>
      <c r="J468" s="324">
        <v>2273.5333333333328</v>
      </c>
      <c r="K468" s="323">
        <v>2180</v>
      </c>
      <c r="L468" s="323">
        <v>2084.8000000000002</v>
      </c>
      <c r="M468" s="323">
        <v>0.26907999999999999</v>
      </c>
      <c r="N468" s="1"/>
      <c r="O468" s="1"/>
    </row>
    <row r="469" spans="1:15" ht="12.75" customHeight="1">
      <c r="A469" s="30">
        <v>459</v>
      </c>
      <c r="B469" s="342" t="s">
        <v>203</v>
      </c>
      <c r="C469" s="323">
        <v>2535.9</v>
      </c>
      <c r="D469" s="324">
        <v>2521.4833333333336</v>
      </c>
      <c r="E469" s="324">
        <v>2497.416666666667</v>
      </c>
      <c r="F469" s="324">
        <v>2458.9333333333334</v>
      </c>
      <c r="G469" s="324">
        <v>2434.8666666666668</v>
      </c>
      <c r="H469" s="324">
        <v>2559.9666666666672</v>
      </c>
      <c r="I469" s="324">
        <v>2584.0333333333338</v>
      </c>
      <c r="J469" s="324">
        <v>2622.5166666666673</v>
      </c>
      <c r="K469" s="323">
        <v>2545.5500000000002</v>
      </c>
      <c r="L469" s="323">
        <v>2483</v>
      </c>
      <c r="M469" s="323">
        <v>13.167999999999999</v>
      </c>
      <c r="N469" s="1"/>
      <c r="O469" s="1"/>
    </row>
    <row r="470" spans="1:15" ht="12.75" customHeight="1">
      <c r="A470" s="30">
        <v>460</v>
      </c>
      <c r="B470" s="342" t="s">
        <v>204</v>
      </c>
      <c r="C470" s="323">
        <v>2728.3</v>
      </c>
      <c r="D470" s="324">
        <v>2719</v>
      </c>
      <c r="E470" s="324">
        <v>2694.9</v>
      </c>
      <c r="F470" s="324">
        <v>2661.5</v>
      </c>
      <c r="G470" s="324">
        <v>2637.4</v>
      </c>
      <c r="H470" s="324">
        <v>2752.4</v>
      </c>
      <c r="I470" s="324">
        <v>2776.5000000000005</v>
      </c>
      <c r="J470" s="324">
        <v>2809.9</v>
      </c>
      <c r="K470" s="323">
        <v>2743.1</v>
      </c>
      <c r="L470" s="323">
        <v>2685.6</v>
      </c>
      <c r="M470" s="323">
        <v>2.0119699999999998</v>
      </c>
      <c r="N470" s="1"/>
      <c r="O470" s="1"/>
    </row>
    <row r="471" spans="1:15" ht="12.75" customHeight="1">
      <c r="A471" s="30">
        <v>461</v>
      </c>
      <c r="B471" s="342" t="s">
        <v>205</v>
      </c>
      <c r="C471" s="323">
        <v>490.45</v>
      </c>
      <c r="D471" s="324">
        <v>487.58333333333331</v>
      </c>
      <c r="E471" s="324">
        <v>482.71666666666664</v>
      </c>
      <c r="F471" s="324">
        <v>474.98333333333335</v>
      </c>
      <c r="G471" s="324">
        <v>470.11666666666667</v>
      </c>
      <c r="H471" s="324">
        <v>495.31666666666661</v>
      </c>
      <c r="I471" s="324">
        <v>500.18333333333328</v>
      </c>
      <c r="J471" s="324">
        <v>507.91666666666657</v>
      </c>
      <c r="K471" s="323">
        <v>492.45</v>
      </c>
      <c r="L471" s="323">
        <v>479.85</v>
      </c>
      <c r="M471" s="323">
        <v>2.2881300000000002</v>
      </c>
      <c r="N471" s="1"/>
      <c r="O471" s="1"/>
    </row>
    <row r="472" spans="1:15" ht="12.75" customHeight="1">
      <c r="A472" s="30">
        <v>462</v>
      </c>
      <c r="B472" s="342" t="s">
        <v>206</v>
      </c>
      <c r="C472" s="323">
        <v>1279.55</v>
      </c>
      <c r="D472" s="324">
        <v>1274.8500000000001</v>
      </c>
      <c r="E472" s="324">
        <v>1259.7000000000003</v>
      </c>
      <c r="F472" s="324">
        <v>1239.8500000000001</v>
      </c>
      <c r="G472" s="324">
        <v>1224.7000000000003</v>
      </c>
      <c r="H472" s="324">
        <v>1294.7000000000003</v>
      </c>
      <c r="I472" s="324">
        <v>1309.8500000000004</v>
      </c>
      <c r="J472" s="324">
        <v>1329.7000000000003</v>
      </c>
      <c r="K472" s="323">
        <v>1290</v>
      </c>
      <c r="L472" s="323">
        <v>1255</v>
      </c>
      <c r="M472" s="323">
        <v>9.3960299999999997</v>
      </c>
      <c r="N472" s="1"/>
      <c r="O472" s="1"/>
    </row>
    <row r="473" spans="1:15" ht="12.75" customHeight="1">
      <c r="A473" s="30">
        <v>463</v>
      </c>
      <c r="B473" s="342" t="s">
        <v>539</v>
      </c>
      <c r="C473" s="323">
        <v>51.45</v>
      </c>
      <c r="D473" s="324">
        <v>51.666666666666664</v>
      </c>
      <c r="E473" s="324">
        <v>50.833333333333329</v>
      </c>
      <c r="F473" s="324">
        <v>50.216666666666661</v>
      </c>
      <c r="G473" s="324">
        <v>49.383333333333326</v>
      </c>
      <c r="H473" s="324">
        <v>52.283333333333331</v>
      </c>
      <c r="I473" s="324">
        <v>53.11666666666666</v>
      </c>
      <c r="J473" s="324">
        <v>53.733333333333334</v>
      </c>
      <c r="K473" s="323">
        <v>52.5</v>
      </c>
      <c r="L473" s="323">
        <v>51.05</v>
      </c>
      <c r="M473" s="323">
        <v>30.748609999999999</v>
      </c>
      <c r="N473" s="1"/>
      <c r="O473" s="1"/>
    </row>
    <row r="474" spans="1:15" ht="12.75" customHeight="1">
      <c r="A474" s="30">
        <v>464</v>
      </c>
      <c r="B474" s="342" t="s">
        <v>540</v>
      </c>
      <c r="C474" s="323">
        <v>194.55</v>
      </c>
      <c r="D474" s="324">
        <v>197.03333333333333</v>
      </c>
      <c r="E474" s="324">
        <v>189.61666666666667</v>
      </c>
      <c r="F474" s="324">
        <v>184.68333333333334</v>
      </c>
      <c r="G474" s="324">
        <v>177.26666666666668</v>
      </c>
      <c r="H474" s="324">
        <v>201.96666666666667</v>
      </c>
      <c r="I474" s="324">
        <v>209.38333333333335</v>
      </c>
      <c r="J474" s="324">
        <v>214.31666666666666</v>
      </c>
      <c r="K474" s="323">
        <v>204.45</v>
      </c>
      <c r="L474" s="323">
        <v>192.1</v>
      </c>
      <c r="M474" s="323">
        <v>2.25454</v>
      </c>
      <c r="N474" s="1"/>
      <c r="O474" s="1"/>
    </row>
    <row r="475" spans="1:15" ht="12.75" customHeight="1">
      <c r="A475" s="30">
        <v>465</v>
      </c>
      <c r="B475" s="342" t="s">
        <v>527</v>
      </c>
      <c r="C475" s="323">
        <v>819.2</v>
      </c>
      <c r="D475" s="324">
        <v>823.73333333333323</v>
      </c>
      <c r="E475" s="324">
        <v>793.41666666666652</v>
      </c>
      <c r="F475" s="324">
        <v>767.63333333333333</v>
      </c>
      <c r="G475" s="324">
        <v>737.31666666666661</v>
      </c>
      <c r="H475" s="324">
        <v>849.51666666666642</v>
      </c>
      <c r="I475" s="324">
        <v>879.83333333333326</v>
      </c>
      <c r="J475" s="324">
        <v>905.61666666666633</v>
      </c>
      <c r="K475" s="323">
        <v>854.05</v>
      </c>
      <c r="L475" s="323">
        <v>797.95</v>
      </c>
      <c r="M475" s="323">
        <v>0.74675999999999998</v>
      </c>
      <c r="N475" s="1"/>
      <c r="O475" s="1"/>
    </row>
    <row r="476" spans="1:15" ht="12.75" customHeight="1">
      <c r="A476" s="30">
        <v>466</v>
      </c>
      <c r="B476" s="342" t="s">
        <v>848</v>
      </c>
      <c r="C476" s="323">
        <v>159.19999999999999</v>
      </c>
      <c r="D476" s="324">
        <v>164.46666666666667</v>
      </c>
      <c r="E476" s="324">
        <v>153.93333333333334</v>
      </c>
      <c r="F476" s="324">
        <v>148.66666666666666</v>
      </c>
      <c r="G476" s="324">
        <v>138.13333333333333</v>
      </c>
      <c r="H476" s="324">
        <v>169.73333333333335</v>
      </c>
      <c r="I476" s="324">
        <v>180.26666666666671</v>
      </c>
      <c r="J476" s="324">
        <v>185.53333333333336</v>
      </c>
      <c r="K476" s="323">
        <v>175</v>
      </c>
      <c r="L476" s="323">
        <v>159.19999999999999</v>
      </c>
      <c r="M476" s="323">
        <v>48.790320000000001</v>
      </c>
      <c r="N476" s="1"/>
      <c r="O476" s="1"/>
    </row>
    <row r="477" spans="1:15" ht="12.75" customHeight="1">
      <c r="A477" s="30">
        <v>467</v>
      </c>
      <c r="B477" s="342" t="s">
        <v>528</v>
      </c>
      <c r="C477" s="323">
        <v>72.8</v>
      </c>
      <c r="D477" s="324">
        <v>73.3</v>
      </c>
      <c r="E477" s="324">
        <v>71.649999999999991</v>
      </c>
      <c r="F477" s="324">
        <v>70.5</v>
      </c>
      <c r="G477" s="324">
        <v>68.849999999999994</v>
      </c>
      <c r="H477" s="324">
        <v>74.449999999999989</v>
      </c>
      <c r="I477" s="324">
        <v>76.099999999999994</v>
      </c>
      <c r="J477" s="324">
        <v>77.249999999999986</v>
      </c>
      <c r="K477" s="323">
        <v>74.95</v>
      </c>
      <c r="L477" s="323">
        <v>72.150000000000006</v>
      </c>
      <c r="M477" s="323">
        <v>163.17071999999999</v>
      </c>
      <c r="N477" s="1"/>
      <c r="O477" s="1"/>
    </row>
    <row r="478" spans="1:15" ht="12.75" customHeight="1">
      <c r="A478" s="30">
        <v>468</v>
      </c>
      <c r="B478" s="342" t="s">
        <v>207</v>
      </c>
      <c r="C478" s="323">
        <v>607.4</v>
      </c>
      <c r="D478" s="324">
        <v>606.63333333333333</v>
      </c>
      <c r="E478" s="324">
        <v>602.26666666666665</v>
      </c>
      <c r="F478" s="324">
        <v>597.13333333333333</v>
      </c>
      <c r="G478" s="324">
        <v>592.76666666666665</v>
      </c>
      <c r="H478" s="324">
        <v>611.76666666666665</v>
      </c>
      <c r="I478" s="324">
        <v>616.13333333333321</v>
      </c>
      <c r="J478" s="324">
        <v>621.26666666666665</v>
      </c>
      <c r="K478" s="323">
        <v>611</v>
      </c>
      <c r="L478" s="323">
        <v>601.5</v>
      </c>
      <c r="M478" s="323">
        <v>6.9663300000000001</v>
      </c>
      <c r="N478" s="1"/>
      <c r="O478" s="1"/>
    </row>
    <row r="479" spans="1:15" ht="12.75" customHeight="1">
      <c r="A479" s="30">
        <v>469</v>
      </c>
      <c r="B479" s="342" t="s">
        <v>208</v>
      </c>
      <c r="C479" s="323">
        <v>1416.75</v>
      </c>
      <c r="D479" s="324">
        <v>1427.6333333333332</v>
      </c>
      <c r="E479" s="324">
        <v>1400.2666666666664</v>
      </c>
      <c r="F479" s="324">
        <v>1383.7833333333333</v>
      </c>
      <c r="G479" s="324">
        <v>1356.4166666666665</v>
      </c>
      <c r="H479" s="324">
        <v>1444.1166666666663</v>
      </c>
      <c r="I479" s="324">
        <v>1471.4833333333331</v>
      </c>
      <c r="J479" s="324">
        <v>1487.9666666666662</v>
      </c>
      <c r="K479" s="323">
        <v>1455</v>
      </c>
      <c r="L479" s="323">
        <v>1411.15</v>
      </c>
      <c r="M479" s="323">
        <v>3.3902600000000001</v>
      </c>
      <c r="N479" s="1"/>
      <c r="O479" s="1"/>
    </row>
    <row r="480" spans="1:15" ht="12.75" customHeight="1">
      <c r="A480" s="30">
        <v>470</v>
      </c>
      <c r="B480" s="342" t="s">
        <v>542</v>
      </c>
      <c r="C480" s="323">
        <v>11.5</v>
      </c>
      <c r="D480" s="324">
        <v>11.566666666666668</v>
      </c>
      <c r="E480" s="324">
        <v>11.383333333333336</v>
      </c>
      <c r="F480" s="324">
        <v>11.266666666666667</v>
      </c>
      <c r="G480" s="324">
        <v>11.083333333333336</v>
      </c>
      <c r="H480" s="324">
        <v>11.683333333333337</v>
      </c>
      <c r="I480" s="324">
        <v>11.866666666666671</v>
      </c>
      <c r="J480" s="324">
        <v>11.983333333333338</v>
      </c>
      <c r="K480" s="323">
        <v>11.75</v>
      </c>
      <c r="L480" s="323">
        <v>11.45</v>
      </c>
      <c r="M480" s="323">
        <v>37.12238</v>
      </c>
      <c r="N480" s="1"/>
      <c r="O480" s="1"/>
    </row>
    <row r="481" spans="1:15" ht="12.75" customHeight="1">
      <c r="A481" s="30">
        <v>471</v>
      </c>
      <c r="B481" s="342" t="s">
        <v>543</v>
      </c>
      <c r="C481" s="323">
        <v>595.65</v>
      </c>
      <c r="D481" s="324">
        <v>589.55000000000007</v>
      </c>
      <c r="E481" s="324">
        <v>577.70000000000016</v>
      </c>
      <c r="F481" s="324">
        <v>559.75000000000011</v>
      </c>
      <c r="G481" s="324">
        <v>547.9000000000002</v>
      </c>
      <c r="H481" s="324">
        <v>607.50000000000011</v>
      </c>
      <c r="I481" s="324">
        <v>619.35</v>
      </c>
      <c r="J481" s="324">
        <v>637.30000000000007</v>
      </c>
      <c r="K481" s="323">
        <v>601.4</v>
      </c>
      <c r="L481" s="323">
        <v>571.6</v>
      </c>
      <c r="M481" s="323">
        <v>2.6650700000000001</v>
      </c>
      <c r="N481" s="1"/>
      <c r="O481" s="1"/>
    </row>
    <row r="482" spans="1:15" ht="12.75" customHeight="1">
      <c r="A482" s="30">
        <v>472</v>
      </c>
      <c r="B482" s="342" t="s">
        <v>545</v>
      </c>
      <c r="C482" s="323">
        <v>106.55</v>
      </c>
      <c r="D482" s="324">
        <v>107.83333333333333</v>
      </c>
      <c r="E482" s="324">
        <v>104.41666666666666</v>
      </c>
      <c r="F482" s="324">
        <v>102.28333333333333</v>
      </c>
      <c r="G482" s="324">
        <v>98.86666666666666</v>
      </c>
      <c r="H482" s="324">
        <v>109.96666666666665</v>
      </c>
      <c r="I482" s="324">
        <v>113.38333333333331</v>
      </c>
      <c r="J482" s="324">
        <v>115.51666666666665</v>
      </c>
      <c r="K482" s="323">
        <v>111.25</v>
      </c>
      <c r="L482" s="323">
        <v>105.7</v>
      </c>
      <c r="M482" s="323">
        <v>20.067240000000002</v>
      </c>
      <c r="N482" s="1"/>
      <c r="O482" s="1"/>
    </row>
    <row r="483" spans="1:15" ht="12.75" customHeight="1">
      <c r="A483" s="30">
        <v>473</v>
      </c>
      <c r="B483" s="342" t="s">
        <v>546</v>
      </c>
      <c r="C483" s="323">
        <v>15.55</v>
      </c>
      <c r="D483" s="324">
        <v>15.75</v>
      </c>
      <c r="E483" s="324">
        <v>15.25</v>
      </c>
      <c r="F483" s="324">
        <v>14.95</v>
      </c>
      <c r="G483" s="324">
        <v>14.45</v>
      </c>
      <c r="H483" s="324">
        <v>16.05</v>
      </c>
      <c r="I483" s="324">
        <v>16.55</v>
      </c>
      <c r="J483" s="324">
        <v>16.850000000000001</v>
      </c>
      <c r="K483" s="323">
        <v>16.25</v>
      </c>
      <c r="L483" s="323">
        <v>15.45</v>
      </c>
      <c r="M483" s="323">
        <v>34.133969999999998</v>
      </c>
      <c r="N483" s="1"/>
      <c r="O483" s="1"/>
    </row>
    <row r="484" spans="1:15" ht="12.75" customHeight="1">
      <c r="A484" s="30">
        <v>474</v>
      </c>
      <c r="B484" s="342" t="s">
        <v>209</v>
      </c>
      <c r="C484" s="323">
        <v>6359.95</v>
      </c>
      <c r="D484" s="324">
        <v>6333.3166666666666</v>
      </c>
      <c r="E484" s="324">
        <v>6271.6833333333334</v>
      </c>
      <c r="F484" s="324">
        <v>6183.416666666667</v>
      </c>
      <c r="G484" s="324">
        <v>6121.7833333333338</v>
      </c>
      <c r="H484" s="324">
        <v>6421.583333333333</v>
      </c>
      <c r="I484" s="324">
        <v>6483.2166666666662</v>
      </c>
      <c r="J484" s="324">
        <v>6571.4833333333327</v>
      </c>
      <c r="K484" s="323">
        <v>6394.95</v>
      </c>
      <c r="L484" s="323">
        <v>6245.05</v>
      </c>
      <c r="M484" s="323">
        <v>3.2566799999999998</v>
      </c>
      <c r="N484" s="1"/>
      <c r="O484" s="1"/>
    </row>
    <row r="485" spans="1:15" ht="12.75" customHeight="1">
      <c r="A485" s="30">
        <v>475</v>
      </c>
      <c r="B485" s="342" t="s">
        <v>278</v>
      </c>
      <c r="C485" s="323">
        <v>38.1</v>
      </c>
      <c r="D485" s="324">
        <v>38.083333333333336</v>
      </c>
      <c r="E485" s="324">
        <v>37.466666666666669</v>
      </c>
      <c r="F485" s="324">
        <v>36.833333333333336</v>
      </c>
      <c r="G485" s="324">
        <v>36.216666666666669</v>
      </c>
      <c r="H485" s="324">
        <v>38.716666666666669</v>
      </c>
      <c r="I485" s="324">
        <v>39.333333333333329</v>
      </c>
      <c r="J485" s="324">
        <v>39.966666666666669</v>
      </c>
      <c r="K485" s="323">
        <v>38.700000000000003</v>
      </c>
      <c r="L485" s="323">
        <v>37.450000000000003</v>
      </c>
      <c r="M485" s="323">
        <v>101.36006</v>
      </c>
      <c r="N485" s="1"/>
      <c r="O485" s="1"/>
    </row>
    <row r="486" spans="1:15" ht="12.75" customHeight="1">
      <c r="A486" s="30">
        <v>476</v>
      </c>
      <c r="B486" s="342" t="s">
        <v>210</v>
      </c>
      <c r="C486" s="323">
        <v>780.75</v>
      </c>
      <c r="D486" s="324">
        <v>785.56666666666661</v>
      </c>
      <c r="E486" s="324">
        <v>773.18333333333317</v>
      </c>
      <c r="F486" s="324">
        <v>765.61666666666656</v>
      </c>
      <c r="G486" s="324">
        <v>753.23333333333312</v>
      </c>
      <c r="H486" s="324">
        <v>793.13333333333321</v>
      </c>
      <c r="I486" s="324">
        <v>805.51666666666665</v>
      </c>
      <c r="J486" s="324">
        <v>813.08333333333326</v>
      </c>
      <c r="K486" s="323">
        <v>797.95</v>
      </c>
      <c r="L486" s="323">
        <v>778</v>
      </c>
      <c r="M486" s="323">
        <v>22.077639999999999</v>
      </c>
      <c r="N486" s="1"/>
      <c r="O486" s="1"/>
    </row>
    <row r="487" spans="1:15" ht="12.75" customHeight="1">
      <c r="A487" s="30">
        <v>477</v>
      </c>
      <c r="B487" s="342" t="s">
        <v>544</v>
      </c>
      <c r="C487" s="323">
        <v>979.9</v>
      </c>
      <c r="D487" s="324">
        <v>983.58333333333337</v>
      </c>
      <c r="E487" s="324">
        <v>971.86666666666679</v>
      </c>
      <c r="F487" s="324">
        <v>963.83333333333337</v>
      </c>
      <c r="G487" s="324">
        <v>952.11666666666679</v>
      </c>
      <c r="H487" s="324">
        <v>991.61666666666679</v>
      </c>
      <c r="I487" s="324">
        <v>1003.3333333333333</v>
      </c>
      <c r="J487" s="324">
        <v>1011.3666666666668</v>
      </c>
      <c r="K487" s="323">
        <v>995.3</v>
      </c>
      <c r="L487" s="323">
        <v>975.55</v>
      </c>
      <c r="M487" s="323">
        <v>1.31165</v>
      </c>
      <c r="N487" s="1"/>
      <c r="O487" s="1"/>
    </row>
    <row r="488" spans="1:15" ht="12.75" customHeight="1">
      <c r="A488" s="30">
        <v>478</v>
      </c>
      <c r="B488" s="342" t="s">
        <v>549</v>
      </c>
      <c r="C488" s="323">
        <v>362.55</v>
      </c>
      <c r="D488" s="324">
        <v>368.89999999999992</v>
      </c>
      <c r="E488" s="324">
        <v>353.79999999999984</v>
      </c>
      <c r="F488" s="324">
        <v>345.0499999999999</v>
      </c>
      <c r="G488" s="324">
        <v>329.94999999999982</v>
      </c>
      <c r="H488" s="324">
        <v>377.64999999999986</v>
      </c>
      <c r="I488" s="324">
        <v>392.74999999999989</v>
      </c>
      <c r="J488" s="324">
        <v>401.49999999999989</v>
      </c>
      <c r="K488" s="323">
        <v>384</v>
      </c>
      <c r="L488" s="323">
        <v>360.15</v>
      </c>
      <c r="M488" s="323">
        <v>3.5728399999999998</v>
      </c>
      <c r="N488" s="1"/>
      <c r="O488" s="1"/>
    </row>
    <row r="489" spans="1:15" ht="12.75" customHeight="1">
      <c r="A489" s="30">
        <v>479</v>
      </c>
      <c r="B489" s="342" t="s">
        <v>550</v>
      </c>
      <c r="C489" s="323">
        <v>30.1</v>
      </c>
      <c r="D489" s="324">
        <v>30.25</v>
      </c>
      <c r="E489" s="324">
        <v>29.35</v>
      </c>
      <c r="F489" s="324">
        <v>28.6</v>
      </c>
      <c r="G489" s="324">
        <v>27.700000000000003</v>
      </c>
      <c r="H489" s="324">
        <v>31</v>
      </c>
      <c r="I489" s="324">
        <v>31.9</v>
      </c>
      <c r="J489" s="324">
        <v>32.65</v>
      </c>
      <c r="K489" s="323">
        <v>31.15</v>
      </c>
      <c r="L489" s="323">
        <v>29.5</v>
      </c>
      <c r="M489" s="323">
        <v>55.74539</v>
      </c>
      <c r="N489" s="1"/>
      <c r="O489" s="1"/>
    </row>
    <row r="490" spans="1:15" ht="12.75" customHeight="1">
      <c r="A490" s="30">
        <v>480</v>
      </c>
      <c r="B490" s="342" t="s">
        <v>551</v>
      </c>
      <c r="C490" s="323">
        <v>877.9</v>
      </c>
      <c r="D490" s="324">
        <v>901.75</v>
      </c>
      <c r="E490" s="324">
        <v>846.15</v>
      </c>
      <c r="F490" s="324">
        <v>814.4</v>
      </c>
      <c r="G490" s="324">
        <v>758.8</v>
      </c>
      <c r="H490" s="324">
        <v>933.5</v>
      </c>
      <c r="I490" s="324">
        <v>989.09999999999991</v>
      </c>
      <c r="J490" s="324">
        <v>1020.85</v>
      </c>
      <c r="K490" s="323">
        <v>957.35</v>
      </c>
      <c r="L490" s="323">
        <v>870</v>
      </c>
      <c r="M490" s="323">
        <v>2.2185899999999998</v>
      </c>
      <c r="N490" s="1"/>
      <c r="O490" s="1"/>
    </row>
    <row r="491" spans="1:15" ht="12.75" customHeight="1">
      <c r="A491" s="30">
        <v>481</v>
      </c>
      <c r="B491" s="342" t="s">
        <v>553</v>
      </c>
      <c r="C491" s="323">
        <v>330.3</v>
      </c>
      <c r="D491" s="324">
        <v>326.46666666666664</v>
      </c>
      <c r="E491" s="324">
        <v>319.43333333333328</v>
      </c>
      <c r="F491" s="324">
        <v>308.56666666666666</v>
      </c>
      <c r="G491" s="324">
        <v>301.5333333333333</v>
      </c>
      <c r="H491" s="324">
        <v>337.33333333333326</v>
      </c>
      <c r="I491" s="324">
        <v>344.36666666666667</v>
      </c>
      <c r="J491" s="324">
        <v>355.23333333333323</v>
      </c>
      <c r="K491" s="323">
        <v>333.5</v>
      </c>
      <c r="L491" s="323">
        <v>315.60000000000002</v>
      </c>
      <c r="M491" s="323">
        <v>2.3030499999999998</v>
      </c>
      <c r="N491" s="1"/>
      <c r="O491" s="1"/>
    </row>
    <row r="492" spans="1:15" ht="12.75" customHeight="1">
      <c r="A492" s="30">
        <v>482</v>
      </c>
      <c r="B492" s="342" t="s">
        <v>280</v>
      </c>
      <c r="C492" s="323">
        <v>938.8</v>
      </c>
      <c r="D492" s="324">
        <v>941.26666666666677</v>
      </c>
      <c r="E492" s="324">
        <v>922.53333333333353</v>
      </c>
      <c r="F492" s="324">
        <v>906.26666666666677</v>
      </c>
      <c r="G492" s="324">
        <v>887.53333333333353</v>
      </c>
      <c r="H492" s="324">
        <v>957.53333333333353</v>
      </c>
      <c r="I492" s="324">
        <v>976.26666666666688</v>
      </c>
      <c r="J492" s="324">
        <v>992.53333333333353</v>
      </c>
      <c r="K492" s="323">
        <v>960</v>
      </c>
      <c r="L492" s="323">
        <v>925</v>
      </c>
      <c r="M492" s="323">
        <v>5.1682800000000002</v>
      </c>
      <c r="N492" s="1"/>
      <c r="O492" s="1"/>
    </row>
    <row r="493" spans="1:15" ht="12.75" customHeight="1">
      <c r="A493" s="30">
        <v>483</v>
      </c>
      <c r="B493" s="342" t="s">
        <v>211</v>
      </c>
      <c r="C493" s="323">
        <v>413.4</v>
      </c>
      <c r="D493" s="324">
        <v>412.41666666666669</v>
      </c>
      <c r="E493" s="324">
        <v>406.98333333333335</v>
      </c>
      <c r="F493" s="324">
        <v>400.56666666666666</v>
      </c>
      <c r="G493" s="324">
        <v>395.13333333333333</v>
      </c>
      <c r="H493" s="324">
        <v>418.83333333333337</v>
      </c>
      <c r="I493" s="324">
        <v>424.26666666666665</v>
      </c>
      <c r="J493" s="324">
        <v>430.68333333333339</v>
      </c>
      <c r="K493" s="323">
        <v>417.85</v>
      </c>
      <c r="L493" s="323">
        <v>406</v>
      </c>
      <c r="M493" s="323">
        <v>86.583839999999995</v>
      </c>
      <c r="N493" s="1"/>
      <c r="O493" s="1"/>
    </row>
    <row r="494" spans="1:15" ht="12.75" customHeight="1">
      <c r="A494" s="30">
        <v>484</v>
      </c>
      <c r="B494" s="342" t="s">
        <v>554</v>
      </c>
      <c r="C494" s="323">
        <v>2220.85</v>
      </c>
      <c r="D494" s="324">
        <v>2251.4166666666665</v>
      </c>
      <c r="E494" s="324">
        <v>2178.833333333333</v>
      </c>
      <c r="F494" s="324">
        <v>2136.8166666666666</v>
      </c>
      <c r="G494" s="324">
        <v>2064.2333333333331</v>
      </c>
      <c r="H494" s="324">
        <v>2293.4333333333329</v>
      </c>
      <c r="I494" s="324">
        <v>2366.016666666666</v>
      </c>
      <c r="J494" s="324">
        <v>2408.0333333333328</v>
      </c>
      <c r="K494" s="323">
        <v>2324</v>
      </c>
      <c r="L494" s="323">
        <v>2209.4</v>
      </c>
      <c r="M494" s="323">
        <v>0.62839999999999996</v>
      </c>
      <c r="N494" s="1"/>
      <c r="O494" s="1"/>
    </row>
    <row r="495" spans="1:15" ht="12.75" customHeight="1">
      <c r="A495" s="30">
        <v>485</v>
      </c>
      <c r="B495" s="342" t="s">
        <v>279</v>
      </c>
      <c r="C495" s="323">
        <v>214.15</v>
      </c>
      <c r="D495" s="324">
        <v>215.20000000000002</v>
      </c>
      <c r="E495" s="324">
        <v>212.10000000000002</v>
      </c>
      <c r="F495" s="324">
        <v>210.05</v>
      </c>
      <c r="G495" s="324">
        <v>206.95000000000002</v>
      </c>
      <c r="H495" s="324">
        <v>217.25000000000003</v>
      </c>
      <c r="I495" s="324">
        <v>220.35</v>
      </c>
      <c r="J495" s="324">
        <v>222.40000000000003</v>
      </c>
      <c r="K495" s="323">
        <v>218.3</v>
      </c>
      <c r="L495" s="323">
        <v>213.15</v>
      </c>
      <c r="M495" s="323">
        <v>2.6909100000000001</v>
      </c>
      <c r="N495" s="1"/>
      <c r="O495" s="1"/>
    </row>
    <row r="496" spans="1:15" ht="12.75" customHeight="1">
      <c r="A496" s="30">
        <v>486</v>
      </c>
      <c r="B496" s="342" t="s">
        <v>555</v>
      </c>
      <c r="C496" s="323">
        <v>1960.35</v>
      </c>
      <c r="D496" s="324">
        <v>1968.1333333333332</v>
      </c>
      <c r="E496" s="324">
        <v>1932.3166666666664</v>
      </c>
      <c r="F496" s="324">
        <v>1904.2833333333331</v>
      </c>
      <c r="G496" s="324">
        <v>1868.4666666666662</v>
      </c>
      <c r="H496" s="324">
        <v>1996.1666666666665</v>
      </c>
      <c r="I496" s="324">
        <v>2031.9833333333331</v>
      </c>
      <c r="J496" s="324">
        <v>2060.0166666666664</v>
      </c>
      <c r="K496" s="323">
        <v>2003.95</v>
      </c>
      <c r="L496" s="323">
        <v>1940.1</v>
      </c>
      <c r="M496" s="323">
        <v>0.30351</v>
      </c>
      <c r="N496" s="1"/>
      <c r="O496" s="1"/>
    </row>
    <row r="497" spans="1:15" ht="12.75" customHeight="1">
      <c r="A497" s="30">
        <v>487</v>
      </c>
      <c r="B497" s="342" t="s">
        <v>548</v>
      </c>
      <c r="C497" s="323">
        <v>728.5</v>
      </c>
      <c r="D497" s="324">
        <v>719.11666666666667</v>
      </c>
      <c r="E497" s="324">
        <v>700.23333333333335</v>
      </c>
      <c r="F497" s="324">
        <v>671.9666666666667</v>
      </c>
      <c r="G497" s="324">
        <v>653.08333333333337</v>
      </c>
      <c r="H497" s="324">
        <v>747.38333333333333</v>
      </c>
      <c r="I497" s="324">
        <v>766.26666666666677</v>
      </c>
      <c r="J497" s="324">
        <v>794.5333333333333</v>
      </c>
      <c r="K497" s="323">
        <v>738</v>
      </c>
      <c r="L497" s="323">
        <v>690.85</v>
      </c>
      <c r="M497" s="323">
        <v>16.449960000000001</v>
      </c>
      <c r="N497" s="1"/>
      <c r="O497" s="1"/>
    </row>
    <row r="498" spans="1:15" ht="12.75" customHeight="1">
      <c r="A498" s="30">
        <v>488</v>
      </c>
      <c r="B498" s="342" t="s">
        <v>547</v>
      </c>
      <c r="C498" s="323">
        <v>3733.55</v>
      </c>
      <c r="D498" s="324">
        <v>3751.5833333333335</v>
      </c>
      <c r="E498" s="324">
        <v>3687.0666666666671</v>
      </c>
      <c r="F498" s="324">
        <v>3640.5833333333335</v>
      </c>
      <c r="G498" s="324">
        <v>3576.0666666666671</v>
      </c>
      <c r="H498" s="324">
        <v>3798.0666666666671</v>
      </c>
      <c r="I498" s="324">
        <v>3862.5833333333335</v>
      </c>
      <c r="J498" s="324">
        <v>3909.0666666666671</v>
      </c>
      <c r="K498" s="323">
        <v>3816.1</v>
      </c>
      <c r="L498" s="323">
        <v>3705.1</v>
      </c>
      <c r="M498" s="323">
        <v>0.10934000000000001</v>
      </c>
      <c r="N498" s="1"/>
      <c r="O498" s="1"/>
    </row>
    <row r="499" spans="1:15" ht="12.75" customHeight="1">
      <c r="A499" s="30">
        <v>489</v>
      </c>
      <c r="B499" s="342" t="s">
        <v>212</v>
      </c>
      <c r="C499" s="323">
        <v>1231.5999999999999</v>
      </c>
      <c r="D499" s="324">
        <v>1235.8333333333333</v>
      </c>
      <c r="E499" s="324">
        <v>1213.7666666666664</v>
      </c>
      <c r="F499" s="324">
        <v>1195.9333333333332</v>
      </c>
      <c r="G499" s="324">
        <v>1173.8666666666663</v>
      </c>
      <c r="H499" s="324">
        <v>1253.6666666666665</v>
      </c>
      <c r="I499" s="324">
        <v>1275.7333333333336</v>
      </c>
      <c r="J499" s="324">
        <v>1293.5666666666666</v>
      </c>
      <c r="K499" s="323">
        <v>1257.9000000000001</v>
      </c>
      <c r="L499" s="323">
        <v>1218</v>
      </c>
      <c r="M499" s="323">
        <v>15.912990000000001</v>
      </c>
      <c r="N499" s="1"/>
      <c r="O499" s="1"/>
    </row>
    <row r="500" spans="1:15" ht="12.75" customHeight="1">
      <c r="A500" s="30">
        <v>490</v>
      </c>
      <c r="B500" s="342" t="s">
        <v>552</v>
      </c>
      <c r="C500" s="323">
        <v>519.95000000000005</v>
      </c>
      <c r="D500" s="324">
        <v>524.65</v>
      </c>
      <c r="E500" s="324">
        <v>510.29999999999995</v>
      </c>
      <c r="F500" s="324">
        <v>500.65</v>
      </c>
      <c r="G500" s="324">
        <v>486.29999999999995</v>
      </c>
      <c r="H500" s="324">
        <v>534.29999999999995</v>
      </c>
      <c r="I500" s="324">
        <v>548.65000000000009</v>
      </c>
      <c r="J500" s="324">
        <v>558.29999999999995</v>
      </c>
      <c r="K500" s="323">
        <v>539</v>
      </c>
      <c r="L500" s="323">
        <v>515</v>
      </c>
      <c r="M500" s="323">
        <v>3.3905599999999998</v>
      </c>
      <c r="N500" s="1"/>
      <c r="O500" s="1"/>
    </row>
    <row r="501" spans="1:15" ht="12.75" customHeight="1">
      <c r="A501" s="30">
        <v>491</v>
      </c>
      <c r="B501" s="342" t="s">
        <v>556</v>
      </c>
      <c r="C501" s="323">
        <v>7409.25</v>
      </c>
      <c r="D501" s="324">
        <v>7383.95</v>
      </c>
      <c r="E501" s="324">
        <v>7292.9</v>
      </c>
      <c r="F501" s="324">
        <v>7176.55</v>
      </c>
      <c r="G501" s="324">
        <v>7085.5</v>
      </c>
      <c r="H501" s="324">
        <v>7500.2999999999993</v>
      </c>
      <c r="I501" s="324">
        <v>7591.35</v>
      </c>
      <c r="J501" s="324">
        <v>7707.6999999999989</v>
      </c>
      <c r="K501" s="323">
        <v>7475</v>
      </c>
      <c r="L501" s="323">
        <v>7267.6</v>
      </c>
      <c r="M501" s="323">
        <v>5.1189999999999999E-2</v>
      </c>
      <c r="N501" s="1"/>
      <c r="O501" s="1"/>
    </row>
    <row r="502" spans="1:15" ht="12.75" customHeight="1">
      <c r="A502" s="30">
        <v>492</v>
      </c>
      <c r="B502" s="342" t="s">
        <v>557</v>
      </c>
      <c r="C502" s="323">
        <v>153</v>
      </c>
      <c r="D502" s="324">
        <v>152.18333333333334</v>
      </c>
      <c r="E502" s="324">
        <v>148.56666666666666</v>
      </c>
      <c r="F502" s="324">
        <v>144.13333333333333</v>
      </c>
      <c r="G502" s="324">
        <v>140.51666666666665</v>
      </c>
      <c r="H502" s="324">
        <v>156.61666666666667</v>
      </c>
      <c r="I502" s="324">
        <v>160.23333333333335</v>
      </c>
      <c r="J502" s="324">
        <v>164.66666666666669</v>
      </c>
      <c r="K502" s="323">
        <v>155.80000000000001</v>
      </c>
      <c r="L502" s="323">
        <v>147.75</v>
      </c>
      <c r="M502" s="323">
        <v>12.641159999999999</v>
      </c>
      <c r="N502" s="1"/>
      <c r="O502" s="1"/>
    </row>
    <row r="503" spans="1:15" ht="12.75" customHeight="1">
      <c r="A503" s="30">
        <v>493</v>
      </c>
      <c r="B503" s="342" t="s">
        <v>558</v>
      </c>
      <c r="C503" s="323">
        <v>94.6</v>
      </c>
      <c r="D503" s="324">
        <v>94.966666666666654</v>
      </c>
      <c r="E503" s="324">
        <v>92.333333333333314</v>
      </c>
      <c r="F503" s="324">
        <v>90.066666666666663</v>
      </c>
      <c r="G503" s="324">
        <v>87.433333333333323</v>
      </c>
      <c r="H503" s="324">
        <v>97.233333333333306</v>
      </c>
      <c r="I503" s="324">
        <v>99.86666666666666</v>
      </c>
      <c r="J503" s="324">
        <v>102.1333333333333</v>
      </c>
      <c r="K503" s="323">
        <v>97.6</v>
      </c>
      <c r="L503" s="323">
        <v>92.7</v>
      </c>
      <c r="M503" s="323">
        <v>46.176670000000001</v>
      </c>
      <c r="N503" s="1"/>
      <c r="O503" s="1"/>
    </row>
    <row r="504" spans="1:15" ht="12.75" customHeight="1">
      <c r="A504" s="30">
        <v>494</v>
      </c>
      <c r="B504" s="342" t="s">
        <v>559</v>
      </c>
      <c r="C504" s="323">
        <v>470.25</v>
      </c>
      <c r="D504" s="324">
        <v>465.91666666666669</v>
      </c>
      <c r="E504" s="324">
        <v>453.83333333333337</v>
      </c>
      <c r="F504" s="324">
        <v>437.41666666666669</v>
      </c>
      <c r="G504" s="324">
        <v>425.33333333333337</v>
      </c>
      <c r="H504" s="324">
        <v>482.33333333333337</v>
      </c>
      <c r="I504" s="324">
        <v>494.41666666666674</v>
      </c>
      <c r="J504" s="324">
        <v>510.83333333333337</v>
      </c>
      <c r="K504" s="323">
        <v>478</v>
      </c>
      <c r="L504" s="323">
        <v>449.5</v>
      </c>
      <c r="M504" s="323">
        <v>2.05749</v>
      </c>
      <c r="N504" s="1"/>
      <c r="O504" s="1"/>
    </row>
    <row r="505" spans="1:15" ht="12.75" customHeight="1">
      <c r="A505" s="30">
        <v>495</v>
      </c>
      <c r="B505" s="342" t="s">
        <v>281</v>
      </c>
      <c r="C505" s="323">
        <v>1569.4</v>
      </c>
      <c r="D505" s="324">
        <v>1574.4666666666665</v>
      </c>
      <c r="E505" s="324">
        <v>1545.0333333333328</v>
      </c>
      <c r="F505" s="324">
        <v>1520.6666666666663</v>
      </c>
      <c r="G505" s="324">
        <v>1491.2333333333327</v>
      </c>
      <c r="H505" s="324">
        <v>1598.833333333333</v>
      </c>
      <c r="I505" s="324">
        <v>1628.2666666666669</v>
      </c>
      <c r="J505" s="324">
        <v>1652.6333333333332</v>
      </c>
      <c r="K505" s="323">
        <v>1603.9</v>
      </c>
      <c r="L505" s="323">
        <v>1550.1</v>
      </c>
      <c r="M505" s="323">
        <v>2.0346899999999999</v>
      </c>
      <c r="N505" s="1"/>
      <c r="O505" s="1"/>
    </row>
    <row r="506" spans="1:15" ht="12.75" customHeight="1">
      <c r="A506" s="30">
        <v>496</v>
      </c>
      <c r="B506" s="342" t="s">
        <v>213</v>
      </c>
      <c r="C506" s="323">
        <v>600.20000000000005</v>
      </c>
      <c r="D506" s="324">
        <v>602.1</v>
      </c>
      <c r="E506" s="324">
        <v>595.20000000000005</v>
      </c>
      <c r="F506" s="324">
        <v>590.20000000000005</v>
      </c>
      <c r="G506" s="324">
        <v>583.30000000000007</v>
      </c>
      <c r="H506" s="324">
        <v>607.1</v>
      </c>
      <c r="I506" s="324">
        <v>613.99999999999989</v>
      </c>
      <c r="J506" s="324">
        <v>619</v>
      </c>
      <c r="K506" s="323">
        <v>609</v>
      </c>
      <c r="L506" s="323">
        <v>597.1</v>
      </c>
      <c r="M506" s="323">
        <v>57.384050000000002</v>
      </c>
      <c r="N506" s="1"/>
      <c r="O506" s="1"/>
    </row>
    <row r="507" spans="1:15" ht="12.75" customHeight="1">
      <c r="A507" s="30">
        <v>497</v>
      </c>
      <c r="B507" s="342" t="s">
        <v>560</v>
      </c>
      <c r="C507" s="323">
        <v>297.45</v>
      </c>
      <c r="D507" s="324">
        <v>300.88333333333338</v>
      </c>
      <c r="E507" s="324">
        <v>291.76666666666677</v>
      </c>
      <c r="F507" s="324">
        <v>286.08333333333337</v>
      </c>
      <c r="G507" s="324">
        <v>276.96666666666675</v>
      </c>
      <c r="H507" s="324">
        <v>306.56666666666678</v>
      </c>
      <c r="I507" s="324">
        <v>315.68333333333345</v>
      </c>
      <c r="J507" s="324">
        <v>321.36666666666679</v>
      </c>
      <c r="K507" s="323">
        <v>310</v>
      </c>
      <c r="L507" s="323">
        <v>295.2</v>
      </c>
      <c r="M507" s="323">
        <v>9.4179600000000008</v>
      </c>
      <c r="N507" s="1"/>
      <c r="O507" s="1"/>
    </row>
    <row r="508" spans="1:15" ht="12.75" customHeight="1">
      <c r="A508" s="30">
        <v>498</v>
      </c>
      <c r="B508" s="381" t="s">
        <v>282</v>
      </c>
      <c r="C508" s="382">
        <v>12.55</v>
      </c>
      <c r="D508" s="382">
        <v>12.616666666666667</v>
      </c>
      <c r="E508" s="382">
        <v>12.433333333333334</v>
      </c>
      <c r="F508" s="382">
        <v>12.316666666666666</v>
      </c>
      <c r="G508" s="382">
        <v>12.133333333333333</v>
      </c>
      <c r="H508" s="382">
        <v>12.733333333333334</v>
      </c>
      <c r="I508" s="382">
        <v>12.916666666666668</v>
      </c>
      <c r="J508" s="381">
        <v>13.033333333333335</v>
      </c>
      <c r="K508" s="381">
        <v>12.8</v>
      </c>
      <c r="L508" s="381">
        <v>12.5</v>
      </c>
      <c r="M508" s="270">
        <v>811.10072000000002</v>
      </c>
      <c r="N508" s="1"/>
      <c r="O508" s="1"/>
    </row>
    <row r="509" spans="1:15" ht="12.75" customHeight="1">
      <c r="A509" s="30">
        <v>499</v>
      </c>
      <c r="B509" s="381" t="s">
        <v>214</v>
      </c>
      <c r="C509" s="382">
        <v>289.89999999999998</v>
      </c>
      <c r="D509" s="382">
        <v>291.93333333333334</v>
      </c>
      <c r="E509" s="382">
        <v>286.31666666666666</v>
      </c>
      <c r="F509" s="382">
        <v>282.73333333333335</v>
      </c>
      <c r="G509" s="382">
        <v>277.11666666666667</v>
      </c>
      <c r="H509" s="382">
        <v>295.51666666666665</v>
      </c>
      <c r="I509" s="382">
        <v>301.13333333333333</v>
      </c>
      <c r="J509" s="381">
        <v>304.71666666666664</v>
      </c>
      <c r="K509" s="381">
        <v>297.55</v>
      </c>
      <c r="L509" s="381">
        <v>288.35000000000002</v>
      </c>
      <c r="M509" s="270">
        <v>147.22884999999999</v>
      </c>
      <c r="N509" s="1"/>
      <c r="O509" s="1"/>
    </row>
    <row r="510" spans="1:15" ht="12.75" customHeight="1">
      <c r="A510" s="30">
        <v>500</v>
      </c>
      <c r="B510" s="381" t="s">
        <v>561</v>
      </c>
      <c r="C510" s="382">
        <v>372.15</v>
      </c>
      <c r="D510" s="382">
        <v>372.45</v>
      </c>
      <c r="E510" s="382">
        <v>367.65</v>
      </c>
      <c r="F510" s="382">
        <v>363.15</v>
      </c>
      <c r="G510" s="382">
        <v>358.34999999999997</v>
      </c>
      <c r="H510" s="382">
        <v>376.95</v>
      </c>
      <c r="I510" s="382">
        <v>381.75000000000006</v>
      </c>
      <c r="J510" s="381">
        <v>386.25</v>
      </c>
      <c r="K510" s="381">
        <v>377.25</v>
      </c>
      <c r="L510" s="381">
        <v>367.95</v>
      </c>
      <c r="M510" s="270">
        <v>6.37094</v>
      </c>
      <c r="N510" s="1"/>
      <c r="O510" s="1"/>
    </row>
    <row r="511" spans="1:15" ht="12.75" customHeight="1">
      <c r="A511" s="30">
        <v>501</v>
      </c>
      <c r="B511" s="381" t="s">
        <v>562</v>
      </c>
      <c r="C511" s="382">
        <v>1464.45</v>
      </c>
      <c r="D511" s="382">
        <v>1462.6833333333334</v>
      </c>
      <c r="E511" s="382">
        <v>1443.8166666666668</v>
      </c>
      <c r="F511" s="382">
        <v>1423.1833333333334</v>
      </c>
      <c r="G511" s="382">
        <v>1404.3166666666668</v>
      </c>
      <c r="H511" s="382">
        <v>1483.3166666666668</v>
      </c>
      <c r="I511" s="382">
        <v>1502.1833333333336</v>
      </c>
      <c r="J511" s="381">
        <v>1522.8166666666668</v>
      </c>
      <c r="K511" s="381">
        <v>1481.55</v>
      </c>
      <c r="L511" s="381">
        <v>1442.05</v>
      </c>
      <c r="M511" s="270">
        <v>0.30998999999999999</v>
      </c>
      <c r="N511" s="1"/>
      <c r="O511" s="1"/>
    </row>
    <row r="512" spans="1:15" ht="12.75" customHeight="1">
      <c r="A512" s="295"/>
      <c r="B512" s="295"/>
      <c r="C512" s="296"/>
      <c r="D512" s="296"/>
      <c r="E512" s="296"/>
      <c r="F512" s="296"/>
      <c r="G512" s="296"/>
      <c r="H512" s="296"/>
      <c r="I512" s="296"/>
      <c r="J512" s="295"/>
      <c r="K512" s="295"/>
      <c r="L512" s="295"/>
      <c r="M512" s="297"/>
      <c r="N512" s="1"/>
      <c r="O512" s="1"/>
    </row>
    <row r="513" spans="1:15" ht="12.75" customHeight="1">
      <c r="A513" s="295"/>
      <c r="B513" s="295"/>
      <c r="C513" s="296"/>
      <c r="D513" s="296"/>
      <c r="E513" s="296"/>
      <c r="F513" s="296"/>
      <c r="G513" s="296"/>
      <c r="H513" s="296"/>
      <c r="I513" s="296"/>
      <c r="J513" s="295"/>
      <c r="K513" s="295"/>
      <c r="L513" s="295"/>
      <c r="M513" s="297"/>
      <c r="N513" s="1"/>
      <c r="O513" s="1"/>
    </row>
    <row r="514" spans="1:15" ht="12.75" customHeight="1">
      <c r="J514" s="1"/>
      <c r="K514" s="1"/>
      <c r="L514" s="1"/>
      <c r="M514" s="1"/>
      <c r="N514" s="1"/>
      <c r="O514" s="1"/>
    </row>
    <row r="515" spans="1:15" ht="12.75" customHeight="1">
      <c r="J515" s="1"/>
      <c r="K515" s="1"/>
      <c r="L515" s="1"/>
      <c r="M515" s="1"/>
      <c r="N515" s="1"/>
      <c r="O515" s="1"/>
    </row>
    <row r="516" spans="1:15" ht="12.75" customHeight="1">
      <c r="J516" s="1"/>
      <c r="K516" s="1"/>
      <c r="L516" s="1"/>
      <c r="M516" s="1"/>
      <c r="N516" s="1"/>
      <c r="O516" s="1"/>
    </row>
    <row r="517" spans="1:15" ht="12.75" customHeight="1">
      <c r="A517" s="63" t="s">
        <v>285</v>
      </c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A518" s="46" t="s">
        <v>215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46" t="s">
        <v>216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6" t="s">
        <v>217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6" t="s">
        <v>218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46" t="s">
        <v>219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67" t="s">
        <v>221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67" t="s">
        <v>222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67" t="s">
        <v>223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67" t="s">
        <v>224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67" t="s">
        <v>225</v>
      </c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2.75" customHeight="1">
      <c r="A528" s="67" t="s">
        <v>226</v>
      </c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2.75" customHeight="1">
      <c r="A529" s="67" t="s">
        <v>227</v>
      </c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</row>
    <row r="530" spans="1:15" ht="12.75" customHeight="1">
      <c r="A530" s="67" t="s">
        <v>228</v>
      </c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</row>
    <row r="531" spans="1:15" ht="12.75" customHeight="1">
      <c r="A531" s="67" t="s">
        <v>229</v>
      </c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500"/>
  <sheetViews>
    <sheetView zoomScale="85" zoomScaleNormal="85" workbookViewId="0">
      <pane ySplit="9" topLeftCell="A10" activePane="bottomLeft" state="frozen"/>
      <selection pane="bottomLeft" activeCell="C15" sqref="C15"/>
    </sheetView>
  </sheetViews>
  <sheetFormatPr defaultColWidth="17.285156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35" width="9.28515625" customWidth="1"/>
  </cols>
  <sheetData>
    <row r="1" spans="1:35" ht="12" customHeight="1">
      <c r="A1" s="71" t="s">
        <v>287</v>
      </c>
      <c r="B1" s="72"/>
      <c r="C1" s="73"/>
      <c r="D1" s="74"/>
      <c r="E1" s="72"/>
      <c r="F1" s="72"/>
      <c r="G1" s="72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  <c r="V1" s="75"/>
      <c r="W1" s="75"/>
      <c r="X1" s="75"/>
      <c r="Y1" s="75"/>
      <c r="Z1" s="75"/>
      <c r="AA1" s="75"/>
      <c r="AB1" s="75"/>
      <c r="AC1" s="75"/>
      <c r="AD1" s="75"/>
      <c r="AE1" s="75"/>
      <c r="AF1" s="75"/>
      <c r="AG1" s="75"/>
      <c r="AH1" s="75"/>
      <c r="AI1" s="75"/>
    </row>
    <row r="2" spans="1:35" ht="12.75" customHeight="1">
      <c r="A2" s="76"/>
      <c r="B2" s="77"/>
      <c r="C2" s="78"/>
      <c r="D2" s="79"/>
      <c r="E2" s="77"/>
      <c r="F2" s="77"/>
      <c r="G2" s="77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75"/>
      <c r="W2" s="75"/>
      <c r="X2" s="75"/>
      <c r="Y2" s="75"/>
      <c r="Z2" s="75"/>
      <c r="AA2" s="75"/>
      <c r="AB2" s="75"/>
      <c r="AC2" s="75"/>
      <c r="AD2" s="75"/>
      <c r="AE2" s="75"/>
      <c r="AF2" s="75"/>
      <c r="AG2" s="75"/>
      <c r="AH2" s="75"/>
      <c r="AI2" s="75"/>
    </row>
    <row r="3" spans="1:35" ht="12.75" customHeight="1">
      <c r="A3" s="76"/>
      <c r="B3" s="77"/>
      <c r="C3" s="78"/>
      <c r="D3" s="79"/>
      <c r="E3" s="77"/>
      <c r="F3" s="77"/>
      <c r="G3" s="77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  <c r="T3" s="75"/>
      <c r="U3" s="75"/>
      <c r="V3" s="75"/>
      <c r="W3" s="75"/>
      <c r="X3" s="75"/>
      <c r="Y3" s="75"/>
      <c r="Z3" s="75"/>
      <c r="AA3" s="75"/>
      <c r="AB3" s="75"/>
      <c r="AC3" s="75"/>
      <c r="AD3" s="75"/>
      <c r="AE3" s="75"/>
      <c r="AF3" s="75"/>
      <c r="AG3" s="75"/>
      <c r="AH3" s="75"/>
      <c r="AI3" s="75"/>
    </row>
    <row r="4" spans="1:35" ht="12.75" customHeight="1">
      <c r="A4" s="76"/>
      <c r="B4" s="77"/>
      <c r="C4" s="78"/>
      <c r="D4" s="79"/>
      <c r="E4" s="77"/>
      <c r="F4" s="77"/>
      <c r="G4" s="77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</row>
    <row r="5" spans="1:35" ht="6" customHeight="1">
      <c r="A5" s="491"/>
      <c r="B5" s="492"/>
      <c r="C5" s="491"/>
      <c r="D5" s="492"/>
      <c r="E5" s="72"/>
      <c r="F5" s="72"/>
      <c r="G5" s="72"/>
      <c r="H5" s="75"/>
      <c r="I5" s="75"/>
      <c r="J5" s="75"/>
      <c r="K5" s="75"/>
      <c r="L5" s="75"/>
      <c r="M5" s="75"/>
      <c r="N5" s="75"/>
      <c r="O5" s="75"/>
      <c r="P5" s="75"/>
      <c r="Q5" s="75"/>
      <c r="R5" s="75"/>
      <c r="S5" s="75"/>
      <c r="T5" s="75"/>
      <c r="U5" s="75"/>
      <c r="V5" s="75"/>
      <c r="W5" s="75"/>
      <c r="X5" s="75"/>
      <c r="Y5" s="75"/>
      <c r="Z5" s="75"/>
      <c r="AA5" s="75"/>
      <c r="AB5" s="75"/>
      <c r="AC5" s="75"/>
      <c r="AD5" s="75"/>
      <c r="AE5" s="75"/>
      <c r="AF5" s="75"/>
      <c r="AG5" s="75"/>
      <c r="AH5" s="75"/>
      <c r="AI5" s="75"/>
    </row>
    <row r="6" spans="1:35" ht="26.25" customHeight="1">
      <c r="A6" s="75"/>
      <c r="B6" s="80"/>
      <c r="C6" s="68"/>
      <c r="D6" s="68"/>
      <c r="E6" s="346" t="s">
        <v>286</v>
      </c>
      <c r="F6" s="72"/>
      <c r="G6" s="72"/>
      <c r="H6" s="75"/>
      <c r="I6" s="75"/>
      <c r="J6" s="75"/>
      <c r="K6" s="75"/>
      <c r="L6" s="75"/>
      <c r="M6" s="75"/>
      <c r="N6" s="75"/>
      <c r="O6" s="75"/>
      <c r="P6" s="75"/>
      <c r="Q6" s="75"/>
      <c r="R6" s="75"/>
      <c r="S6" s="75"/>
      <c r="T6" s="75"/>
      <c r="U6" s="75"/>
      <c r="V6" s="75"/>
      <c r="W6" s="75"/>
      <c r="X6" s="75"/>
      <c r="Y6" s="75"/>
      <c r="Z6" s="75"/>
      <c r="AA6" s="75"/>
      <c r="AB6" s="75"/>
      <c r="AC6" s="75"/>
      <c r="AD6" s="75"/>
      <c r="AE6" s="75"/>
      <c r="AF6" s="75"/>
      <c r="AG6" s="75"/>
      <c r="AH6" s="75"/>
      <c r="AI6" s="75"/>
    </row>
    <row r="7" spans="1:35" ht="16.5" customHeight="1">
      <c r="A7" s="81" t="s">
        <v>564</v>
      </c>
      <c r="B7" s="493" t="s">
        <v>565</v>
      </c>
      <c r="C7" s="492"/>
      <c r="D7" s="7">
        <f>Main!B10</f>
        <v>44649</v>
      </c>
      <c r="E7" s="82"/>
      <c r="F7" s="72"/>
      <c r="G7" s="83"/>
      <c r="H7" s="75"/>
      <c r="I7" s="75"/>
      <c r="J7" s="75"/>
      <c r="K7" s="75"/>
      <c r="L7" s="75"/>
      <c r="M7" s="75"/>
      <c r="N7" s="75"/>
      <c r="O7" s="75"/>
      <c r="P7" s="75"/>
      <c r="Q7" s="75"/>
      <c r="R7" s="75"/>
      <c r="S7" s="75"/>
      <c r="T7" s="75"/>
      <c r="U7" s="75"/>
      <c r="V7" s="75"/>
      <c r="W7" s="75"/>
      <c r="X7" s="75"/>
      <c r="Y7" s="75"/>
      <c r="Z7" s="75"/>
      <c r="AA7" s="75"/>
      <c r="AB7" s="75"/>
      <c r="AC7" s="75"/>
      <c r="AD7" s="75"/>
      <c r="AE7" s="75"/>
      <c r="AF7" s="75"/>
      <c r="AG7" s="75"/>
      <c r="AH7" s="75"/>
      <c r="AI7" s="75"/>
    </row>
    <row r="8" spans="1:35" ht="12.75" customHeight="1">
      <c r="A8" s="71"/>
      <c r="B8" s="72"/>
      <c r="C8" s="73"/>
      <c r="D8" s="74"/>
      <c r="E8" s="82"/>
      <c r="F8" s="82"/>
      <c r="G8" s="82"/>
      <c r="H8" s="75"/>
      <c r="I8" s="75"/>
      <c r="J8" s="75"/>
      <c r="K8" s="75"/>
      <c r="L8" s="75"/>
      <c r="M8" s="75"/>
      <c r="N8" s="75"/>
      <c r="O8" s="75"/>
      <c r="P8" s="75"/>
      <c r="Q8" s="75"/>
      <c r="R8" s="75"/>
      <c r="S8" s="75"/>
      <c r="T8" s="75"/>
      <c r="U8" s="75"/>
      <c r="V8" s="75"/>
      <c r="W8" s="75"/>
      <c r="X8" s="75"/>
      <c r="Y8" s="75"/>
      <c r="Z8" s="75"/>
      <c r="AA8" s="75"/>
      <c r="AB8" s="75"/>
      <c r="AC8" s="75"/>
      <c r="AD8" s="75"/>
      <c r="AE8" s="75"/>
      <c r="AF8" s="75"/>
      <c r="AG8" s="75"/>
      <c r="AH8" s="75"/>
      <c r="AI8" s="75"/>
    </row>
    <row r="9" spans="1:35" ht="51">
      <c r="A9" s="84" t="s">
        <v>566</v>
      </c>
      <c r="B9" s="85" t="s">
        <v>567</v>
      </c>
      <c r="C9" s="85" t="s">
        <v>568</v>
      </c>
      <c r="D9" s="85" t="s">
        <v>569</v>
      </c>
      <c r="E9" s="85" t="s">
        <v>570</v>
      </c>
      <c r="F9" s="85" t="s">
        <v>571</v>
      </c>
      <c r="G9" s="85" t="s">
        <v>572</v>
      </c>
      <c r="H9" s="85" t="s">
        <v>573</v>
      </c>
      <c r="I9" s="75"/>
      <c r="J9" s="75"/>
      <c r="K9" s="75"/>
      <c r="L9" s="75"/>
      <c r="M9" s="75"/>
      <c r="N9" s="75"/>
      <c r="O9" s="75"/>
      <c r="P9" s="75"/>
      <c r="Q9" s="75"/>
      <c r="R9" s="75"/>
      <c r="S9" s="75"/>
      <c r="T9" s="75"/>
      <c r="U9" s="75"/>
      <c r="V9" s="75"/>
      <c r="W9" s="75"/>
      <c r="X9" s="75"/>
      <c r="Y9" s="75"/>
      <c r="Z9" s="75"/>
      <c r="AA9" s="75"/>
      <c r="AB9" s="75"/>
      <c r="AC9" s="75"/>
      <c r="AD9" s="75"/>
      <c r="AE9" s="75"/>
      <c r="AF9" s="75"/>
      <c r="AG9" s="75"/>
      <c r="AH9" s="75"/>
      <c r="AI9" s="75"/>
    </row>
    <row r="10" spans="1:35" ht="12.75" customHeight="1">
      <c r="A10" s="86">
        <v>44648</v>
      </c>
      <c r="B10" s="29">
        <v>539661</v>
      </c>
      <c r="C10" s="28" t="s">
        <v>1237</v>
      </c>
      <c r="D10" s="28" t="s">
        <v>1238</v>
      </c>
      <c r="E10" s="28" t="s">
        <v>575</v>
      </c>
      <c r="F10" s="87">
        <v>15651</v>
      </c>
      <c r="G10" s="29">
        <v>40.049999999999997</v>
      </c>
      <c r="H10" s="29" t="s">
        <v>311</v>
      </c>
      <c r="I10" s="75"/>
      <c r="J10" s="75"/>
      <c r="K10" s="75"/>
      <c r="L10" s="75"/>
      <c r="M10" s="75"/>
      <c r="N10" s="75"/>
      <c r="O10" s="75"/>
      <c r="P10" s="75"/>
      <c r="Q10" s="75"/>
      <c r="R10" s="75"/>
      <c r="S10" s="75"/>
      <c r="T10" s="75"/>
      <c r="U10" s="75"/>
      <c r="V10" s="75"/>
      <c r="W10" s="75"/>
      <c r="X10" s="75"/>
      <c r="Y10" s="75"/>
      <c r="Z10" s="75"/>
      <c r="AA10" s="75"/>
      <c r="AB10" s="75"/>
      <c r="AC10" s="75"/>
      <c r="AD10" s="75"/>
      <c r="AE10" s="75"/>
      <c r="AF10" s="75"/>
      <c r="AG10" s="75"/>
      <c r="AH10" s="75"/>
      <c r="AI10" s="75"/>
    </row>
    <row r="11" spans="1:35" ht="12.75" customHeight="1">
      <c r="A11" s="86">
        <v>44648</v>
      </c>
      <c r="B11" s="29">
        <v>542579</v>
      </c>
      <c r="C11" s="28" t="s">
        <v>1179</v>
      </c>
      <c r="D11" s="28" t="s">
        <v>1180</v>
      </c>
      <c r="E11" s="28" t="s">
        <v>574</v>
      </c>
      <c r="F11" s="87">
        <v>156445</v>
      </c>
      <c r="G11" s="29">
        <v>90.38</v>
      </c>
      <c r="H11" s="29" t="s">
        <v>311</v>
      </c>
      <c r="I11" s="75"/>
      <c r="J11" s="75"/>
      <c r="K11" s="75"/>
      <c r="L11" s="75"/>
      <c r="M11" s="75"/>
      <c r="N11" s="75"/>
      <c r="O11" s="75"/>
      <c r="P11" s="75"/>
      <c r="Q11" s="75"/>
      <c r="R11" s="75"/>
      <c r="S11" s="75"/>
      <c r="T11" s="75"/>
      <c r="U11" s="75"/>
      <c r="V11" s="75"/>
      <c r="W11" s="75"/>
      <c r="X11" s="75"/>
      <c r="Y11" s="75"/>
      <c r="Z11" s="75"/>
      <c r="AA11" s="75"/>
      <c r="AB11" s="75"/>
      <c r="AC11" s="75"/>
      <c r="AD11" s="75"/>
      <c r="AE11" s="75"/>
      <c r="AF11" s="75"/>
      <c r="AG11" s="75"/>
      <c r="AH11" s="75"/>
      <c r="AI11" s="75"/>
    </row>
    <row r="12" spans="1:35" ht="12.75" customHeight="1">
      <c r="A12" s="86">
        <v>44648</v>
      </c>
      <c r="B12" s="29">
        <v>542579</v>
      </c>
      <c r="C12" s="28" t="s">
        <v>1179</v>
      </c>
      <c r="D12" s="28" t="s">
        <v>1239</v>
      </c>
      <c r="E12" s="28" t="s">
        <v>574</v>
      </c>
      <c r="F12" s="87">
        <v>380770</v>
      </c>
      <c r="G12" s="29">
        <v>90.21</v>
      </c>
      <c r="H12" s="29" t="s">
        <v>311</v>
      </c>
      <c r="I12" s="75"/>
      <c r="J12" s="75"/>
      <c r="K12" s="75"/>
      <c r="L12" s="75"/>
      <c r="M12" s="75"/>
      <c r="N12" s="75"/>
      <c r="O12" s="75"/>
      <c r="P12" s="75"/>
      <c r="Q12" s="75"/>
      <c r="R12" s="75"/>
      <c r="S12" s="75"/>
      <c r="T12" s="75"/>
      <c r="U12" s="75"/>
      <c r="V12" s="75"/>
      <c r="W12" s="75"/>
      <c r="X12" s="75"/>
      <c r="Y12" s="75"/>
      <c r="Z12" s="75"/>
      <c r="AA12" s="75"/>
      <c r="AB12" s="75"/>
      <c r="AC12" s="75"/>
      <c r="AD12" s="75"/>
      <c r="AE12" s="75"/>
      <c r="AF12" s="75"/>
      <c r="AG12" s="75"/>
      <c r="AH12" s="75"/>
      <c r="AI12" s="75"/>
    </row>
    <row r="13" spans="1:35" ht="12.75" customHeight="1">
      <c r="A13" s="86">
        <v>44648</v>
      </c>
      <c r="B13" s="29">
        <v>542579</v>
      </c>
      <c r="C13" s="28" t="s">
        <v>1179</v>
      </c>
      <c r="D13" s="28" t="s">
        <v>1180</v>
      </c>
      <c r="E13" s="28" t="s">
        <v>575</v>
      </c>
      <c r="F13" s="87">
        <v>6581</v>
      </c>
      <c r="G13" s="29">
        <v>88.32</v>
      </c>
      <c r="H13" s="29" t="s">
        <v>311</v>
      </c>
      <c r="I13" s="75"/>
      <c r="J13" s="75"/>
      <c r="K13" s="75"/>
      <c r="L13" s="75"/>
      <c r="M13" s="75"/>
      <c r="N13" s="75"/>
      <c r="O13" s="75"/>
      <c r="P13" s="75"/>
      <c r="Q13" s="75"/>
      <c r="R13" s="75"/>
      <c r="S13" s="75"/>
      <c r="T13" s="75"/>
      <c r="U13" s="75"/>
      <c r="V13" s="75"/>
      <c r="W13" s="75"/>
      <c r="X13" s="75"/>
      <c r="Y13" s="75"/>
      <c r="Z13" s="75"/>
      <c r="AA13" s="75"/>
      <c r="AB13" s="75"/>
      <c r="AC13" s="75"/>
      <c r="AD13" s="75"/>
      <c r="AE13" s="75"/>
      <c r="AF13" s="75"/>
      <c r="AG13" s="75"/>
      <c r="AH13" s="75"/>
      <c r="AI13" s="75"/>
    </row>
    <row r="14" spans="1:35" ht="12.75" customHeight="1">
      <c r="A14" s="86">
        <v>44648</v>
      </c>
      <c r="B14" s="29">
        <v>542579</v>
      </c>
      <c r="C14" s="28" t="s">
        <v>1179</v>
      </c>
      <c r="D14" s="28" t="s">
        <v>1240</v>
      </c>
      <c r="E14" s="28" t="s">
        <v>575</v>
      </c>
      <c r="F14" s="87">
        <v>176454</v>
      </c>
      <c r="G14" s="29">
        <v>90</v>
      </c>
      <c r="H14" s="29" t="s">
        <v>311</v>
      </c>
      <c r="I14" s="75"/>
      <c r="J14" s="75"/>
      <c r="K14" s="75"/>
      <c r="L14" s="75"/>
      <c r="M14" s="75"/>
      <c r="N14" s="75"/>
      <c r="O14" s="75"/>
      <c r="P14" s="75"/>
      <c r="Q14" s="75"/>
      <c r="R14" s="75"/>
      <c r="S14" s="75"/>
      <c r="T14" s="75"/>
      <c r="U14" s="75"/>
      <c r="V14" s="75"/>
      <c r="W14" s="75"/>
      <c r="X14" s="75"/>
      <c r="Y14" s="75"/>
      <c r="Z14" s="75"/>
      <c r="AA14" s="75"/>
      <c r="AB14" s="75"/>
      <c r="AC14" s="75"/>
      <c r="AD14" s="75"/>
      <c r="AE14" s="75"/>
      <c r="AF14" s="75"/>
      <c r="AG14" s="75"/>
      <c r="AH14" s="75"/>
      <c r="AI14" s="75"/>
    </row>
    <row r="15" spans="1:35" ht="12.75" customHeight="1">
      <c r="A15" s="86">
        <v>44648</v>
      </c>
      <c r="B15" s="29">
        <v>542579</v>
      </c>
      <c r="C15" s="28" t="s">
        <v>1179</v>
      </c>
      <c r="D15" s="28" t="s">
        <v>1181</v>
      </c>
      <c r="E15" s="28" t="s">
        <v>575</v>
      </c>
      <c r="F15" s="87">
        <v>316445</v>
      </c>
      <c r="G15" s="29">
        <v>90.5</v>
      </c>
      <c r="H15" s="29" t="s">
        <v>311</v>
      </c>
      <c r="I15" s="75"/>
      <c r="J15" s="75"/>
      <c r="K15" s="75"/>
      <c r="L15" s="75"/>
      <c r="M15" s="75"/>
      <c r="N15" s="75"/>
      <c r="O15" s="75"/>
      <c r="P15" s="75"/>
      <c r="Q15" s="75"/>
      <c r="R15" s="75"/>
      <c r="S15" s="75"/>
      <c r="T15" s="75"/>
      <c r="U15" s="75"/>
      <c r="V15" s="75"/>
      <c r="W15" s="75"/>
      <c r="X15" s="75"/>
      <c r="Y15" s="75"/>
      <c r="Z15" s="75"/>
      <c r="AA15" s="75"/>
      <c r="AB15" s="75"/>
      <c r="AC15" s="75"/>
      <c r="AD15" s="75"/>
      <c r="AE15" s="75"/>
      <c r="AF15" s="75"/>
      <c r="AG15" s="75"/>
      <c r="AH15" s="75"/>
      <c r="AI15" s="75"/>
    </row>
    <row r="16" spans="1:35" ht="12.75" customHeight="1">
      <c r="A16" s="86">
        <v>44648</v>
      </c>
      <c r="B16" s="29">
        <v>540135</v>
      </c>
      <c r="C16" s="28" t="s">
        <v>1241</v>
      </c>
      <c r="D16" s="28" t="s">
        <v>1242</v>
      </c>
      <c r="E16" s="28" t="s">
        <v>575</v>
      </c>
      <c r="F16" s="87">
        <v>1448200</v>
      </c>
      <c r="G16" s="29">
        <v>23.81</v>
      </c>
      <c r="H16" s="29" t="s">
        <v>311</v>
      </c>
      <c r="I16" s="75"/>
      <c r="J16" s="75"/>
      <c r="K16" s="75"/>
      <c r="L16" s="75"/>
      <c r="M16" s="75"/>
      <c r="N16" s="75"/>
      <c r="O16" s="75"/>
      <c r="P16" s="75"/>
      <c r="Q16" s="75"/>
      <c r="R16" s="75"/>
      <c r="S16" s="75"/>
      <c r="T16" s="75"/>
      <c r="U16" s="75"/>
      <c r="V16" s="75"/>
      <c r="W16" s="75"/>
      <c r="X16" s="75"/>
      <c r="Y16" s="75"/>
      <c r="Z16" s="75"/>
      <c r="AA16" s="75"/>
      <c r="AB16" s="75"/>
      <c r="AC16" s="75"/>
      <c r="AD16" s="75"/>
      <c r="AE16" s="75"/>
      <c r="AF16" s="75"/>
      <c r="AG16" s="75"/>
      <c r="AH16" s="75"/>
      <c r="AI16" s="75"/>
    </row>
    <row r="17" spans="1:35" ht="12.75" customHeight="1">
      <c r="A17" s="86">
        <v>44648</v>
      </c>
      <c r="B17" s="29">
        <v>540135</v>
      </c>
      <c r="C17" s="28" t="s">
        <v>1241</v>
      </c>
      <c r="D17" s="28" t="s">
        <v>1243</v>
      </c>
      <c r="E17" s="28" t="s">
        <v>575</v>
      </c>
      <c r="F17" s="87">
        <v>400000</v>
      </c>
      <c r="G17" s="29">
        <v>22.15</v>
      </c>
      <c r="H17" s="29" t="s">
        <v>311</v>
      </c>
      <c r="I17" s="75"/>
      <c r="J17" s="75"/>
      <c r="K17" s="75"/>
      <c r="L17" s="75"/>
      <c r="M17" s="75"/>
      <c r="N17" s="75"/>
      <c r="O17" s="75"/>
      <c r="P17" s="75"/>
      <c r="Q17" s="75"/>
      <c r="R17" s="75"/>
      <c r="S17" s="75"/>
      <c r="T17" s="75"/>
      <c r="U17" s="75"/>
      <c r="V17" s="75"/>
      <c r="W17" s="75"/>
      <c r="X17" s="75"/>
      <c r="Y17" s="75"/>
      <c r="Z17" s="75"/>
      <c r="AA17" s="75"/>
      <c r="AB17" s="75"/>
      <c r="AC17" s="75"/>
      <c r="AD17" s="75"/>
      <c r="AE17" s="75"/>
      <c r="AF17" s="75"/>
      <c r="AG17" s="75"/>
      <c r="AH17" s="75"/>
      <c r="AI17" s="75"/>
    </row>
    <row r="18" spans="1:35" ht="12.75" customHeight="1">
      <c r="A18" s="86">
        <v>44648</v>
      </c>
      <c r="B18" s="29">
        <v>540135</v>
      </c>
      <c r="C18" s="28" t="s">
        <v>1241</v>
      </c>
      <c r="D18" s="28" t="s">
        <v>1244</v>
      </c>
      <c r="E18" s="28" t="s">
        <v>575</v>
      </c>
      <c r="F18" s="87">
        <v>900000</v>
      </c>
      <c r="G18" s="29">
        <v>23.68</v>
      </c>
      <c r="H18" s="29" t="s">
        <v>311</v>
      </c>
      <c r="I18" s="75"/>
      <c r="J18" s="75"/>
      <c r="K18" s="75"/>
      <c r="L18" s="75"/>
      <c r="M18" s="75"/>
      <c r="N18" s="75"/>
      <c r="O18" s="75"/>
      <c r="P18" s="75"/>
      <c r="Q18" s="75"/>
      <c r="R18" s="75"/>
      <c r="S18" s="75"/>
      <c r="T18" s="75"/>
      <c r="U18" s="75"/>
      <c r="V18" s="75"/>
      <c r="W18" s="75"/>
      <c r="X18" s="75"/>
      <c r="Y18" s="75"/>
      <c r="Z18" s="75"/>
      <c r="AA18" s="75"/>
      <c r="AB18" s="75"/>
      <c r="AC18" s="75"/>
      <c r="AD18" s="75"/>
      <c r="AE18" s="75"/>
      <c r="AF18" s="75"/>
      <c r="AG18" s="75"/>
      <c r="AH18" s="75"/>
      <c r="AI18" s="75"/>
    </row>
    <row r="19" spans="1:35" ht="12.75" customHeight="1">
      <c r="A19" s="86">
        <v>44648</v>
      </c>
      <c r="B19" s="29">
        <v>540135</v>
      </c>
      <c r="C19" s="28" t="s">
        <v>1241</v>
      </c>
      <c r="D19" s="28" t="s">
        <v>1143</v>
      </c>
      <c r="E19" s="28" t="s">
        <v>574</v>
      </c>
      <c r="F19" s="87">
        <v>424726</v>
      </c>
      <c r="G19" s="29">
        <v>23.22</v>
      </c>
      <c r="H19" s="29" t="s">
        <v>311</v>
      </c>
      <c r="I19" s="75"/>
      <c r="J19" s="75"/>
      <c r="K19" s="75"/>
      <c r="L19" s="75"/>
      <c r="M19" s="75"/>
      <c r="N19" s="75"/>
      <c r="O19" s="75"/>
      <c r="P19" s="75"/>
      <c r="Q19" s="75"/>
      <c r="R19" s="75"/>
      <c r="S19" s="75"/>
      <c r="T19" s="75"/>
      <c r="U19" s="75"/>
      <c r="V19" s="75"/>
      <c r="W19" s="75"/>
      <c r="X19" s="75"/>
      <c r="Y19" s="75"/>
      <c r="Z19" s="75"/>
      <c r="AA19" s="75"/>
      <c r="AB19" s="75"/>
      <c r="AC19" s="75"/>
      <c r="AD19" s="75"/>
      <c r="AE19" s="75"/>
      <c r="AF19" s="75"/>
      <c r="AG19" s="75"/>
      <c r="AH19" s="75"/>
      <c r="AI19" s="75"/>
    </row>
    <row r="20" spans="1:35" ht="12.75" customHeight="1">
      <c r="A20" s="86">
        <v>44648</v>
      </c>
      <c r="B20" s="29">
        <v>540135</v>
      </c>
      <c r="C20" s="28" t="s">
        <v>1241</v>
      </c>
      <c r="D20" s="28" t="s">
        <v>1245</v>
      </c>
      <c r="E20" s="28" t="s">
        <v>575</v>
      </c>
      <c r="F20" s="87">
        <v>700000</v>
      </c>
      <c r="G20" s="29">
        <v>24.45</v>
      </c>
      <c r="H20" s="29" t="s">
        <v>311</v>
      </c>
      <c r="I20" s="75"/>
      <c r="J20" s="75"/>
      <c r="K20" s="75"/>
      <c r="L20" s="75"/>
      <c r="M20" s="75"/>
      <c r="N20" s="75"/>
      <c r="O20" s="75"/>
      <c r="P20" s="75"/>
      <c r="Q20" s="75"/>
      <c r="R20" s="75"/>
      <c r="S20" s="75"/>
      <c r="T20" s="75"/>
      <c r="U20" s="75"/>
      <c r="V20" s="75"/>
      <c r="W20" s="75"/>
      <c r="X20" s="75"/>
      <c r="Y20" s="75"/>
      <c r="Z20" s="75"/>
      <c r="AA20" s="75"/>
      <c r="AB20" s="75"/>
      <c r="AC20" s="75"/>
      <c r="AD20" s="75"/>
      <c r="AE20" s="75"/>
      <c r="AF20" s="75"/>
      <c r="AG20" s="75"/>
      <c r="AH20" s="75"/>
      <c r="AI20" s="75"/>
    </row>
    <row r="21" spans="1:35" ht="12.75" customHeight="1">
      <c r="A21" s="86">
        <v>44648</v>
      </c>
      <c r="B21" s="29">
        <v>540135</v>
      </c>
      <c r="C21" s="28" t="s">
        <v>1241</v>
      </c>
      <c r="D21" s="28" t="s">
        <v>1246</v>
      </c>
      <c r="E21" s="28" t="s">
        <v>575</v>
      </c>
      <c r="F21" s="87">
        <v>310285</v>
      </c>
      <c r="G21" s="29">
        <v>24.45</v>
      </c>
      <c r="H21" s="29" t="s">
        <v>311</v>
      </c>
      <c r="I21" s="75"/>
      <c r="J21" s="75"/>
      <c r="K21" s="75"/>
      <c r="L21" s="75"/>
      <c r="M21" s="75"/>
      <c r="N21" s="75"/>
      <c r="O21" s="75"/>
      <c r="P21" s="75"/>
      <c r="Q21" s="75"/>
      <c r="R21" s="75"/>
      <c r="S21" s="75"/>
      <c r="T21" s="75"/>
      <c r="U21" s="75"/>
      <c r="V21" s="75"/>
      <c r="W21" s="75"/>
      <c r="X21" s="75"/>
      <c r="Y21" s="75"/>
      <c r="Z21" s="75"/>
      <c r="AA21" s="75"/>
      <c r="AB21" s="75"/>
      <c r="AC21" s="75"/>
      <c r="AD21" s="75"/>
      <c r="AE21" s="75"/>
      <c r="AF21" s="75"/>
      <c r="AG21" s="75"/>
      <c r="AH21" s="75"/>
      <c r="AI21" s="75"/>
    </row>
    <row r="22" spans="1:35" ht="12.75" customHeight="1">
      <c r="A22" s="86">
        <v>44648</v>
      </c>
      <c r="B22" s="29">
        <v>540135</v>
      </c>
      <c r="C22" s="28" t="s">
        <v>1241</v>
      </c>
      <c r="D22" s="28" t="s">
        <v>980</v>
      </c>
      <c r="E22" s="28" t="s">
        <v>574</v>
      </c>
      <c r="F22" s="87">
        <v>1835000</v>
      </c>
      <c r="G22" s="29">
        <v>22.15</v>
      </c>
      <c r="H22" s="29" t="s">
        <v>311</v>
      </c>
      <c r="I22" s="75"/>
      <c r="J22" s="75"/>
      <c r="K22" s="75"/>
      <c r="L22" s="75"/>
      <c r="M22" s="75"/>
      <c r="N22" s="75"/>
      <c r="O22" s="75"/>
      <c r="P22" s="75"/>
      <c r="Q22" s="75"/>
      <c r="R22" s="75"/>
      <c r="S22" s="75"/>
      <c r="T22" s="75"/>
      <c r="U22" s="75"/>
      <c r="V22" s="75"/>
      <c r="W22" s="75"/>
      <c r="X22" s="75"/>
      <c r="Y22" s="75"/>
      <c r="Z22" s="75"/>
      <c r="AA22" s="75"/>
      <c r="AB22" s="75"/>
      <c r="AC22" s="75"/>
      <c r="AD22" s="75"/>
      <c r="AE22" s="75"/>
      <c r="AF22" s="75"/>
      <c r="AG22" s="75"/>
      <c r="AH22" s="75"/>
      <c r="AI22" s="75"/>
    </row>
    <row r="23" spans="1:35" ht="12.75" customHeight="1">
      <c r="A23" s="86">
        <v>44648</v>
      </c>
      <c r="B23" s="29">
        <v>542721</v>
      </c>
      <c r="C23" s="28" t="s">
        <v>1247</v>
      </c>
      <c r="D23" s="28" t="s">
        <v>1248</v>
      </c>
      <c r="E23" s="28" t="s">
        <v>574</v>
      </c>
      <c r="F23" s="87">
        <v>122999</v>
      </c>
      <c r="G23" s="29">
        <v>52.45</v>
      </c>
      <c r="H23" s="29" t="s">
        <v>311</v>
      </c>
      <c r="I23" s="75"/>
      <c r="J23" s="75"/>
      <c r="K23" s="75"/>
      <c r="L23" s="75"/>
      <c r="M23" s="75"/>
      <c r="N23" s="75"/>
      <c r="O23" s="75"/>
      <c r="P23" s="75"/>
      <c r="Q23" s="75"/>
      <c r="R23" s="75"/>
      <c r="S23" s="75"/>
      <c r="T23" s="75"/>
      <c r="U23" s="75"/>
      <c r="V23" s="75"/>
      <c r="W23" s="75"/>
      <c r="X23" s="75"/>
      <c r="Y23" s="75"/>
      <c r="Z23" s="75"/>
      <c r="AA23" s="75"/>
      <c r="AB23" s="75"/>
      <c r="AC23" s="75"/>
      <c r="AD23" s="75"/>
      <c r="AE23" s="75"/>
      <c r="AF23" s="75"/>
      <c r="AG23" s="75"/>
      <c r="AH23" s="75"/>
      <c r="AI23" s="75"/>
    </row>
    <row r="24" spans="1:35" ht="12.75" customHeight="1">
      <c r="A24" s="86">
        <v>44648</v>
      </c>
      <c r="B24" s="29">
        <v>542721</v>
      </c>
      <c r="C24" s="28" t="s">
        <v>1247</v>
      </c>
      <c r="D24" s="28" t="s">
        <v>1249</v>
      </c>
      <c r="E24" s="28" t="s">
        <v>575</v>
      </c>
      <c r="F24" s="87">
        <v>123833</v>
      </c>
      <c r="G24" s="29">
        <v>52.45</v>
      </c>
      <c r="H24" s="29" t="s">
        <v>311</v>
      </c>
      <c r="I24" s="75"/>
      <c r="J24" s="75"/>
      <c r="K24" s="75"/>
      <c r="L24" s="75"/>
      <c r="M24" s="75"/>
      <c r="N24" s="75"/>
      <c r="O24" s="75"/>
      <c r="P24" s="75"/>
      <c r="Q24" s="75"/>
      <c r="R24" s="75"/>
      <c r="S24" s="75"/>
      <c r="T24" s="75"/>
      <c r="U24" s="75"/>
      <c r="V24" s="75"/>
      <c r="W24" s="75"/>
      <c r="X24" s="75"/>
      <c r="Y24" s="75"/>
      <c r="Z24" s="75"/>
      <c r="AA24" s="75"/>
      <c r="AB24" s="75"/>
      <c r="AC24" s="75"/>
      <c r="AD24" s="75"/>
      <c r="AE24" s="75"/>
      <c r="AF24" s="75"/>
      <c r="AG24" s="75"/>
      <c r="AH24" s="75"/>
      <c r="AI24" s="75"/>
    </row>
    <row r="25" spans="1:35" ht="12.75" customHeight="1">
      <c r="A25" s="86">
        <v>44648</v>
      </c>
      <c r="B25" s="29">
        <v>530429</v>
      </c>
      <c r="C25" s="28" t="s">
        <v>1141</v>
      </c>
      <c r="D25" s="28" t="s">
        <v>1250</v>
      </c>
      <c r="E25" s="28" t="s">
        <v>575</v>
      </c>
      <c r="F25" s="87">
        <v>21511</v>
      </c>
      <c r="G25" s="29">
        <v>42.05</v>
      </c>
      <c r="H25" s="29" t="s">
        <v>311</v>
      </c>
      <c r="I25" s="75"/>
      <c r="J25" s="75"/>
      <c r="K25" s="75"/>
      <c r="L25" s="75"/>
      <c r="M25" s="75"/>
      <c r="N25" s="75"/>
      <c r="O25" s="75"/>
      <c r="P25" s="75"/>
      <c r="Q25" s="75"/>
      <c r="R25" s="75"/>
      <c r="S25" s="75"/>
      <c r="T25" s="75"/>
      <c r="U25" s="75"/>
      <c r="V25" s="75"/>
      <c r="W25" s="75"/>
      <c r="X25" s="75"/>
      <c r="Y25" s="75"/>
      <c r="Z25" s="75"/>
      <c r="AA25" s="75"/>
      <c r="AB25" s="75"/>
      <c r="AC25" s="75"/>
      <c r="AD25" s="75"/>
      <c r="AE25" s="75"/>
      <c r="AF25" s="75"/>
      <c r="AG25" s="75"/>
      <c r="AH25" s="75"/>
      <c r="AI25" s="75"/>
    </row>
    <row r="26" spans="1:35" ht="12.75" customHeight="1">
      <c r="A26" s="86">
        <v>44648</v>
      </c>
      <c r="B26" s="29">
        <v>530429</v>
      </c>
      <c r="C26" s="28" t="s">
        <v>1141</v>
      </c>
      <c r="D26" s="28" t="s">
        <v>1251</v>
      </c>
      <c r="E26" s="28" t="s">
        <v>574</v>
      </c>
      <c r="F26" s="87">
        <v>23413</v>
      </c>
      <c r="G26" s="29">
        <v>42.05</v>
      </c>
      <c r="H26" s="29" t="s">
        <v>311</v>
      </c>
      <c r="I26" s="75"/>
      <c r="J26" s="75"/>
      <c r="K26" s="75"/>
      <c r="L26" s="75"/>
      <c r="M26" s="75"/>
      <c r="N26" s="75"/>
      <c r="O26" s="75"/>
      <c r="P26" s="75"/>
      <c r="Q26" s="75"/>
      <c r="R26" s="75"/>
      <c r="S26" s="75"/>
      <c r="T26" s="75"/>
      <c r="U26" s="75"/>
      <c r="V26" s="75"/>
      <c r="W26" s="75"/>
      <c r="X26" s="75"/>
      <c r="Y26" s="75"/>
      <c r="Z26" s="75"/>
      <c r="AA26" s="75"/>
      <c r="AB26" s="75"/>
      <c r="AC26" s="75"/>
      <c r="AD26" s="75"/>
      <c r="AE26" s="75"/>
      <c r="AF26" s="75"/>
      <c r="AG26" s="75"/>
      <c r="AH26" s="75"/>
      <c r="AI26" s="75"/>
    </row>
    <row r="27" spans="1:35" ht="12.75" customHeight="1">
      <c r="A27" s="86">
        <v>44648</v>
      </c>
      <c r="B27" s="29">
        <v>543236</v>
      </c>
      <c r="C27" s="28" t="s">
        <v>1182</v>
      </c>
      <c r="D27" s="28" t="s">
        <v>1183</v>
      </c>
      <c r="E27" s="28" t="s">
        <v>575</v>
      </c>
      <c r="F27" s="87">
        <v>24000</v>
      </c>
      <c r="G27" s="29">
        <v>86.31</v>
      </c>
      <c r="H27" s="29" t="s">
        <v>311</v>
      </c>
      <c r="I27" s="75"/>
      <c r="J27" s="75"/>
      <c r="K27" s="75"/>
      <c r="L27" s="75"/>
      <c r="M27" s="75"/>
      <c r="N27" s="75"/>
      <c r="O27" s="75"/>
      <c r="P27" s="75"/>
      <c r="Q27" s="75"/>
      <c r="R27" s="75"/>
      <c r="S27" s="75"/>
      <c r="T27" s="75"/>
      <c r="U27" s="75"/>
      <c r="V27" s="75"/>
      <c r="W27" s="75"/>
      <c r="X27" s="75"/>
      <c r="Y27" s="75"/>
      <c r="Z27" s="75"/>
      <c r="AA27" s="75"/>
      <c r="AB27" s="75"/>
      <c r="AC27" s="75"/>
      <c r="AD27" s="75"/>
      <c r="AE27" s="75"/>
      <c r="AF27" s="75"/>
      <c r="AG27" s="75"/>
      <c r="AH27" s="75"/>
      <c r="AI27" s="75"/>
    </row>
    <row r="28" spans="1:35" ht="12.75" customHeight="1">
      <c r="A28" s="86">
        <v>44648</v>
      </c>
      <c r="B28" s="29">
        <v>539946</v>
      </c>
      <c r="C28" s="28" t="s">
        <v>1252</v>
      </c>
      <c r="D28" s="28" t="s">
        <v>1253</v>
      </c>
      <c r="E28" s="28" t="s">
        <v>575</v>
      </c>
      <c r="F28" s="87">
        <v>11450</v>
      </c>
      <c r="G28" s="29">
        <v>27.9</v>
      </c>
      <c r="H28" s="29" t="s">
        <v>311</v>
      </c>
      <c r="I28" s="75"/>
      <c r="J28" s="75"/>
      <c r="K28" s="75"/>
      <c r="L28" s="75"/>
      <c r="M28" s="75"/>
      <c r="N28" s="75"/>
      <c r="O28" s="75"/>
      <c r="P28" s="75"/>
      <c r="Q28" s="75"/>
      <c r="R28" s="75"/>
      <c r="S28" s="75"/>
      <c r="T28" s="75"/>
      <c r="U28" s="75"/>
      <c r="V28" s="75"/>
      <c r="W28" s="75"/>
      <c r="X28" s="75"/>
      <c r="Y28" s="75"/>
      <c r="Z28" s="75"/>
      <c r="AA28" s="75"/>
      <c r="AB28" s="75"/>
      <c r="AC28" s="75"/>
      <c r="AD28" s="75"/>
      <c r="AE28" s="75"/>
      <c r="AF28" s="75"/>
      <c r="AG28" s="75"/>
      <c r="AH28" s="75"/>
      <c r="AI28" s="75"/>
    </row>
    <row r="29" spans="1:35" ht="12.75" customHeight="1">
      <c r="A29" s="86">
        <v>44648</v>
      </c>
      <c r="B29" s="29">
        <v>539946</v>
      </c>
      <c r="C29" s="28" t="s">
        <v>1252</v>
      </c>
      <c r="D29" s="28" t="s">
        <v>1254</v>
      </c>
      <c r="E29" s="28" t="s">
        <v>574</v>
      </c>
      <c r="F29" s="87">
        <v>12112</v>
      </c>
      <c r="G29" s="29">
        <v>27.9</v>
      </c>
      <c r="H29" s="29" t="s">
        <v>311</v>
      </c>
      <c r="I29" s="75"/>
      <c r="J29" s="75"/>
      <c r="K29" s="75"/>
      <c r="L29" s="75"/>
      <c r="M29" s="75"/>
      <c r="N29" s="75"/>
      <c r="O29" s="75"/>
      <c r="P29" s="75"/>
      <c r="Q29" s="75"/>
      <c r="R29" s="75"/>
      <c r="S29" s="75"/>
      <c r="T29" s="75"/>
      <c r="U29" s="75"/>
      <c r="V29" s="75"/>
      <c r="W29" s="75"/>
      <c r="X29" s="75"/>
      <c r="Y29" s="75"/>
      <c r="Z29" s="75"/>
      <c r="AA29" s="75"/>
      <c r="AB29" s="75"/>
      <c r="AC29" s="75"/>
      <c r="AD29" s="75"/>
      <c r="AE29" s="75"/>
      <c r="AF29" s="75"/>
      <c r="AG29" s="75"/>
      <c r="AH29" s="75"/>
      <c r="AI29" s="75"/>
    </row>
    <row r="30" spans="1:35" ht="12.75" customHeight="1">
      <c r="A30" s="86">
        <v>44648</v>
      </c>
      <c r="B30" s="29">
        <v>539621</v>
      </c>
      <c r="C30" s="28" t="s">
        <v>1255</v>
      </c>
      <c r="D30" s="28" t="s">
        <v>1256</v>
      </c>
      <c r="E30" s="28" t="s">
        <v>574</v>
      </c>
      <c r="F30" s="87">
        <v>300003</v>
      </c>
      <c r="G30" s="29">
        <v>3.85</v>
      </c>
      <c r="H30" s="29" t="s">
        <v>311</v>
      </c>
      <c r="I30" s="75"/>
      <c r="J30" s="75"/>
      <c r="K30" s="75"/>
      <c r="L30" s="75"/>
      <c r="M30" s="75"/>
      <c r="N30" s="75"/>
      <c r="O30" s="75"/>
      <c r="P30" s="75"/>
      <c r="Q30" s="75"/>
      <c r="R30" s="75"/>
      <c r="S30" s="75"/>
      <c r="T30" s="75"/>
      <c r="U30" s="75"/>
      <c r="V30" s="75"/>
      <c r="W30" s="75"/>
      <c r="X30" s="75"/>
      <c r="Y30" s="75"/>
      <c r="Z30" s="75"/>
      <c r="AA30" s="75"/>
      <c r="AB30" s="75"/>
      <c r="AC30" s="75"/>
      <c r="AD30" s="75"/>
      <c r="AE30" s="75"/>
      <c r="AF30" s="75"/>
      <c r="AG30" s="75"/>
      <c r="AH30" s="75"/>
      <c r="AI30" s="75"/>
    </row>
    <row r="31" spans="1:35" ht="12.75" customHeight="1">
      <c r="A31" s="86">
        <v>44648</v>
      </c>
      <c r="B31" s="29">
        <v>539621</v>
      </c>
      <c r="C31" s="28" t="s">
        <v>1255</v>
      </c>
      <c r="D31" s="28" t="s">
        <v>1257</v>
      </c>
      <c r="E31" s="28" t="s">
        <v>574</v>
      </c>
      <c r="F31" s="87">
        <v>318384</v>
      </c>
      <c r="G31" s="29">
        <v>4.04</v>
      </c>
      <c r="H31" s="29" t="s">
        <v>311</v>
      </c>
      <c r="I31" s="75"/>
      <c r="J31" s="75"/>
      <c r="K31" s="75"/>
      <c r="L31" s="75"/>
      <c r="M31" s="75"/>
      <c r="N31" s="75"/>
      <c r="O31" s="75"/>
      <c r="P31" s="75"/>
      <c r="Q31" s="75"/>
      <c r="R31" s="75"/>
      <c r="S31" s="75"/>
      <c r="T31" s="75"/>
      <c r="U31" s="75"/>
      <c r="V31" s="75"/>
      <c r="W31" s="75"/>
      <c r="X31" s="75"/>
      <c r="Y31" s="75"/>
      <c r="Z31" s="75"/>
      <c r="AA31" s="75"/>
      <c r="AB31" s="75"/>
      <c r="AC31" s="75"/>
      <c r="AD31" s="75"/>
      <c r="AE31" s="75"/>
      <c r="AF31" s="75"/>
      <c r="AG31" s="75"/>
      <c r="AH31" s="75"/>
      <c r="AI31" s="75"/>
    </row>
    <row r="32" spans="1:35" ht="12.75" customHeight="1">
      <c r="A32" s="86">
        <v>44648</v>
      </c>
      <c r="B32" s="29">
        <v>539621</v>
      </c>
      <c r="C32" s="28" t="s">
        <v>1255</v>
      </c>
      <c r="D32" s="28" t="s">
        <v>1258</v>
      </c>
      <c r="E32" s="28" t="s">
        <v>574</v>
      </c>
      <c r="F32" s="87">
        <v>748441</v>
      </c>
      <c r="G32" s="29">
        <v>4.25</v>
      </c>
      <c r="H32" s="29" t="s">
        <v>311</v>
      </c>
      <c r="I32" s="75"/>
      <c r="J32" s="75"/>
      <c r="K32" s="75"/>
      <c r="L32" s="75"/>
      <c r="M32" s="75"/>
      <c r="N32" s="75"/>
      <c r="O32" s="75"/>
      <c r="P32" s="75"/>
      <c r="Q32" s="75"/>
      <c r="R32" s="75"/>
      <c r="S32" s="75"/>
      <c r="T32" s="75"/>
      <c r="U32" s="75"/>
      <c r="V32" s="75"/>
      <c r="W32" s="75"/>
      <c r="X32" s="75"/>
      <c r="Y32" s="75"/>
      <c r="Z32" s="75"/>
      <c r="AA32" s="75"/>
      <c r="AB32" s="75"/>
      <c r="AC32" s="75"/>
      <c r="AD32" s="75"/>
      <c r="AE32" s="75"/>
      <c r="AF32" s="75"/>
      <c r="AG32" s="75"/>
      <c r="AH32" s="75"/>
      <c r="AI32" s="75"/>
    </row>
    <row r="33" spans="1:35" ht="12.75" customHeight="1">
      <c r="A33" s="86">
        <v>44648</v>
      </c>
      <c r="B33" s="29">
        <v>539621</v>
      </c>
      <c r="C33" s="28" t="s">
        <v>1255</v>
      </c>
      <c r="D33" s="28" t="s">
        <v>1259</v>
      </c>
      <c r="E33" s="28" t="s">
        <v>574</v>
      </c>
      <c r="F33" s="87">
        <v>300000</v>
      </c>
      <c r="G33" s="29">
        <v>3.85</v>
      </c>
      <c r="H33" s="29" t="s">
        <v>311</v>
      </c>
      <c r="I33" s="75"/>
      <c r="J33" s="75"/>
      <c r="K33" s="75"/>
      <c r="L33" s="75"/>
      <c r="M33" s="75"/>
      <c r="N33" s="75"/>
      <c r="O33" s="75"/>
      <c r="P33" s="75"/>
      <c r="Q33" s="75"/>
      <c r="R33" s="75"/>
      <c r="S33" s="75"/>
      <c r="T33" s="75"/>
      <c r="U33" s="75"/>
      <c r="V33" s="75"/>
      <c r="W33" s="75"/>
      <c r="X33" s="75"/>
      <c r="Y33" s="75"/>
      <c r="Z33" s="75"/>
      <c r="AA33" s="75"/>
      <c r="AB33" s="75"/>
      <c r="AC33" s="75"/>
      <c r="AD33" s="75"/>
      <c r="AE33" s="75"/>
      <c r="AF33" s="75"/>
      <c r="AG33" s="75"/>
      <c r="AH33" s="75"/>
      <c r="AI33" s="75"/>
    </row>
    <row r="34" spans="1:35" ht="12.75" customHeight="1">
      <c r="A34" s="86">
        <v>44648</v>
      </c>
      <c r="B34" s="29">
        <v>539621</v>
      </c>
      <c r="C34" s="28" t="s">
        <v>1255</v>
      </c>
      <c r="D34" s="28" t="s">
        <v>1260</v>
      </c>
      <c r="E34" s="28" t="s">
        <v>575</v>
      </c>
      <c r="F34" s="87">
        <v>300000</v>
      </c>
      <c r="G34" s="29">
        <v>4.25</v>
      </c>
      <c r="H34" s="29" t="s">
        <v>311</v>
      </c>
      <c r="I34" s="75"/>
      <c r="J34" s="75"/>
      <c r="K34" s="75"/>
      <c r="L34" s="75"/>
      <c r="M34" s="75"/>
      <c r="N34" s="75"/>
      <c r="O34" s="75"/>
      <c r="P34" s="75"/>
      <c r="Q34" s="75"/>
      <c r="R34" s="75"/>
      <c r="S34" s="75"/>
      <c r="T34" s="75"/>
      <c r="U34" s="75"/>
      <c r="V34" s="75"/>
      <c r="W34" s="75"/>
      <c r="X34" s="75"/>
      <c r="Y34" s="75"/>
      <c r="Z34" s="75"/>
      <c r="AA34" s="75"/>
      <c r="AB34" s="75"/>
      <c r="AC34" s="75"/>
      <c r="AD34" s="75"/>
      <c r="AE34" s="75"/>
      <c r="AF34" s="75"/>
      <c r="AG34" s="75"/>
      <c r="AH34" s="75"/>
      <c r="AI34" s="75"/>
    </row>
    <row r="35" spans="1:35" ht="12.75" customHeight="1">
      <c r="A35" s="86">
        <v>44648</v>
      </c>
      <c r="B35" s="29">
        <v>534731</v>
      </c>
      <c r="C35" s="28" t="s">
        <v>1261</v>
      </c>
      <c r="D35" s="28" t="s">
        <v>1262</v>
      </c>
      <c r="E35" s="28" t="s">
        <v>574</v>
      </c>
      <c r="F35" s="87">
        <v>130000</v>
      </c>
      <c r="G35" s="29">
        <v>1.84</v>
      </c>
      <c r="H35" s="29" t="s">
        <v>311</v>
      </c>
      <c r="I35" s="75"/>
      <c r="J35" s="75"/>
      <c r="K35" s="75"/>
      <c r="L35" s="75"/>
      <c r="M35" s="75"/>
      <c r="N35" s="75"/>
      <c r="O35" s="75"/>
      <c r="P35" s="75"/>
      <c r="Q35" s="75"/>
      <c r="R35" s="75"/>
      <c r="S35" s="75"/>
      <c r="T35" s="75"/>
      <c r="U35" s="75"/>
      <c r="V35" s="75"/>
      <c r="W35" s="75"/>
      <c r="X35" s="75"/>
      <c r="Y35" s="75"/>
      <c r="Z35" s="75"/>
      <c r="AA35" s="75"/>
      <c r="AB35" s="75"/>
      <c r="AC35" s="75"/>
      <c r="AD35" s="75"/>
      <c r="AE35" s="75"/>
      <c r="AF35" s="75"/>
      <c r="AG35" s="75"/>
      <c r="AH35" s="75"/>
      <c r="AI35" s="75"/>
    </row>
    <row r="36" spans="1:35" ht="12.75" customHeight="1">
      <c r="A36" s="86">
        <v>44648</v>
      </c>
      <c r="B36" s="29">
        <v>539274</v>
      </c>
      <c r="C36" s="28" t="s">
        <v>1263</v>
      </c>
      <c r="D36" s="28" t="s">
        <v>1264</v>
      </c>
      <c r="E36" s="28" t="s">
        <v>575</v>
      </c>
      <c r="F36" s="87">
        <v>100000</v>
      </c>
      <c r="G36" s="29">
        <v>3.2</v>
      </c>
      <c r="H36" s="29" t="s">
        <v>311</v>
      </c>
      <c r="I36" s="75"/>
      <c r="J36" s="75"/>
      <c r="K36" s="75"/>
      <c r="L36" s="75"/>
      <c r="M36" s="75"/>
      <c r="N36" s="75"/>
      <c r="O36" s="75"/>
      <c r="P36" s="75"/>
      <c r="Q36" s="75"/>
      <c r="R36" s="75"/>
      <c r="S36" s="75"/>
      <c r="T36" s="75"/>
      <c r="U36" s="75"/>
      <c r="V36" s="75"/>
      <c r="W36" s="75"/>
      <c r="X36" s="75"/>
      <c r="Y36" s="75"/>
      <c r="Z36" s="75"/>
      <c r="AA36" s="75"/>
      <c r="AB36" s="75"/>
      <c r="AC36" s="75"/>
      <c r="AD36" s="75"/>
      <c r="AE36" s="75"/>
      <c r="AF36" s="75"/>
      <c r="AG36" s="75"/>
      <c r="AH36" s="75"/>
      <c r="AI36" s="75"/>
    </row>
    <row r="37" spans="1:35" ht="12.75" customHeight="1">
      <c r="A37" s="86">
        <v>44648</v>
      </c>
      <c r="B37" s="29">
        <v>539274</v>
      </c>
      <c r="C37" s="28" t="s">
        <v>1263</v>
      </c>
      <c r="D37" s="28" t="s">
        <v>1265</v>
      </c>
      <c r="E37" s="28" t="s">
        <v>574</v>
      </c>
      <c r="F37" s="87">
        <v>62000</v>
      </c>
      <c r="G37" s="29">
        <v>3.2</v>
      </c>
      <c r="H37" s="29" t="s">
        <v>311</v>
      </c>
      <c r="I37" s="75"/>
      <c r="J37" s="75"/>
      <c r="K37" s="75"/>
      <c r="L37" s="75"/>
      <c r="M37" s="75"/>
      <c r="N37" s="75"/>
      <c r="O37" s="75"/>
      <c r="P37" s="75"/>
      <c r="Q37" s="75"/>
      <c r="R37" s="75"/>
      <c r="S37" s="75"/>
      <c r="T37" s="75"/>
      <c r="U37" s="75"/>
      <c r="V37" s="75"/>
      <c r="W37" s="75"/>
      <c r="X37" s="75"/>
      <c r="Y37" s="75"/>
      <c r="Z37" s="75"/>
      <c r="AA37" s="75"/>
      <c r="AB37" s="75"/>
      <c r="AC37" s="75"/>
      <c r="AD37" s="75"/>
      <c r="AE37" s="75"/>
      <c r="AF37" s="75"/>
      <c r="AG37" s="75"/>
      <c r="AH37" s="75"/>
      <c r="AI37" s="75"/>
    </row>
    <row r="38" spans="1:35" ht="12.75" customHeight="1">
      <c r="A38" s="86">
        <v>44648</v>
      </c>
      <c r="B38" s="29">
        <v>539274</v>
      </c>
      <c r="C38" s="28" t="s">
        <v>1263</v>
      </c>
      <c r="D38" s="28" t="s">
        <v>1266</v>
      </c>
      <c r="E38" s="28" t="s">
        <v>574</v>
      </c>
      <c r="F38" s="87">
        <v>62000</v>
      </c>
      <c r="G38" s="29">
        <v>3.2</v>
      </c>
      <c r="H38" s="29" t="s">
        <v>311</v>
      </c>
      <c r="I38" s="75"/>
      <c r="J38" s="75"/>
      <c r="K38" s="75"/>
      <c r="L38" s="75"/>
      <c r="M38" s="75"/>
      <c r="N38" s="75"/>
      <c r="O38" s="75"/>
      <c r="P38" s="75"/>
      <c r="Q38" s="75"/>
      <c r="R38" s="75"/>
      <c r="S38" s="75"/>
      <c r="T38" s="75"/>
      <c r="U38" s="75"/>
      <c r="V38" s="75"/>
      <c r="W38" s="75"/>
      <c r="X38" s="75"/>
      <c r="Y38" s="75"/>
      <c r="Z38" s="75"/>
      <c r="AA38" s="75"/>
      <c r="AB38" s="75"/>
      <c r="AC38" s="75"/>
      <c r="AD38" s="75"/>
      <c r="AE38" s="75"/>
      <c r="AF38" s="75"/>
      <c r="AG38" s="75"/>
      <c r="AH38" s="75"/>
      <c r="AI38" s="75"/>
    </row>
    <row r="39" spans="1:35" ht="12.75" customHeight="1">
      <c r="A39" s="86">
        <v>44648</v>
      </c>
      <c r="B39" s="29">
        <v>540681</v>
      </c>
      <c r="C39" s="28" t="s">
        <v>1267</v>
      </c>
      <c r="D39" s="28" t="s">
        <v>1268</v>
      </c>
      <c r="E39" s="28" t="s">
        <v>574</v>
      </c>
      <c r="F39" s="87">
        <v>210000</v>
      </c>
      <c r="G39" s="29">
        <v>11.33</v>
      </c>
      <c r="H39" s="29" t="s">
        <v>311</v>
      </c>
      <c r="I39" s="75"/>
      <c r="J39" s="75"/>
      <c r="K39" s="75"/>
      <c r="L39" s="75"/>
      <c r="M39" s="75"/>
      <c r="N39" s="75"/>
      <c r="O39" s="75"/>
      <c r="P39" s="75"/>
      <c r="Q39" s="75"/>
      <c r="R39" s="75"/>
      <c r="S39" s="75"/>
      <c r="T39" s="75"/>
      <c r="U39" s="75"/>
      <c r="V39" s="75"/>
      <c r="W39" s="75"/>
      <c r="X39" s="75"/>
      <c r="Y39" s="75"/>
      <c r="Z39" s="75"/>
      <c r="AA39" s="75"/>
      <c r="AB39" s="75"/>
      <c r="AC39" s="75"/>
      <c r="AD39" s="75"/>
      <c r="AE39" s="75"/>
      <c r="AF39" s="75"/>
      <c r="AG39" s="75"/>
      <c r="AH39" s="75"/>
      <c r="AI39" s="75"/>
    </row>
    <row r="40" spans="1:35" ht="12.75" customHeight="1">
      <c r="A40" s="86">
        <v>44648</v>
      </c>
      <c r="B40" s="29">
        <v>540681</v>
      </c>
      <c r="C40" s="28" t="s">
        <v>1267</v>
      </c>
      <c r="D40" s="28" t="s">
        <v>1269</v>
      </c>
      <c r="E40" s="28" t="s">
        <v>575</v>
      </c>
      <c r="F40" s="87">
        <v>210000</v>
      </c>
      <c r="G40" s="29">
        <v>11.33</v>
      </c>
      <c r="H40" s="29" t="s">
        <v>311</v>
      </c>
      <c r="I40" s="75"/>
      <c r="J40" s="75"/>
      <c r="K40" s="75"/>
      <c r="L40" s="75"/>
      <c r="M40" s="75"/>
      <c r="N40" s="75"/>
      <c r="O40" s="75"/>
      <c r="P40" s="75"/>
      <c r="Q40" s="75"/>
      <c r="R40" s="75"/>
      <c r="S40" s="75"/>
      <c r="T40" s="75"/>
      <c r="U40" s="75"/>
      <c r="V40" s="75"/>
      <c r="W40" s="75"/>
      <c r="X40" s="75"/>
      <c r="Y40" s="75"/>
      <c r="Z40" s="75"/>
      <c r="AA40" s="75"/>
      <c r="AB40" s="75"/>
      <c r="AC40" s="75"/>
      <c r="AD40" s="75"/>
      <c r="AE40" s="75"/>
      <c r="AF40" s="75"/>
      <c r="AG40" s="75"/>
      <c r="AH40" s="75"/>
      <c r="AI40" s="75"/>
    </row>
    <row r="41" spans="1:35" ht="12.75" customHeight="1">
      <c r="A41" s="86">
        <v>44648</v>
      </c>
      <c r="B41" s="29">
        <v>539986</v>
      </c>
      <c r="C41" s="28" t="s">
        <v>1270</v>
      </c>
      <c r="D41" s="28" t="s">
        <v>1271</v>
      </c>
      <c r="E41" s="28" t="s">
        <v>574</v>
      </c>
      <c r="F41" s="87">
        <v>83000</v>
      </c>
      <c r="G41" s="29">
        <v>271.27</v>
      </c>
      <c r="H41" s="29" t="s">
        <v>311</v>
      </c>
      <c r="I41" s="75"/>
      <c r="J41" s="75"/>
      <c r="K41" s="75"/>
      <c r="L41" s="75"/>
      <c r="M41" s="75"/>
      <c r="N41" s="75"/>
      <c r="O41" s="75"/>
      <c r="P41" s="75"/>
      <c r="Q41" s="75"/>
      <c r="R41" s="75"/>
      <c r="S41" s="75"/>
      <c r="T41" s="75"/>
      <c r="U41" s="75"/>
      <c r="V41" s="75"/>
      <c r="W41" s="75"/>
      <c r="X41" s="75"/>
      <c r="Y41" s="75"/>
      <c r="Z41" s="75"/>
      <c r="AA41" s="75"/>
      <c r="AB41" s="75"/>
      <c r="AC41" s="75"/>
      <c r="AD41" s="75"/>
      <c r="AE41" s="75"/>
      <c r="AF41" s="75"/>
      <c r="AG41" s="75"/>
      <c r="AH41" s="75"/>
      <c r="AI41" s="75"/>
    </row>
    <row r="42" spans="1:35" ht="12.75" customHeight="1">
      <c r="A42" s="86">
        <v>44648</v>
      </c>
      <c r="B42" s="29">
        <v>539986</v>
      </c>
      <c r="C42" s="28" t="s">
        <v>1270</v>
      </c>
      <c r="D42" s="28" t="s">
        <v>1272</v>
      </c>
      <c r="E42" s="28" t="s">
        <v>574</v>
      </c>
      <c r="F42" s="87">
        <v>68814</v>
      </c>
      <c r="G42" s="29">
        <v>255</v>
      </c>
      <c r="H42" s="29" t="s">
        <v>311</v>
      </c>
      <c r="I42" s="75"/>
      <c r="J42" s="75"/>
      <c r="K42" s="75"/>
      <c r="L42" s="75"/>
      <c r="M42" s="75"/>
      <c r="N42" s="75"/>
      <c r="O42" s="75"/>
      <c r="P42" s="75"/>
      <c r="Q42" s="75"/>
      <c r="R42" s="75"/>
      <c r="S42" s="75"/>
      <c r="T42" s="75"/>
      <c r="U42" s="75"/>
      <c r="V42" s="75"/>
      <c r="W42" s="75"/>
      <c r="X42" s="75"/>
      <c r="Y42" s="75"/>
      <c r="Z42" s="75"/>
      <c r="AA42" s="75"/>
      <c r="AB42" s="75"/>
      <c r="AC42" s="75"/>
      <c r="AD42" s="75"/>
      <c r="AE42" s="75"/>
      <c r="AF42" s="75"/>
      <c r="AG42" s="75"/>
      <c r="AH42" s="75"/>
      <c r="AI42" s="75"/>
    </row>
    <row r="43" spans="1:35" ht="12.75" customHeight="1">
      <c r="A43" s="86">
        <v>44648</v>
      </c>
      <c r="B43" s="29">
        <v>539986</v>
      </c>
      <c r="C43" s="28" t="s">
        <v>1270</v>
      </c>
      <c r="D43" s="28" t="s">
        <v>1272</v>
      </c>
      <c r="E43" s="28" t="s">
        <v>575</v>
      </c>
      <c r="F43" s="87">
        <v>68814</v>
      </c>
      <c r="G43" s="29">
        <v>266.22000000000003</v>
      </c>
      <c r="H43" s="29" t="s">
        <v>311</v>
      </c>
      <c r="I43" s="75"/>
      <c r="J43" s="75"/>
      <c r="K43" s="75"/>
      <c r="L43" s="75"/>
      <c r="M43" s="75"/>
      <c r="N43" s="75"/>
      <c r="O43" s="75"/>
      <c r="P43" s="75"/>
      <c r="Q43" s="75"/>
      <c r="R43" s="75"/>
      <c r="S43" s="75"/>
      <c r="T43" s="75"/>
      <c r="U43" s="75"/>
      <c r="V43" s="75"/>
      <c r="W43" s="75"/>
      <c r="X43" s="75"/>
      <c r="Y43" s="75"/>
      <c r="Z43" s="75"/>
      <c r="AA43" s="75"/>
      <c r="AB43" s="75"/>
      <c r="AC43" s="75"/>
      <c r="AD43" s="75"/>
      <c r="AE43" s="75"/>
      <c r="AF43" s="75"/>
      <c r="AG43" s="75"/>
      <c r="AH43" s="75"/>
      <c r="AI43" s="75"/>
    </row>
    <row r="44" spans="1:35" ht="12.75" customHeight="1">
      <c r="A44" s="86">
        <v>44648</v>
      </c>
      <c r="B44" s="29">
        <v>539986</v>
      </c>
      <c r="C44" s="28" t="s">
        <v>1270</v>
      </c>
      <c r="D44" s="28" t="s">
        <v>1273</v>
      </c>
      <c r="E44" s="28" t="s">
        <v>575</v>
      </c>
      <c r="F44" s="87">
        <v>75000</v>
      </c>
      <c r="G44" s="29">
        <v>255.03</v>
      </c>
      <c r="H44" s="29" t="s">
        <v>311</v>
      </c>
      <c r="I44" s="75"/>
      <c r="J44" s="75"/>
      <c r="K44" s="75"/>
      <c r="L44" s="75"/>
      <c r="M44" s="75"/>
      <c r="N44" s="75"/>
      <c r="O44" s="75"/>
      <c r="P44" s="75"/>
      <c r="Q44" s="75"/>
      <c r="R44" s="75"/>
      <c r="S44" s="75"/>
      <c r="T44" s="75"/>
      <c r="U44" s="75"/>
      <c r="V44" s="75"/>
      <c r="W44" s="75"/>
      <c r="X44" s="75"/>
      <c r="Y44" s="75"/>
      <c r="Z44" s="75"/>
      <c r="AA44" s="75"/>
      <c r="AB44" s="75"/>
      <c r="AC44" s="75"/>
      <c r="AD44" s="75"/>
      <c r="AE44" s="75"/>
      <c r="AF44" s="75"/>
      <c r="AG44" s="75"/>
      <c r="AH44" s="75"/>
      <c r="AI44" s="75"/>
    </row>
    <row r="45" spans="1:35" ht="12.75" customHeight="1">
      <c r="A45" s="86">
        <v>44648</v>
      </c>
      <c r="B45" s="29">
        <v>540597</v>
      </c>
      <c r="C45" s="28" t="s">
        <v>1274</v>
      </c>
      <c r="D45" s="28" t="s">
        <v>1190</v>
      </c>
      <c r="E45" s="28" t="s">
        <v>575</v>
      </c>
      <c r="F45" s="87">
        <v>85000</v>
      </c>
      <c r="G45" s="29">
        <v>5.87</v>
      </c>
      <c r="H45" s="29" t="s">
        <v>311</v>
      </c>
      <c r="I45" s="75"/>
      <c r="J45" s="75"/>
      <c r="K45" s="75"/>
      <c r="L45" s="75"/>
      <c r="M45" s="75"/>
      <c r="N45" s="75"/>
      <c r="O45" s="75"/>
      <c r="P45" s="75"/>
      <c r="Q45" s="75"/>
      <c r="R45" s="75"/>
      <c r="S45" s="75"/>
      <c r="T45" s="75"/>
      <c r="U45" s="75"/>
      <c r="V45" s="75"/>
      <c r="W45" s="75"/>
      <c r="X45" s="75"/>
      <c r="Y45" s="75"/>
      <c r="Z45" s="75"/>
      <c r="AA45" s="75"/>
      <c r="AB45" s="75"/>
      <c r="AC45" s="75"/>
      <c r="AD45" s="75"/>
      <c r="AE45" s="75"/>
      <c r="AF45" s="75"/>
      <c r="AG45" s="75"/>
      <c r="AH45" s="75"/>
      <c r="AI45" s="75"/>
    </row>
    <row r="46" spans="1:35" ht="12.75" customHeight="1">
      <c r="A46" s="86">
        <v>44648</v>
      </c>
      <c r="B46" s="29">
        <v>540597</v>
      </c>
      <c r="C46" s="28" t="s">
        <v>1274</v>
      </c>
      <c r="D46" s="28" t="s">
        <v>1275</v>
      </c>
      <c r="E46" s="28" t="s">
        <v>575</v>
      </c>
      <c r="F46" s="87">
        <v>55500</v>
      </c>
      <c r="G46" s="29">
        <v>5.96</v>
      </c>
      <c r="H46" s="29" t="s">
        <v>311</v>
      </c>
      <c r="I46" s="75"/>
      <c r="J46" s="75"/>
      <c r="K46" s="75"/>
      <c r="L46" s="75"/>
      <c r="M46" s="75"/>
      <c r="N46" s="75"/>
      <c r="O46" s="75"/>
      <c r="P46" s="75"/>
      <c r="Q46" s="75"/>
      <c r="R46" s="75"/>
      <c r="S46" s="75"/>
      <c r="T46" s="75"/>
      <c r="U46" s="75"/>
      <c r="V46" s="75"/>
      <c r="W46" s="75"/>
      <c r="X46" s="75"/>
      <c r="Y46" s="75"/>
      <c r="Z46" s="75"/>
      <c r="AA46" s="75"/>
      <c r="AB46" s="75"/>
      <c r="AC46" s="75"/>
      <c r="AD46" s="75"/>
      <c r="AE46" s="75"/>
      <c r="AF46" s="75"/>
      <c r="AG46" s="75"/>
      <c r="AH46" s="75"/>
      <c r="AI46" s="75"/>
    </row>
    <row r="47" spans="1:35" ht="12.75" customHeight="1">
      <c r="A47" s="86">
        <v>44648</v>
      </c>
      <c r="B47" s="29">
        <v>540597</v>
      </c>
      <c r="C47" s="28" t="s">
        <v>1274</v>
      </c>
      <c r="D47" s="28" t="s">
        <v>980</v>
      </c>
      <c r="E47" s="28" t="s">
        <v>574</v>
      </c>
      <c r="F47" s="87">
        <v>50000</v>
      </c>
      <c r="G47" s="29">
        <v>5.96</v>
      </c>
      <c r="H47" s="29" t="s">
        <v>311</v>
      </c>
      <c r="I47" s="75"/>
      <c r="J47" s="75"/>
      <c r="K47" s="75"/>
      <c r="L47" s="75"/>
      <c r="M47" s="75"/>
      <c r="N47" s="75"/>
      <c r="O47" s="75"/>
      <c r="P47" s="75"/>
      <c r="Q47" s="75"/>
      <c r="R47" s="75"/>
      <c r="S47" s="75"/>
      <c r="T47" s="75"/>
      <c r="U47" s="75"/>
      <c r="V47" s="75"/>
      <c r="W47" s="75"/>
      <c r="X47" s="75"/>
      <c r="Y47" s="75"/>
      <c r="Z47" s="75"/>
      <c r="AA47" s="75"/>
      <c r="AB47" s="75"/>
      <c r="AC47" s="75"/>
      <c r="AD47" s="75"/>
      <c r="AE47" s="75"/>
      <c r="AF47" s="75"/>
      <c r="AG47" s="75"/>
      <c r="AH47" s="75"/>
      <c r="AI47" s="75"/>
    </row>
    <row r="48" spans="1:35" ht="12.75" customHeight="1">
      <c r="A48" s="86">
        <v>44648</v>
      </c>
      <c r="B48" s="29">
        <v>540361</v>
      </c>
      <c r="C48" s="28" t="s">
        <v>1276</v>
      </c>
      <c r="D48" s="28" t="s">
        <v>980</v>
      </c>
      <c r="E48" s="28" t="s">
        <v>574</v>
      </c>
      <c r="F48" s="87">
        <v>218286</v>
      </c>
      <c r="G48" s="29">
        <v>33.4</v>
      </c>
      <c r="H48" s="29" t="s">
        <v>311</v>
      </c>
      <c r="I48" s="75"/>
      <c r="J48" s="75"/>
      <c r="K48" s="75"/>
      <c r="L48" s="75"/>
      <c r="M48" s="75"/>
      <c r="N48" s="75"/>
      <c r="O48" s="75"/>
      <c r="P48" s="75"/>
      <c r="Q48" s="75"/>
      <c r="R48" s="75"/>
      <c r="S48" s="75"/>
      <c r="T48" s="75"/>
      <c r="U48" s="75"/>
      <c r="V48" s="75"/>
      <c r="W48" s="75"/>
      <c r="X48" s="75"/>
      <c r="Y48" s="75"/>
      <c r="Z48" s="75"/>
      <c r="AA48" s="75"/>
      <c r="AB48" s="75"/>
      <c r="AC48" s="75"/>
      <c r="AD48" s="75"/>
      <c r="AE48" s="75"/>
      <c r="AF48" s="75"/>
      <c r="AG48" s="75"/>
      <c r="AH48" s="75"/>
      <c r="AI48" s="75"/>
    </row>
    <row r="49" spans="1:35" ht="12.75" customHeight="1">
      <c r="A49" s="86">
        <v>44648</v>
      </c>
      <c r="B49" s="29">
        <v>540361</v>
      </c>
      <c r="C49" s="28" t="s">
        <v>1276</v>
      </c>
      <c r="D49" s="28" t="s">
        <v>980</v>
      </c>
      <c r="E49" s="28" t="s">
        <v>575</v>
      </c>
      <c r="F49" s="87">
        <v>361126</v>
      </c>
      <c r="G49" s="29">
        <v>33.35</v>
      </c>
      <c r="H49" s="29" t="s">
        <v>311</v>
      </c>
      <c r="I49" s="75"/>
      <c r="J49" s="75"/>
      <c r="K49" s="75"/>
      <c r="L49" s="75"/>
      <c r="M49" s="75"/>
      <c r="N49" s="75"/>
      <c r="O49" s="75"/>
      <c r="P49" s="75"/>
      <c r="Q49" s="75"/>
      <c r="R49" s="75"/>
      <c r="S49" s="75"/>
      <c r="T49" s="75"/>
      <c r="U49" s="75"/>
      <c r="V49" s="75"/>
      <c r="W49" s="75"/>
      <c r="X49" s="75"/>
      <c r="Y49" s="75"/>
      <c r="Z49" s="75"/>
      <c r="AA49" s="75"/>
      <c r="AB49" s="75"/>
      <c r="AC49" s="75"/>
      <c r="AD49" s="75"/>
      <c r="AE49" s="75"/>
      <c r="AF49" s="75"/>
      <c r="AG49" s="75"/>
      <c r="AH49" s="75"/>
      <c r="AI49" s="75"/>
    </row>
    <row r="50" spans="1:35" ht="12.75" customHeight="1">
      <c r="A50" s="86">
        <v>44648</v>
      </c>
      <c r="B50" s="29">
        <v>540361</v>
      </c>
      <c r="C50" s="28" t="s">
        <v>1276</v>
      </c>
      <c r="D50" s="28" t="s">
        <v>1277</v>
      </c>
      <c r="E50" s="28" t="s">
        <v>574</v>
      </c>
      <c r="F50" s="87">
        <v>185000</v>
      </c>
      <c r="G50" s="29">
        <v>33.33</v>
      </c>
      <c r="H50" s="29" t="s">
        <v>311</v>
      </c>
      <c r="I50" s="75"/>
      <c r="J50" s="75"/>
      <c r="K50" s="75"/>
      <c r="L50" s="75"/>
      <c r="M50" s="75"/>
      <c r="N50" s="75"/>
      <c r="O50" s="75"/>
      <c r="P50" s="75"/>
      <c r="Q50" s="75"/>
      <c r="R50" s="75"/>
      <c r="S50" s="75"/>
      <c r="T50" s="75"/>
      <c r="U50" s="75"/>
      <c r="V50" s="75"/>
      <c r="W50" s="75"/>
      <c r="X50" s="75"/>
      <c r="Y50" s="75"/>
      <c r="Z50" s="75"/>
      <c r="AA50" s="75"/>
      <c r="AB50" s="75"/>
      <c r="AC50" s="75"/>
      <c r="AD50" s="75"/>
      <c r="AE50" s="75"/>
      <c r="AF50" s="75"/>
      <c r="AG50" s="75"/>
      <c r="AH50" s="75"/>
      <c r="AI50" s="75"/>
    </row>
    <row r="51" spans="1:35" ht="12.75" customHeight="1">
      <c r="A51" s="86">
        <v>44648</v>
      </c>
      <c r="B51" s="29">
        <v>540811</v>
      </c>
      <c r="C51" s="28" t="s">
        <v>1278</v>
      </c>
      <c r="D51" s="28" t="s">
        <v>1279</v>
      </c>
      <c r="E51" s="28" t="s">
        <v>575</v>
      </c>
      <c r="F51" s="87">
        <v>90000</v>
      </c>
      <c r="G51" s="29">
        <v>13.7</v>
      </c>
      <c r="H51" s="29" t="s">
        <v>311</v>
      </c>
      <c r="I51" s="75"/>
      <c r="J51" s="75"/>
      <c r="K51" s="75"/>
      <c r="L51" s="75"/>
      <c r="M51" s="75"/>
      <c r="N51" s="75"/>
      <c r="O51" s="75"/>
      <c r="P51" s="75"/>
      <c r="Q51" s="75"/>
      <c r="R51" s="75"/>
      <c r="S51" s="75"/>
      <c r="T51" s="75"/>
      <c r="U51" s="75"/>
      <c r="V51" s="75"/>
      <c r="W51" s="75"/>
      <c r="X51" s="75"/>
      <c r="Y51" s="75"/>
      <c r="Z51" s="75"/>
      <c r="AA51" s="75"/>
      <c r="AB51" s="75"/>
      <c r="AC51" s="75"/>
      <c r="AD51" s="75"/>
      <c r="AE51" s="75"/>
      <c r="AF51" s="75"/>
      <c r="AG51" s="75"/>
      <c r="AH51" s="75"/>
      <c r="AI51" s="75"/>
    </row>
    <row r="52" spans="1:35" ht="12.75" customHeight="1">
      <c r="A52" s="86">
        <v>44648</v>
      </c>
      <c r="B52" s="29">
        <v>540811</v>
      </c>
      <c r="C52" s="28" t="s">
        <v>1278</v>
      </c>
      <c r="D52" s="28" t="s">
        <v>1280</v>
      </c>
      <c r="E52" s="28" t="s">
        <v>574</v>
      </c>
      <c r="F52" s="87">
        <v>80000</v>
      </c>
      <c r="G52" s="29">
        <v>14.04</v>
      </c>
      <c r="H52" s="29" t="s">
        <v>311</v>
      </c>
      <c r="I52" s="75"/>
      <c r="J52" s="75"/>
      <c r="K52" s="75"/>
      <c r="L52" s="75"/>
      <c r="M52" s="75"/>
      <c r="N52" s="75"/>
      <c r="O52" s="75"/>
      <c r="P52" s="75"/>
      <c r="Q52" s="75"/>
      <c r="R52" s="75"/>
      <c r="S52" s="75"/>
      <c r="T52" s="75"/>
      <c r="U52" s="75"/>
      <c r="V52" s="75"/>
      <c r="W52" s="75"/>
      <c r="X52" s="75"/>
      <c r="Y52" s="75"/>
      <c r="Z52" s="75"/>
      <c r="AA52" s="75"/>
      <c r="AB52" s="75"/>
      <c r="AC52" s="75"/>
      <c r="AD52" s="75"/>
      <c r="AE52" s="75"/>
      <c r="AF52" s="75"/>
      <c r="AG52" s="75"/>
      <c r="AH52" s="75"/>
      <c r="AI52" s="75"/>
    </row>
    <row r="53" spans="1:35" ht="12.75" customHeight="1">
      <c r="A53" s="86">
        <v>44648</v>
      </c>
      <c r="B53" s="29">
        <v>540811</v>
      </c>
      <c r="C53" s="28" t="s">
        <v>1278</v>
      </c>
      <c r="D53" s="28" t="s">
        <v>1281</v>
      </c>
      <c r="E53" s="28" t="s">
        <v>575</v>
      </c>
      <c r="F53" s="87">
        <v>70000</v>
      </c>
      <c r="G53" s="29">
        <v>13.44</v>
      </c>
      <c r="H53" s="29" t="s">
        <v>311</v>
      </c>
      <c r="I53" s="75"/>
      <c r="J53" s="75"/>
      <c r="K53" s="75"/>
      <c r="L53" s="75"/>
      <c r="M53" s="75"/>
      <c r="N53" s="75"/>
      <c r="O53" s="75"/>
      <c r="P53" s="75"/>
      <c r="Q53" s="75"/>
      <c r="R53" s="75"/>
      <c r="S53" s="75"/>
      <c r="T53" s="75"/>
      <c r="U53" s="75"/>
      <c r="V53" s="75"/>
      <c r="W53" s="75"/>
      <c r="X53" s="75"/>
      <c r="Y53" s="75"/>
      <c r="Z53" s="75"/>
      <c r="AA53" s="75"/>
      <c r="AB53" s="75"/>
      <c r="AC53" s="75"/>
      <c r="AD53" s="75"/>
      <c r="AE53" s="75"/>
      <c r="AF53" s="75"/>
      <c r="AG53" s="75"/>
      <c r="AH53" s="75"/>
      <c r="AI53" s="75"/>
    </row>
    <row r="54" spans="1:35" ht="12.75" customHeight="1">
      <c r="A54" s="86">
        <v>44648</v>
      </c>
      <c r="B54" s="29">
        <v>540811</v>
      </c>
      <c r="C54" s="28" t="s">
        <v>1278</v>
      </c>
      <c r="D54" s="28" t="s">
        <v>1282</v>
      </c>
      <c r="E54" s="28" t="s">
        <v>574</v>
      </c>
      <c r="F54" s="87">
        <v>60000</v>
      </c>
      <c r="G54" s="29">
        <v>13.39</v>
      </c>
      <c r="H54" s="29" t="s">
        <v>311</v>
      </c>
      <c r="I54" s="75"/>
      <c r="J54" s="75"/>
      <c r="K54" s="75"/>
      <c r="L54" s="75"/>
      <c r="M54" s="75"/>
      <c r="N54" s="75"/>
      <c r="O54" s="75"/>
      <c r="P54" s="75"/>
      <c r="Q54" s="75"/>
      <c r="R54" s="75"/>
      <c r="S54" s="75"/>
      <c r="T54" s="75"/>
      <c r="U54" s="75"/>
      <c r="V54" s="75"/>
      <c r="W54" s="75"/>
      <c r="X54" s="75"/>
      <c r="Y54" s="75"/>
      <c r="Z54" s="75"/>
      <c r="AA54" s="75"/>
      <c r="AB54" s="75"/>
      <c r="AC54" s="75"/>
      <c r="AD54" s="75"/>
      <c r="AE54" s="75"/>
      <c r="AF54" s="75"/>
      <c r="AG54" s="75"/>
      <c r="AH54" s="75"/>
      <c r="AI54" s="75"/>
    </row>
    <row r="55" spans="1:35" ht="12.75" customHeight="1">
      <c r="A55" s="86">
        <v>44648</v>
      </c>
      <c r="B55" s="29">
        <v>540811</v>
      </c>
      <c r="C55" s="28" t="s">
        <v>1278</v>
      </c>
      <c r="D55" s="28" t="s">
        <v>1283</v>
      </c>
      <c r="E55" s="28" t="s">
        <v>574</v>
      </c>
      <c r="F55" s="87">
        <v>100000</v>
      </c>
      <c r="G55" s="29">
        <v>13.7</v>
      </c>
      <c r="H55" s="29" t="s">
        <v>311</v>
      </c>
      <c r="I55" s="75"/>
      <c r="J55" s="75"/>
      <c r="K55" s="75"/>
      <c r="L55" s="75"/>
      <c r="M55" s="75"/>
      <c r="N55" s="75"/>
      <c r="O55" s="75"/>
      <c r="P55" s="75"/>
      <c r="Q55" s="75"/>
      <c r="R55" s="75"/>
      <c r="S55" s="75"/>
      <c r="T55" s="75"/>
      <c r="U55" s="75"/>
      <c r="V55" s="75"/>
      <c r="W55" s="75"/>
      <c r="X55" s="75"/>
      <c r="Y55" s="75"/>
      <c r="Z55" s="75"/>
      <c r="AA55" s="75"/>
      <c r="AB55" s="75"/>
      <c r="AC55" s="75"/>
      <c r="AD55" s="75"/>
      <c r="AE55" s="75"/>
      <c r="AF55" s="75"/>
      <c r="AG55" s="75"/>
      <c r="AH55" s="75"/>
      <c r="AI55" s="75"/>
    </row>
    <row r="56" spans="1:35" ht="12.75" customHeight="1">
      <c r="A56" s="86">
        <v>44648</v>
      </c>
      <c r="B56" s="29">
        <v>540811</v>
      </c>
      <c r="C56" s="28" t="s">
        <v>1278</v>
      </c>
      <c r="D56" s="28" t="s">
        <v>1282</v>
      </c>
      <c r="E56" s="28" t="s">
        <v>575</v>
      </c>
      <c r="F56" s="87">
        <v>10000</v>
      </c>
      <c r="G56" s="29">
        <v>14.15</v>
      </c>
      <c r="H56" s="29" t="s">
        <v>311</v>
      </c>
      <c r="I56" s="75"/>
      <c r="J56" s="75"/>
      <c r="K56" s="75"/>
      <c r="L56" s="75"/>
      <c r="M56" s="75"/>
      <c r="N56" s="75"/>
      <c r="O56" s="75"/>
      <c r="P56" s="75"/>
      <c r="Q56" s="75"/>
      <c r="R56" s="75"/>
      <c r="S56" s="75"/>
      <c r="T56" s="75"/>
      <c r="U56" s="75"/>
      <c r="V56" s="75"/>
      <c r="W56" s="75"/>
      <c r="X56" s="75"/>
      <c r="Y56" s="75"/>
      <c r="Z56" s="75"/>
      <c r="AA56" s="75"/>
      <c r="AB56" s="75"/>
      <c r="AC56" s="75"/>
      <c r="AD56" s="75"/>
      <c r="AE56" s="75"/>
      <c r="AF56" s="75"/>
      <c r="AG56" s="75"/>
      <c r="AH56" s="75"/>
      <c r="AI56" s="75"/>
    </row>
    <row r="57" spans="1:35" ht="12.75" customHeight="1">
      <c r="A57" s="86">
        <v>44648</v>
      </c>
      <c r="B57" s="29">
        <v>531502</v>
      </c>
      <c r="C57" s="28" t="s">
        <v>1284</v>
      </c>
      <c r="D57" s="28" t="s">
        <v>1285</v>
      </c>
      <c r="E57" s="28" t="s">
        <v>575</v>
      </c>
      <c r="F57" s="87">
        <v>182905</v>
      </c>
      <c r="G57" s="29">
        <v>4.8</v>
      </c>
      <c r="H57" s="29" t="s">
        <v>311</v>
      </c>
      <c r="I57" s="75"/>
      <c r="J57" s="75"/>
      <c r="K57" s="75"/>
      <c r="L57" s="75"/>
      <c r="M57" s="75"/>
      <c r="N57" s="75"/>
      <c r="O57" s="75"/>
      <c r="P57" s="75"/>
      <c r="Q57" s="75"/>
      <c r="R57" s="75"/>
      <c r="S57" s="75"/>
      <c r="T57" s="75"/>
      <c r="U57" s="75"/>
      <c r="V57" s="75"/>
      <c r="W57" s="75"/>
      <c r="X57" s="75"/>
      <c r="Y57" s="75"/>
      <c r="Z57" s="75"/>
      <c r="AA57" s="75"/>
      <c r="AB57" s="75"/>
      <c r="AC57" s="75"/>
      <c r="AD57" s="75"/>
      <c r="AE57" s="75"/>
      <c r="AF57" s="75"/>
      <c r="AG57" s="75"/>
      <c r="AH57" s="75"/>
      <c r="AI57" s="75"/>
    </row>
    <row r="58" spans="1:35" ht="12.75" customHeight="1">
      <c r="A58" s="86">
        <v>44648</v>
      </c>
      <c r="B58" s="29">
        <v>531502</v>
      </c>
      <c r="C58" s="28" t="s">
        <v>1284</v>
      </c>
      <c r="D58" s="28" t="s">
        <v>1286</v>
      </c>
      <c r="E58" s="28" t="s">
        <v>574</v>
      </c>
      <c r="F58" s="87">
        <v>200000</v>
      </c>
      <c r="G58" s="29">
        <v>4.8</v>
      </c>
      <c r="H58" s="29" t="s">
        <v>311</v>
      </c>
      <c r="I58" s="75"/>
      <c r="J58" s="75"/>
      <c r="K58" s="75"/>
      <c r="L58" s="75"/>
      <c r="M58" s="75"/>
      <c r="N58" s="75"/>
      <c r="O58" s="75"/>
      <c r="P58" s="75"/>
      <c r="Q58" s="75"/>
      <c r="R58" s="75"/>
      <c r="S58" s="75"/>
      <c r="T58" s="75"/>
      <c r="U58" s="75"/>
      <c r="V58" s="75"/>
      <c r="W58" s="75"/>
      <c r="X58" s="75"/>
      <c r="Y58" s="75"/>
      <c r="Z58" s="75"/>
      <c r="AA58" s="75"/>
      <c r="AB58" s="75"/>
      <c r="AC58" s="75"/>
      <c r="AD58" s="75"/>
      <c r="AE58" s="75"/>
      <c r="AF58" s="75"/>
      <c r="AG58" s="75"/>
      <c r="AH58" s="75"/>
      <c r="AI58" s="75"/>
    </row>
    <row r="59" spans="1:35" ht="12.75" customHeight="1">
      <c r="A59" s="86">
        <v>44648</v>
      </c>
      <c r="B59" s="29">
        <v>531137</v>
      </c>
      <c r="C59" s="28" t="s">
        <v>1287</v>
      </c>
      <c r="D59" s="28" t="s">
        <v>1143</v>
      </c>
      <c r="E59" s="28" t="s">
        <v>574</v>
      </c>
      <c r="F59" s="87">
        <v>519240</v>
      </c>
      <c r="G59" s="29">
        <v>1.46</v>
      </c>
      <c r="H59" s="29" t="s">
        <v>311</v>
      </c>
      <c r="I59" s="75"/>
      <c r="J59" s="75"/>
      <c r="K59" s="75"/>
      <c r="L59" s="75"/>
      <c r="M59" s="75"/>
      <c r="N59" s="75"/>
      <c r="O59" s="75"/>
      <c r="P59" s="75"/>
      <c r="Q59" s="75"/>
      <c r="R59" s="75"/>
      <c r="S59" s="75"/>
      <c r="T59" s="75"/>
      <c r="U59" s="75"/>
      <c r="V59" s="75"/>
      <c r="W59" s="75"/>
      <c r="X59" s="75"/>
      <c r="Y59" s="75"/>
      <c r="Z59" s="75"/>
      <c r="AA59" s="75"/>
      <c r="AB59" s="75"/>
      <c r="AC59" s="75"/>
      <c r="AD59" s="75"/>
      <c r="AE59" s="75"/>
      <c r="AF59" s="75"/>
      <c r="AG59" s="75"/>
      <c r="AH59" s="75"/>
      <c r="AI59" s="75"/>
    </row>
    <row r="60" spans="1:35" ht="12.75" customHeight="1">
      <c r="A60" s="86">
        <v>44648</v>
      </c>
      <c r="B60" s="29">
        <v>531137</v>
      </c>
      <c r="C60" s="28" t="s">
        <v>1287</v>
      </c>
      <c r="D60" s="28" t="s">
        <v>1143</v>
      </c>
      <c r="E60" s="28" t="s">
        <v>575</v>
      </c>
      <c r="F60" s="87">
        <v>267625</v>
      </c>
      <c r="G60" s="29">
        <v>1.41</v>
      </c>
      <c r="H60" s="29" t="s">
        <v>311</v>
      </c>
      <c r="I60" s="75"/>
      <c r="J60" s="75"/>
      <c r="K60" s="75"/>
      <c r="L60" s="75"/>
      <c r="M60" s="75"/>
      <c r="N60" s="75"/>
      <c r="O60" s="75"/>
      <c r="P60" s="75"/>
      <c r="Q60" s="75"/>
      <c r="R60" s="75"/>
      <c r="S60" s="75"/>
      <c r="T60" s="75"/>
      <c r="U60" s="75"/>
      <c r="V60" s="75"/>
      <c r="W60" s="75"/>
      <c r="X60" s="75"/>
      <c r="Y60" s="75"/>
      <c r="Z60" s="75"/>
      <c r="AA60" s="75"/>
      <c r="AB60" s="75"/>
      <c r="AC60" s="75"/>
      <c r="AD60" s="75"/>
      <c r="AE60" s="75"/>
      <c r="AF60" s="75"/>
      <c r="AG60" s="75"/>
      <c r="AH60" s="75"/>
      <c r="AI60" s="75"/>
    </row>
    <row r="61" spans="1:35" ht="12.75" customHeight="1">
      <c r="A61" s="86">
        <v>44648</v>
      </c>
      <c r="B61" s="29">
        <v>506109</v>
      </c>
      <c r="C61" s="28" t="s">
        <v>1288</v>
      </c>
      <c r="D61" s="28" t="s">
        <v>1289</v>
      </c>
      <c r="E61" s="28" t="s">
        <v>575</v>
      </c>
      <c r="F61" s="87">
        <v>500000</v>
      </c>
      <c r="G61" s="29">
        <v>600</v>
      </c>
      <c r="H61" s="29" t="s">
        <v>311</v>
      </c>
      <c r="I61" s="75"/>
      <c r="J61" s="75"/>
      <c r="K61" s="75"/>
      <c r="L61" s="75"/>
      <c r="M61" s="75"/>
      <c r="N61" s="75"/>
      <c r="O61" s="75"/>
      <c r="P61" s="75"/>
      <c r="Q61" s="75"/>
      <c r="R61" s="75"/>
      <c r="S61" s="75"/>
      <c r="T61" s="75"/>
      <c r="U61" s="75"/>
      <c r="V61" s="75"/>
      <c r="W61" s="75"/>
      <c r="X61" s="75"/>
      <c r="Y61" s="75"/>
      <c r="Z61" s="75"/>
      <c r="AA61" s="75"/>
      <c r="AB61" s="75"/>
      <c r="AC61" s="75"/>
      <c r="AD61" s="75"/>
      <c r="AE61" s="75"/>
      <c r="AF61" s="75"/>
      <c r="AG61" s="75"/>
      <c r="AH61" s="75"/>
      <c r="AI61" s="75"/>
    </row>
    <row r="62" spans="1:35" ht="12.75" customHeight="1">
      <c r="A62" s="86">
        <v>44648</v>
      </c>
      <c r="B62" s="29">
        <v>541703</v>
      </c>
      <c r="C62" s="28" t="s">
        <v>1290</v>
      </c>
      <c r="D62" s="28" t="s">
        <v>1291</v>
      </c>
      <c r="E62" s="28" t="s">
        <v>574</v>
      </c>
      <c r="F62" s="87">
        <v>243200</v>
      </c>
      <c r="G62" s="29">
        <v>12.62</v>
      </c>
      <c r="H62" s="29" t="s">
        <v>311</v>
      </c>
      <c r="I62" s="75"/>
      <c r="J62" s="75"/>
      <c r="K62" s="75"/>
      <c r="L62" s="75"/>
      <c r="M62" s="75"/>
      <c r="N62" s="75"/>
      <c r="O62" s="75"/>
      <c r="P62" s="75"/>
      <c r="Q62" s="75"/>
      <c r="R62" s="75"/>
      <c r="S62" s="75"/>
      <c r="T62" s="75"/>
      <c r="U62" s="75"/>
      <c r="V62" s="75"/>
      <c r="W62" s="75"/>
      <c r="X62" s="75"/>
      <c r="Y62" s="75"/>
      <c r="Z62" s="75"/>
      <c r="AA62" s="75"/>
      <c r="AB62" s="75"/>
      <c r="AC62" s="75"/>
      <c r="AD62" s="75"/>
      <c r="AE62" s="75"/>
      <c r="AF62" s="75"/>
      <c r="AG62" s="75"/>
      <c r="AH62" s="75"/>
      <c r="AI62" s="75"/>
    </row>
    <row r="63" spans="1:35" ht="12.75" customHeight="1">
      <c r="A63" s="86">
        <v>44648</v>
      </c>
      <c r="B63" s="29">
        <v>541703</v>
      </c>
      <c r="C63" s="28" t="s">
        <v>1290</v>
      </c>
      <c r="D63" s="28" t="s">
        <v>1292</v>
      </c>
      <c r="E63" s="28" t="s">
        <v>575</v>
      </c>
      <c r="F63" s="87">
        <v>240000</v>
      </c>
      <c r="G63" s="29">
        <v>12.62</v>
      </c>
      <c r="H63" s="29" t="s">
        <v>311</v>
      </c>
      <c r="I63" s="75"/>
      <c r="J63" s="75"/>
      <c r="K63" s="75"/>
      <c r="L63" s="75"/>
      <c r="M63" s="75"/>
      <c r="N63" s="75"/>
      <c r="O63" s="75"/>
      <c r="P63" s="75"/>
      <c r="Q63" s="75"/>
      <c r="R63" s="75"/>
      <c r="S63" s="75"/>
      <c r="T63" s="75"/>
      <c r="U63" s="75"/>
      <c r="V63" s="75"/>
      <c r="W63" s="75"/>
      <c r="X63" s="75"/>
      <c r="Y63" s="75"/>
      <c r="Z63" s="75"/>
      <c r="AA63" s="75"/>
      <c r="AB63" s="75"/>
      <c r="AC63" s="75"/>
      <c r="AD63" s="75"/>
      <c r="AE63" s="75"/>
      <c r="AF63" s="75"/>
      <c r="AG63" s="75"/>
      <c r="AH63" s="75"/>
      <c r="AI63" s="75"/>
    </row>
    <row r="64" spans="1:35" ht="12.75" customHeight="1">
      <c r="A64" s="86">
        <v>44648</v>
      </c>
      <c r="B64" s="29">
        <v>540614</v>
      </c>
      <c r="C64" s="28" t="s">
        <v>1142</v>
      </c>
      <c r="D64" s="28" t="s">
        <v>1143</v>
      </c>
      <c r="E64" s="28" t="s">
        <v>574</v>
      </c>
      <c r="F64" s="87">
        <v>312740</v>
      </c>
      <c r="G64" s="29">
        <v>6.36</v>
      </c>
      <c r="H64" s="29" t="s">
        <v>311</v>
      </c>
      <c r="I64" s="75"/>
      <c r="J64" s="75"/>
      <c r="K64" s="75"/>
      <c r="L64" s="75"/>
      <c r="M64" s="75"/>
      <c r="N64" s="75"/>
      <c r="O64" s="75"/>
      <c r="P64" s="75"/>
      <c r="Q64" s="75"/>
      <c r="R64" s="75"/>
      <c r="S64" s="75"/>
      <c r="T64" s="75"/>
      <c r="U64" s="75"/>
      <c r="V64" s="75"/>
      <c r="W64" s="75"/>
      <c r="X64" s="75"/>
      <c r="Y64" s="75"/>
      <c r="Z64" s="75"/>
      <c r="AA64" s="75"/>
      <c r="AB64" s="75"/>
      <c r="AC64" s="75"/>
      <c r="AD64" s="75"/>
      <c r="AE64" s="75"/>
      <c r="AF64" s="75"/>
      <c r="AG64" s="75"/>
      <c r="AH64" s="75"/>
      <c r="AI64" s="75"/>
    </row>
    <row r="65" spans="1:35" ht="12.75" customHeight="1">
      <c r="A65" s="86">
        <v>44648</v>
      </c>
      <c r="B65" s="29">
        <v>540614</v>
      </c>
      <c r="C65" s="28" t="s">
        <v>1142</v>
      </c>
      <c r="D65" s="28" t="s">
        <v>1143</v>
      </c>
      <c r="E65" s="28" t="s">
        <v>575</v>
      </c>
      <c r="F65" s="87">
        <v>247377</v>
      </c>
      <c r="G65" s="29">
        <v>6.25</v>
      </c>
      <c r="H65" s="29" t="s">
        <v>311</v>
      </c>
      <c r="I65" s="75"/>
      <c r="J65" s="75"/>
      <c r="K65" s="75"/>
      <c r="L65" s="75"/>
      <c r="M65" s="75"/>
      <c r="N65" s="75"/>
      <c r="O65" s="75"/>
      <c r="P65" s="75"/>
      <c r="Q65" s="75"/>
      <c r="R65" s="75"/>
      <c r="S65" s="75"/>
      <c r="T65" s="75"/>
      <c r="U65" s="75"/>
      <c r="V65" s="75"/>
      <c r="W65" s="75"/>
      <c r="X65" s="75"/>
      <c r="Y65" s="75"/>
      <c r="Z65" s="75"/>
      <c r="AA65" s="75"/>
      <c r="AB65" s="75"/>
      <c r="AC65" s="75"/>
      <c r="AD65" s="75"/>
      <c r="AE65" s="75"/>
      <c r="AF65" s="75"/>
      <c r="AG65" s="75"/>
      <c r="AH65" s="75"/>
      <c r="AI65" s="75"/>
    </row>
    <row r="66" spans="1:35" ht="12.75" customHeight="1">
      <c r="A66" s="86">
        <v>44648</v>
      </c>
      <c r="B66" s="29">
        <v>542918</v>
      </c>
      <c r="C66" s="28" t="s">
        <v>1293</v>
      </c>
      <c r="D66" s="28" t="s">
        <v>1294</v>
      </c>
      <c r="E66" s="28" t="s">
        <v>575</v>
      </c>
      <c r="F66" s="87">
        <v>25500</v>
      </c>
      <c r="G66" s="29">
        <v>96.87</v>
      </c>
      <c r="H66" s="29" t="s">
        <v>311</v>
      </c>
      <c r="I66" s="75"/>
      <c r="J66" s="75"/>
      <c r="K66" s="75"/>
      <c r="L66" s="75"/>
      <c r="M66" s="75"/>
      <c r="N66" s="75"/>
      <c r="O66" s="75"/>
      <c r="P66" s="75"/>
      <c r="Q66" s="75"/>
      <c r="R66" s="75"/>
      <c r="S66" s="75"/>
      <c r="T66" s="75"/>
      <c r="U66" s="75"/>
      <c r="V66" s="75"/>
      <c r="W66" s="75"/>
      <c r="X66" s="75"/>
      <c r="Y66" s="75"/>
      <c r="Z66" s="75"/>
      <c r="AA66" s="75"/>
      <c r="AB66" s="75"/>
      <c r="AC66" s="75"/>
      <c r="AD66" s="75"/>
      <c r="AE66" s="75"/>
      <c r="AF66" s="75"/>
      <c r="AG66" s="75"/>
      <c r="AH66" s="75"/>
      <c r="AI66" s="75"/>
    </row>
    <row r="67" spans="1:35" ht="12.75" customHeight="1">
      <c r="A67" s="86">
        <v>44648</v>
      </c>
      <c r="B67" s="29">
        <v>530663</v>
      </c>
      <c r="C67" s="28" t="s">
        <v>1295</v>
      </c>
      <c r="D67" s="28" t="s">
        <v>1296</v>
      </c>
      <c r="E67" s="28" t="s">
        <v>575</v>
      </c>
      <c r="F67" s="87">
        <v>1113564</v>
      </c>
      <c r="G67" s="29">
        <v>1.74</v>
      </c>
      <c r="H67" s="29" t="s">
        <v>311</v>
      </c>
      <c r="I67" s="75"/>
      <c r="J67" s="75"/>
      <c r="K67" s="75"/>
      <c r="L67" s="75"/>
      <c r="M67" s="75"/>
      <c r="N67" s="75"/>
      <c r="O67" s="75"/>
      <c r="P67" s="75"/>
      <c r="Q67" s="75"/>
      <c r="R67" s="75"/>
      <c r="S67" s="75"/>
      <c r="T67" s="75"/>
      <c r="U67" s="75"/>
      <c r="V67" s="75"/>
      <c r="W67" s="75"/>
      <c r="X67" s="75"/>
      <c r="Y67" s="75"/>
      <c r="Z67" s="75"/>
      <c r="AA67" s="75"/>
      <c r="AB67" s="75"/>
      <c r="AC67" s="75"/>
      <c r="AD67" s="75"/>
      <c r="AE67" s="75"/>
      <c r="AF67" s="75"/>
      <c r="AG67" s="75"/>
      <c r="AH67" s="75"/>
      <c r="AI67" s="75"/>
    </row>
    <row r="68" spans="1:35" ht="12.75" customHeight="1">
      <c r="A68" s="86">
        <v>44648</v>
      </c>
      <c r="B68" s="29">
        <v>539692</v>
      </c>
      <c r="C68" s="28" t="s">
        <v>1297</v>
      </c>
      <c r="D68" s="28" t="s">
        <v>1298</v>
      </c>
      <c r="E68" s="28" t="s">
        <v>575</v>
      </c>
      <c r="F68" s="87">
        <v>182341</v>
      </c>
      <c r="G68" s="29">
        <v>8.01</v>
      </c>
      <c r="H68" s="29" t="s">
        <v>311</v>
      </c>
      <c r="I68" s="75"/>
      <c r="J68" s="75"/>
      <c r="K68" s="75"/>
      <c r="L68" s="75"/>
      <c r="M68" s="75"/>
      <c r="N68" s="75"/>
      <c r="O68" s="75"/>
      <c r="P68" s="75"/>
      <c r="Q68" s="75"/>
      <c r="R68" s="75"/>
      <c r="S68" s="75"/>
      <c r="T68" s="75"/>
      <c r="U68" s="75"/>
      <c r="V68" s="75"/>
      <c r="W68" s="75"/>
      <c r="X68" s="75"/>
      <c r="Y68" s="75"/>
      <c r="Z68" s="75"/>
      <c r="AA68" s="75"/>
      <c r="AB68" s="75"/>
      <c r="AC68" s="75"/>
      <c r="AD68" s="75"/>
      <c r="AE68" s="75"/>
      <c r="AF68" s="75"/>
      <c r="AG68" s="75"/>
      <c r="AH68" s="75"/>
      <c r="AI68" s="75"/>
    </row>
    <row r="69" spans="1:35" ht="12.75" customHeight="1">
      <c r="A69" s="86">
        <v>44648</v>
      </c>
      <c r="B69" s="29">
        <v>539692</v>
      </c>
      <c r="C69" s="28" t="s">
        <v>1297</v>
      </c>
      <c r="D69" s="28" t="s">
        <v>1299</v>
      </c>
      <c r="E69" s="28" t="s">
        <v>575</v>
      </c>
      <c r="F69" s="87">
        <v>25000</v>
      </c>
      <c r="G69" s="29">
        <v>8.01</v>
      </c>
      <c r="H69" s="29" t="s">
        <v>311</v>
      </c>
      <c r="I69" s="75"/>
      <c r="J69" s="75"/>
      <c r="K69" s="75"/>
      <c r="L69" s="75"/>
      <c r="M69" s="75"/>
      <c r="N69" s="75"/>
      <c r="O69" s="75"/>
      <c r="P69" s="75"/>
      <c r="Q69" s="75"/>
      <c r="R69" s="75"/>
      <c r="S69" s="75"/>
      <c r="T69" s="75"/>
      <c r="U69" s="75"/>
      <c r="V69" s="75"/>
      <c r="W69" s="75"/>
      <c r="X69" s="75"/>
      <c r="Y69" s="75"/>
      <c r="Z69" s="75"/>
      <c r="AA69" s="75"/>
      <c r="AB69" s="75"/>
      <c r="AC69" s="75"/>
      <c r="AD69" s="75"/>
      <c r="AE69" s="75"/>
      <c r="AF69" s="75"/>
      <c r="AG69" s="75"/>
      <c r="AH69" s="75"/>
      <c r="AI69" s="75"/>
    </row>
    <row r="70" spans="1:35" ht="12.75" customHeight="1">
      <c r="A70" s="86">
        <v>44648</v>
      </c>
      <c r="B70" s="29">
        <v>539692</v>
      </c>
      <c r="C70" s="28" t="s">
        <v>1297</v>
      </c>
      <c r="D70" s="28" t="s">
        <v>1300</v>
      </c>
      <c r="E70" s="28" t="s">
        <v>574</v>
      </c>
      <c r="F70" s="87">
        <v>200000</v>
      </c>
      <c r="G70" s="29">
        <v>8.01</v>
      </c>
      <c r="H70" s="29" t="s">
        <v>311</v>
      </c>
      <c r="I70" s="75"/>
      <c r="J70" s="75"/>
      <c r="K70" s="75"/>
      <c r="L70" s="75"/>
      <c r="M70" s="75"/>
      <c r="N70" s="75"/>
      <c r="O70" s="75"/>
      <c r="P70" s="75"/>
      <c r="Q70" s="75"/>
      <c r="R70" s="75"/>
      <c r="S70" s="75"/>
      <c r="T70" s="75"/>
      <c r="U70" s="75"/>
      <c r="V70" s="75"/>
      <c r="W70" s="75"/>
      <c r="X70" s="75"/>
      <c r="Y70" s="75"/>
      <c r="Z70" s="75"/>
      <c r="AA70" s="75"/>
      <c r="AB70" s="75"/>
      <c r="AC70" s="75"/>
      <c r="AD70" s="75"/>
      <c r="AE70" s="75"/>
      <c r="AF70" s="75"/>
      <c r="AG70" s="75"/>
      <c r="AH70" s="75"/>
      <c r="AI70" s="75"/>
    </row>
    <row r="71" spans="1:35" ht="12.75" customHeight="1">
      <c r="A71" s="86">
        <v>44648</v>
      </c>
      <c r="B71" s="29">
        <v>540377</v>
      </c>
      <c r="C71" s="28" t="s">
        <v>1301</v>
      </c>
      <c r="D71" s="28" t="s">
        <v>1302</v>
      </c>
      <c r="E71" s="28" t="s">
        <v>575</v>
      </c>
      <c r="F71" s="87">
        <v>30000</v>
      </c>
      <c r="G71" s="29">
        <v>32.049999999999997</v>
      </c>
      <c r="H71" s="29" t="s">
        <v>311</v>
      </c>
      <c r="I71" s="75"/>
      <c r="J71" s="75"/>
      <c r="K71" s="75"/>
      <c r="L71" s="75"/>
      <c r="M71" s="75"/>
      <c r="N71" s="75"/>
      <c r="O71" s="75"/>
      <c r="P71" s="75"/>
      <c r="Q71" s="75"/>
      <c r="R71" s="75"/>
      <c r="S71" s="75"/>
      <c r="T71" s="75"/>
      <c r="U71" s="75"/>
      <c r="V71" s="75"/>
      <c r="W71" s="75"/>
      <c r="X71" s="75"/>
      <c r="Y71" s="75"/>
      <c r="Z71" s="75"/>
      <c r="AA71" s="75"/>
      <c r="AB71" s="75"/>
      <c r="AC71" s="75"/>
      <c r="AD71" s="75"/>
      <c r="AE71" s="75"/>
      <c r="AF71" s="75"/>
      <c r="AG71" s="75"/>
      <c r="AH71" s="75"/>
      <c r="AI71" s="75"/>
    </row>
    <row r="72" spans="1:35" ht="12.75" customHeight="1">
      <c r="A72" s="86">
        <v>44648</v>
      </c>
      <c r="B72" s="29">
        <v>540377</v>
      </c>
      <c r="C72" s="28" t="s">
        <v>1301</v>
      </c>
      <c r="D72" s="28" t="s">
        <v>1303</v>
      </c>
      <c r="E72" s="28" t="s">
        <v>574</v>
      </c>
      <c r="F72" s="87">
        <v>30000</v>
      </c>
      <c r="G72" s="29">
        <v>32.049999999999997</v>
      </c>
      <c r="H72" s="29" t="s">
        <v>311</v>
      </c>
      <c r="I72" s="75"/>
      <c r="J72" s="75"/>
      <c r="K72" s="75"/>
      <c r="L72" s="75"/>
      <c r="M72" s="75"/>
      <c r="N72" s="75"/>
      <c r="O72" s="75"/>
      <c r="P72" s="75"/>
      <c r="Q72" s="75"/>
      <c r="R72" s="75"/>
      <c r="S72" s="75"/>
      <c r="T72" s="75"/>
      <c r="U72" s="75"/>
      <c r="V72" s="75"/>
      <c r="W72" s="75"/>
      <c r="X72" s="75"/>
      <c r="Y72" s="75"/>
      <c r="Z72" s="75"/>
      <c r="AA72" s="75"/>
      <c r="AB72" s="75"/>
      <c r="AC72" s="75"/>
      <c r="AD72" s="75"/>
      <c r="AE72" s="75"/>
      <c r="AF72" s="75"/>
      <c r="AG72" s="75"/>
      <c r="AH72" s="75"/>
      <c r="AI72" s="75"/>
    </row>
    <row r="73" spans="1:35" ht="12.75" customHeight="1">
      <c r="A73" s="86">
        <v>44648</v>
      </c>
      <c r="B73" s="29">
        <v>531129</v>
      </c>
      <c r="C73" s="28" t="s">
        <v>1184</v>
      </c>
      <c r="D73" s="28" t="s">
        <v>1185</v>
      </c>
      <c r="E73" s="28" t="s">
        <v>575</v>
      </c>
      <c r="F73" s="87">
        <v>240000</v>
      </c>
      <c r="G73" s="29">
        <v>21.63</v>
      </c>
      <c r="H73" s="29" t="s">
        <v>311</v>
      </c>
      <c r="I73" s="75"/>
      <c r="J73" s="75"/>
      <c r="K73" s="75"/>
      <c r="L73" s="75"/>
      <c r="M73" s="75"/>
      <c r="N73" s="75"/>
      <c r="O73" s="75"/>
      <c r="P73" s="75"/>
      <c r="Q73" s="75"/>
      <c r="R73" s="75"/>
      <c r="S73" s="75"/>
      <c r="T73" s="75"/>
      <c r="U73" s="75"/>
      <c r="V73" s="75"/>
      <c r="W73" s="75"/>
      <c r="X73" s="75"/>
      <c r="Y73" s="75"/>
      <c r="Z73" s="75"/>
      <c r="AA73" s="75"/>
      <c r="AB73" s="75"/>
      <c r="AC73" s="75"/>
      <c r="AD73" s="75"/>
      <c r="AE73" s="75"/>
      <c r="AF73" s="75"/>
      <c r="AG73" s="75"/>
      <c r="AH73" s="75"/>
      <c r="AI73" s="75"/>
    </row>
    <row r="74" spans="1:35" ht="12.75" customHeight="1">
      <c r="A74" s="86">
        <v>44648</v>
      </c>
      <c r="B74" s="29">
        <v>531129</v>
      </c>
      <c r="C74" s="28" t="s">
        <v>1184</v>
      </c>
      <c r="D74" s="28" t="s">
        <v>1304</v>
      </c>
      <c r="E74" s="28" t="s">
        <v>574</v>
      </c>
      <c r="F74" s="87">
        <v>200000</v>
      </c>
      <c r="G74" s="29">
        <v>21.65</v>
      </c>
      <c r="H74" s="29" t="s">
        <v>311</v>
      </c>
      <c r="I74" s="75"/>
      <c r="J74" s="75"/>
      <c r="K74" s="75"/>
      <c r="L74" s="75"/>
      <c r="M74" s="75"/>
      <c r="N74" s="75"/>
      <c r="O74" s="75"/>
      <c r="P74" s="75"/>
      <c r="Q74" s="75"/>
      <c r="R74" s="75"/>
      <c r="S74" s="75"/>
      <c r="T74" s="75"/>
      <c r="U74" s="75"/>
      <c r="V74" s="75"/>
      <c r="W74" s="75"/>
      <c r="X74" s="75"/>
      <c r="Y74" s="75"/>
      <c r="Z74" s="75"/>
      <c r="AA74" s="75"/>
      <c r="AB74" s="75"/>
      <c r="AC74" s="75"/>
      <c r="AD74" s="75"/>
      <c r="AE74" s="75"/>
      <c r="AF74" s="75"/>
      <c r="AG74" s="75"/>
      <c r="AH74" s="75"/>
      <c r="AI74" s="75"/>
    </row>
    <row r="75" spans="1:35" ht="12.75" customHeight="1">
      <c r="A75" s="86">
        <v>44648</v>
      </c>
      <c r="B75" s="29">
        <v>523467</v>
      </c>
      <c r="C75" s="28" t="s">
        <v>1305</v>
      </c>
      <c r="D75" s="28" t="s">
        <v>1306</v>
      </c>
      <c r="E75" s="28" t="s">
        <v>575</v>
      </c>
      <c r="F75" s="87">
        <v>2000000</v>
      </c>
      <c r="G75" s="29">
        <v>0.45</v>
      </c>
      <c r="H75" s="29" t="s">
        <v>311</v>
      </c>
      <c r="I75" s="75"/>
      <c r="J75" s="75"/>
      <c r="K75" s="75"/>
      <c r="L75" s="75"/>
      <c r="M75" s="75"/>
      <c r="N75" s="75"/>
      <c r="O75" s="75"/>
      <c r="P75" s="75"/>
      <c r="Q75" s="75"/>
      <c r="R75" s="75"/>
      <c r="S75" s="75"/>
      <c r="T75" s="75"/>
      <c r="U75" s="75"/>
      <c r="V75" s="75"/>
      <c r="W75" s="75"/>
      <c r="X75" s="75"/>
      <c r="Y75" s="75"/>
      <c r="Z75" s="75"/>
      <c r="AA75" s="75"/>
      <c r="AB75" s="75"/>
      <c r="AC75" s="75"/>
      <c r="AD75" s="75"/>
      <c r="AE75" s="75"/>
      <c r="AF75" s="75"/>
      <c r="AG75" s="75"/>
      <c r="AH75" s="75"/>
      <c r="AI75" s="75"/>
    </row>
    <row r="76" spans="1:35" ht="12.75" customHeight="1">
      <c r="A76" s="86">
        <v>44648</v>
      </c>
      <c r="B76" s="29">
        <v>523467</v>
      </c>
      <c r="C76" s="28" t="s">
        <v>1305</v>
      </c>
      <c r="D76" s="28" t="s">
        <v>1307</v>
      </c>
      <c r="E76" s="28" t="s">
        <v>575</v>
      </c>
      <c r="F76" s="87">
        <v>718030</v>
      </c>
      <c r="G76" s="29">
        <v>0.45</v>
      </c>
      <c r="H76" s="29" t="s">
        <v>311</v>
      </c>
      <c r="I76" s="75"/>
      <c r="J76" s="75"/>
      <c r="K76" s="75"/>
      <c r="L76" s="75"/>
      <c r="M76" s="75"/>
      <c r="N76" s="75"/>
      <c r="O76" s="75"/>
      <c r="P76" s="75"/>
      <c r="Q76" s="75"/>
      <c r="R76" s="75"/>
      <c r="S76" s="75"/>
      <c r="T76" s="75"/>
      <c r="U76" s="75"/>
      <c r="V76" s="75"/>
      <c r="W76" s="75"/>
      <c r="X76" s="75"/>
      <c r="Y76" s="75"/>
      <c r="Z76" s="75"/>
      <c r="AA76" s="75"/>
      <c r="AB76" s="75"/>
      <c r="AC76" s="75"/>
      <c r="AD76" s="75"/>
      <c r="AE76" s="75"/>
      <c r="AF76" s="75"/>
      <c r="AG76" s="75"/>
      <c r="AH76" s="75"/>
      <c r="AI76" s="75"/>
    </row>
    <row r="77" spans="1:35" ht="12.75" customHeight="1">
      <c r="A77" s="86">
        <v>44648</v>
      </c>
      <c r="B77" s="29">
        <v>523467</v>
      </c>
      <c r="C77" s="28" t="s">
        <v>1305</v>
      </c>
      <c r="D77" s="28" t="s">
        <v>1308</v>
      </c>
      <c r="E77" s="28" t="s">
        <v>574</v>
      </c>
      <c r="F77" s="87">
        <v>1000000</v>
      </c>
      <c r="G77" s="29">
        <v>0.45</v>
      </c>
      <c r="H77" s="29" t="s">
        <v>311</v>
      </c>
      <c r="I77" s="75"/>
      <c r="J77" s="75"/>
      <c r="K77" s="75"/>
      <c r="L77" s="75"/>
      <c r="M77" s="75"/>
      <c r="N77" s="75"/>
      <c r="O77" s="75"/>
      <c r="P77" s="75"/>
      <c r="Q77" s="75"/>
      <c r="R77" s="75"/>
      <c r="S77" s="75"/>
      <c r="T77" s="75"/>
      <c r="U77" s="75"/>
      <c r="V77" s="75"/>
      <c r="W77" s="75"/>
      <c r="X77" s="75"/>
      <c r="Y77" s="75"/>
      <c r="Z77" s="75"/>
      <c r="AA77" s="75"/>
      <c r="AB77" s="75"/>
      <c r="AC77" s="75"/>
      <c r="AD77" s="75"/>
      <c r="AE77" s="75"/>
      <c r="AF77" s="75"/>
      <c r="AG77" s="75"/>
      <c r="AH77" s="75"/>
      <c r="AI77" s="75"/>
    </row>
    <row r="78" spans="1:35" ht="12.75" customHeight="1">
      <c r="A78" s="86">
        <v>44648</v>
      </c>
      <c r="B78" s="29">
        <v>523467</v>
      </c>
      <c r="C78" s="28" t="s">
        <v>1305</v>
      </c>
      <c r="D78" s="28" t="s">
        <v>1309</v>
      </c>
      <c r="E78" s="28" t="s">
        <v>574</v>
      </c>
      <c r="F78" s="87">
        <v>795000</v>
      </c>
      <c r="G78" s="29">
        <v>0.45</v>
      </c>
      <c r="H78" s="29" t="s">
        <v>311</v>
      </c>
      <c r="I78" s="75"/>
      <c r="J78" s="75"/>
      <c r="K78" s="75"/>
      <c r="L78" s="75"/>
      <c r="M78" s="75"/>
      <c r="N78" s="75"/>
      <c r="O78" s="75"/>
      <c r="P78" s="75"/>
      <c r="Q78" s="75"/>
      <c r="R78" s="75"/>
      <c r="S78" s="75"/>
      <c r="T78" s="75"/>
      <c r="U78" s="75"/>
      <c r="V78" s="75"/>
      <c r="W78" s="75"/>
      <c r="X78" s="75"/>
      <c r="Y78" s="75"/>
      <c r="Z78" s="75"/>
      <c r="AA78" s="75"/>
      <c r="AB78" s="75"/>
      <c r="AC78" s="75"/>
      <c r="AD78" s="75"/>
      <c r="AE78" s="75"/>
      <c r="AF78" s="75"/>
      <c r="AG78" s="75"/>
      <c r="AH78" s="75"/>
      <c r="AI78" s="75"/>
    </row>
    <row r="79" spans="1:35" ht="12.75" customHeight="1">
      <c r="A79" s="86">
        <v>44648</v>
      </c>
      <c r="B79" s="29">
        <v>523467</v>
      </c>
      <c r="C79" s="28" t="s">
        <v>1305</v>
      </c>
      <c r="D79" s="28" t="s">
        <v>980</v>
      </c>
      <c r="E79" s="28" t="s">
        <v>574</v>
      </c>
      <c r="F79" s="87">
        <v>856691</v>
      </c>
      <c r="G79" s="29">
        <v>0.45</v>
      </c>
      <c r="H79" s="29" t="s">
        <v>311</v>
      </c>
      <c r="I79" s="75"/>
      <c r="J79" s="75"/>
      <c r="K79" s="75"/>
      <c r="L79" s="75"/>
      <c r="M79" s="75"/>
      <c r="N79" s="75"/>
      <c r="O79" s="75"/>
      <c r="P79" s="75"/>
      <c r="Q79" s="75"/>
      <c r="R79" s="75"/>
      <c r="S79" s="75"/>
      <c r="T79" s="75"/>
      <c r="U79" s="75"/>
      <c r="V79" s="75"/>
      <c r="W79" s="75"/>
      <c r="X79" s="75"/>
      <c r="Y79" s="75"/>
      <c r="Z79" s="75"/>
      <c r="AA79" s="75"/>
      <c r="AB79" s="75"/>
      <c r="AC79" s="75"/>
      <c r="AD79" s="75"/>
      <c r="AE79" s="75"/>
      <c r="AF79" s="75"/>
      <c r="AG79" s="75"/>
      <c r="AH79" s="75"/>
      <c r="AI79" s="75"/>
    </row>
    <row r="80" spans="1:35" ht="12.75" customHeight="1">
      <c r="A80" s="86">
        <v>44648</v>
      </c>
      <c r="B80" s="29">
        <v>542924</v>
      </c>
      <c r="C80" s="28" t="s">
        <v>1186</v>
      </c>
      <c r="D80" s="28" t="s">
        <v>1310</v>
      </c>
      <c r="E80" s="28" t="s">
        <v>574</v>
      </c>
      <c r="F80" s="87">
        <v>81000</v>
      </c>
      <c r="G80" s="29">
        <v>11.65</v>
      </c>
      <c r="H80" s="29" t="s">
        <v>311</v>
      </c>
      <c r="I80" s="75"/>
      <c r="J80" s="75"/>
      <c r="K80" s="75"/>
      <c r="L80" s="75"/>
      <c r="M80" s="75"/>
      <c r="N80" s="75"/>
      <c r="O80" s="75"/>
      <c r="P80" s="75"/>
      <c r="Q80" s="75"/>
      <c r="R80" s="75"/>
      <c r="S80" s="75"/>
      <c r="T80" s="75"/>
      <c r="U80" s="75"/>
      <c r="V80" s="75"/>
      <c r="W80" s="75"/>
      <c r="X80" s="75"/>
      <c r="Y80" s="75"/>
      <c r="Z80" s="75"/>
      <c r="AA80" s="75"/>
      <c r="AB80" s="75"/>
      <c r="AC80" s="75"/>
      <c r="AD80" s="75"/>
      <c r="AE80" s="75"/>
      <c r="AF80" s="75"/>
      <c r="AG80" s="75"/>
      <c r="AH80" s="75"/>
      <c r="AI80" s="75"/>
    </row>
    <row r="81" spans="1:35" ht="12.75" customHeight="1">
      <c r="A81" s="86">
        <v>44648</v>
      </c>
      <c r="B81" s="29">
        <v>542924</v>
      </c>
      <c r="C81" s="28" t="s">
        <v>1186</v>
      </c>
      <c r="D81" s="28" t="s">
        <v>1311</v>
      </c>
      <c r="E81" s="28" t="s">
        <v>575</v>
      </c>
      <c r="F81" s="87">
        <v>162000</v>
      </c>
      <c r="G81" s="29">
        <v>11.65</v>
      </c>
      <c r="H81" s="29" t="s">
        <v>311</v>
      </c>
      <c r="I81" s="75"/>
      <c r="J81" s="75"/>
      <c r="K81" s="75"/>
      <c r="L81" s="75"/>
      <c r="M81" s="75"/>
      <c r="N81" s="75"/>
      <c r="O81" s="75"/>
      <c r="P81" s="75"/>
      <c r="Q81" s="75"/>
      <c r="R81" s="75"/>
      <c r="S81" s="75"/>
      <c r="T81" s="75"/>
      <c r="U81" s="75"/>
      <c r="V81" s="75"/>
      <c r="W81" s="75"/>
      <c r="X81" s="75"/>
      <c r="Y81" s="75"/>
      <c r="Z81" s="75"/>
      <c r="AA81" s="75"/>
      <c r="AB81" s="75"/>
      <c r="AC81" s="75"/>
      <c r="AD81" s="75"/>
      <c r="AE81" s="75"/>
      <c r="AF81" s="75"/>
      <c r="AG81" s="75"/>
      <c r="AH81" s="75"/>
      <c r="AI81" s="75"/>
    </row>
    <row r="82" spans="1:35" ht="12.75" customHeight="1">
      <c r="A82" s="86">
        <v>44648</v>
      </c>
      <c r="B82" s="29">
        <v>540385</v>
      </c>
      <c r="C82" s="28" t="s">
        <v>1312</v>
      </c>
      <c r="D82" s="28" t="s">
        <v>1313</v>
      </c>
      <c r="E82" s="28" t="s">
        <v>574</v>
      </c>
      <c r="F82" s="87">
        <v>18700</v>
      </c>
      <c r="G82" s="29">
        <v>17.59</v>
      </c>
      <c r="H82" s="29" t="s">
        <v>311</v>
      </c>
      <c r="I82" s="75"/>
      <c r="J82" s="75"/>
      <c r="K82" s="75"/>
      <c r="L82" s="75"/>
      <c r="M82" s="75"/>
      <c r="N82" s="75"/>
      <c r="O82" s="75"/>
      <c r="P82" s="75"/>
      <c r="Q82" s="75"/>
      <c r="R82" s="75"/>
      <c r="S82" s="75"/>
      <c r="T82" s="75"/>
      <c r="U82" s="75"/>
      <c r="V82" s="75"/>
      <c r="W82" s="75"/>
      <c r="X82" s="75"/>
      <c r="Y82" s="75"/>
      <c r="Z82" s="75"/>
      <c r="AA82" s="75"/>
      <c r="AB82" s="75"/>
      <c r="AC82" s="75"/>
      <c r="AD82" s="75"/>
      <c r="AE82" s="75"/>
      <c r="AF82" s="75"/>
      <c r="AG82" s="75"/>
      <c r="AH82" s="75"/>
      <c r="AI82" s="75"/>
    </row>
    <row r="83" spans="1:35" ht="12.75" customHeight="1">
      <c r="A83" s="86">
        <v>44648</v>
      </c>
      <c r="B83" s="29">
        <v>540385</v>
      </c>
      <c r="C83" s="28" t="s">
        <v>1312</v>
      </c>
      <c r="D83" s="28" t="s">
        <v>1314</v>
      </c>
      <c r="E83" s="28" t="s">
        <v>575</v>
      </c>
      <c r="F83" s="87">
        <v>18100</v>
      </c>
      <c r="G83" s="29">
        <v>17.61</v>
      </c>
      <c r="H83" s="29" t="s">
        <v>311</v>
      </c>
      <c r="I83" s="75"/>
      <c r="J83" s="75"/>
      <c r="K83" s="75"/>
      <c r="L83" s="75"/>
      <c r="M83" s="75"/>
      <c r="N83" s="75"/>
      <c r="O83" s="75"/>
      <c r="P83" s="75"/>
      <c r="Q83" s="75"/>
      <c r="R83" s="75"/>
      <c r="S83" s="75"/>
      <c r="T83" s="75"/>
      <c r="U83" s="75"/>
      <c r="V83" s="75"/>
      <c r="W83" s="75"/>
      <c r="X83" s="75"/>
      <c r="Y83" s="75"/>
      <c r="Z83" s="75"/>
      <c r="AA83" s="75"/>
      <c r="AB83" s="75"/>
      <c r="AC83" s="75"/>
      <c r="AD83" s="75"/>
      <c r="AE83" s="75"/>
      <c r="AF83" s="75"/>
      <c r="AG83" s="75"/>
      <c r="AH83" s="75"/>
      <c r="AI83" s="75"/>
    </row>
    <row r="84" spans="1:35" ht="12.75" customHeight="1">
      <c r="A84" s="86">
        <v>44648</v>
      </c>
      <c r="B84" s="29">
        <v>539910</v>
      </c>
      <c r="C84" s="28" t="s">
        <v>1315</v>
      </c>
      <c r="D84" s="28" t="s">
        <v>1316</v>
      </c>
      <c r="E84" s="28" t="s">
        <v>575</v>
      </c>
      <c r="F84" s="87">
        <v>98000</v>
      </c>
      <c r="G84" s="29">
        <v>9.36</v>
      </c>
      <c r="H84" s="29" t="s">
        <v>311</v>
      </c>
      <c r="I84" s="75"/>
      <c r="J84" s="75"/>
      <c r="K84" s="75"/>
      <c r="L84" s="75"/>
      <c r="M84" s="75"/>
      <c r="N84" s="75"/>
      <c r="O84" s="75"/>
      <c r="P84" s="75"/>
      <c r="Q84" s="75"/>
      <c r="R84" s="75"/>
      <c r="S84" s="75"/>
      <c r="T84" s="75"/>
      <c r="U84" s="75"/>
      <c r="V84" s="75"/>
      <c r="W84" s="75"/>
      <c r="X84" s="75"/>
      <c r="Y84" s="75"/>
      <c r="Z84" s="75"/>
      <c r="AA84" s="75"/>
      <c r="AB84" s="75"/>
      <c r="AC84" s="75"/>
      <c r="AD84" s="75"/>
      <c r="AE84" s="75"/>
      <c r="AF84" s="75"/>
      <c r="AG84" s="75"/>
      <c r="AH84" s="75"/>
      <c r="AI84" s="75"/>
    </row>
    <row r="85" spans="1:35" ht="12.75" customHeight="1">
      <c r="A85" s="86">
        <v>44648</v>
      </c>
      <c r="B85" s="29">
        <v>539910</v>
      </c>
      <c r="C85" s="28" t="s">
        <v>1315</v>
      </c>
      <c r="D85" s="28" t="s">
        <v>1317</v>
      </c>
      <c r="E85" s="28" t="s">
        <v>575</v>
      </c>
      <c r="F85" s="87">
        <v>130000</v>
      </c>
      <c r="G85" s="29">
        <v>10.119999999999999</v>
      </c>
      <c r="H85" s="29" t="s">
        <v>311</v>
      </c>
      <c r="I85" s="75"/>
      <c r="J85" s="75"/>
      <c r="K85" s="75"/>
      <c r="L85" s="75"/>
      <c r="M85" s="75"/>
      <c r="N85" s="75"/>
      <c r="O85" s="75"/>
      <c r="P85" s="75"/>
      <c r="Q85" s="75"/>
      <c r="R85" s="75"/>
      <c r="S85" s="75"/>
      <c r="T85" s="75"/>
      <c r="U85" s="75"/>
      <c r="V85" s="75"/>
      <c r="W85" s="75"/>
      <c r="X85" s="75"/>
      <c r="Y85" s="75"/>
      <c r="Z85" s="75"/>
      <c r="AA85" s="75"/>
      <c r="AB85" s="75"/>
      <c r="AC85" s="75"/>
      <c r="AD85" s="75"/>
      <c r="AE85" s="75"/>
      <c r="AF85" s="75"/>
      <c r="AG85" s="75"/>
      <c r="AH85" s="75"/>
      <c r="AI85" s="75"/>
    </row>
    <row r="86" spans="1:35" ht="12.75" customHeight="1">
      <c r="A86" s="86">
        <v>44648</v>
      </c>
      <c r="B86" s="29">
        <v>539910</v>
      </c>
      <c r="C86" s="28" t="s">
        <v>1315</v>
      </c>
      <c r="D86" s="28" t="s">
        <v>1318</v>
      </c>
      <c r="E86" s="28" t="s">
        <v>574</v>
      </c>
      <c r="F86" s="87">
        <v>80113</v>
      </c>
      <c r="G86" s="29">
        <v>10.11</v>
      </c>
      <c r="H86" s="29" t="s">
        <v>311</v>
      </c>
      <c r="I86" s="75"/>
      <c r="J86" s="75"/>
      <c r="K86" s="75"/>
      <c r="L86" s="75"/>
      <c r="M86" s="75"/>
      <c r="N86" s="75"/>
      <c r="O86" s="75"/>
      <c r="P86" s="75"/>
      <c r="Q86" s="75"/>
      <c r="R86" s="75"/>
      <c r="S86" s="75"/>
      <c r="T86" s="75"/>
      <c r="U86" s="75"/>
      <c r="V86" s="75"/>
      <c r="W86" s="75"/>
      <c r="X86" s="75"/>
      <c r="Y86" s="75"/>
      <c r="Z86" s="75"/>
      <c r="AA86" s="75"/>
      <c r="AB86" s="75"/>
      <c r="AC86" s="75"/>
      <c r="AD86" s="75"/>
      <c r="AE86" s="75"/>
      <c r="AF86" s="75"/>
      <c r="AG86" s="75"/>
      <c r="AH86" s="75"/>
      <c r="AI86" s="75"/>
    </row>
    <row r="87" spans="1:35" ht="12.75" customHeight="1">
      <c r="A87" s="86">
        <v>44648</v>
      </c>
      <c r="B87" s="29">
        <v>539910</v>
      </c>
      <c r="C87" s="28" t="s">
        <v>1315</v>
      </c>
      <c r="D87" s="28" t="s">
        <v>1318</v>
      </c>
      <c r="E87" s="28" t="s">
        <v>575</v>
      </c>
      <c r="F87" s="87">
        <v>100000</v>
      </c>
      <c r="G87" s="29">
        <v>10.119999999999999</v>
      </c>
      <c r="H87" s="29" t="s">
        <v>311</v>
      </c>
      <c r="I87" s="75"/>
      <c r="J87" s="75"/>
      <c r="K87" s="75"/>
      <c r="L87" s="75"/>
      <c r="M87" s="75"/>
      <c r="N87" s="75"/>
      <c r="O87" s="75"/>
      <c r="P87" s="75"/>
      <c r="Q87" s="75"/>
      <c r="R87" s="75"/>
      <c r="S87" s="75"/>
      <c r="T87" s="75"/>
      <c r="U87" s="75"/>
      <c r="V87" s="75"/>
      <c r="W87" s="75"/>
      <c r="X87" s="75"/>
      <c r="Y87" s="75"/>
      <c r="Z87" s="75"/>
      <c r="AA87" s="75"/>
      <c r="AB87" s="75"/>
      <c r="AC87" s="75"/>
      <c r="AD87" s="75"/>
      <c r="AE87" s="75"/>
      <c r="AF87" s="75"/>
      <c r="AG87" s="75"/>
      <c r="AH87" s="75"/>
      <c r="AI87" s="75"/>
    </row>
    <row r="88" spans="1:35" ht="12.75" customHeight="1">
      <c r="A88" s="86">
        <v>44648</v>
      </c>
      <c r="B88" s="29">
        <v>539910</v>
      </c>
      <c r="C88" s="28" t="s">
        <v>1315</v>
      </c>
      <c r="D88" s="28" t="s">
        <v>1319</v>
      </c>
      <c r="E88" s="28" t="s">
        <v>574</v>
      </c>
      <c r="F88" s="87">
        <v>100000</v>
      </c>
      <c r="G88" s="29">
        <v>10.119999999999999</v>
      </c>
      <c r="H88" s="29" t="s">
        <v>311</v>
      </c>
      <c r="I88" s="75"/>
      <c r="J88" s="75"/>
      <c r="K88" s="75"/>
      <c r="L88" s="75"/>
      <c r="M88" s="75"/>
      <c r="N88" s="75"/>
      <c r="O88" s="75"/>
      <c r="P88" s="75"/>
      <c r="Q88" s="75"/>
      <c r="R88" s="75"/>
      <c r="S88" s="75"/>
      <c r="T88" s="75"/>
      <c r="U88" s="75"/>
      <c r="V88" s="75"/>
      <c r="W88" s="75"/>
      <c r="X88" s="75"/>
      <c r="Y88" s="75"/>
      <c r="Z88" s="75"/>
      <c r="AA88" s="75"/>
      <c r="AB88" s="75"/>
      <c r="AC88" s="75"/>
      <c r="AD88" s="75"/>
      <c r="AE88" s="75"/>
      <c r="AF88" s="75"/>
      <c r="AG88" s="75"/>
      <c r="AH88" s="75"/>
      <c r="AI88" s="75"/>
    </row>
    <row r="89" spans="1:35" ht="12.75" customHeight="1">
      <c r="A89" s="86">
        <v>44648</v>
      </c>
      <c r="B89" s="29">
        <v>539910</v>
      </c>
      <c r="C89" s="28" t="s">
        <v>1315</v>
      </c>
      <c r="D89" s="28" t="s">
        <v>1319</v>
      </c>
      <c r="E89" s="28" t="s">
        <v>575</v>
      </c>
      <c r="F89" s="87">
        <v>100000</v>
      </c>
      <c r="G89" s="29">
        <v>10.119999999999999</v>
      </c>
      <c r="H89" s="29" t="s">
        <v>311</v>
      </c>
      <c r="I89" s="75"/>
      <c r="J89" s="75"/>
      <c r="K89" s="75"/>
      <c r="L89" s="75"/>
      <c r="M89" s="75"/>
      <c r="N89" s="75"/>
      <c r="O89" s="75"/>
      <c r="P89" s="75"/>
      <c r="Q89" s="75"/>
      <c r="R89" s="75"/>
      <c r="S89" s="75"/>
      <c r="T89" s="75"/>
      <c r="U89" s="75"/>
      <c r="V89" s="75"/>
      <c r="W89" s="75"/>
      <c r="X89" s="75"/>
      <c r="Y89" s="75"/>
      <c r="Z89" s="75"/>
      <c r="AA89" s="75"/>
      <c r="AB89" s="75"/>
      <c r="AC89" s="75"/>
      <c r="AD89" s="75"/>
      <c r="AE89" s="75"/>
      <c r="AF89" s="75"/>
      <c r="AG89" s="75"/>
      <c r="AH89" s="75"/>
      <c r="AI89" s="75"/>
    </row>
    <row r="90" spans="1:35" ht="12.75" customHeight="1">
      <c r="A90" s="86">
        <v>44648</v>
      </c>
      <c r="B90" s="29">
        <v>539910</v>
      </c>
      <c r="C90" s="28" t="s">
        <v>1315</v>
      </c>
      <c r="D90" s="28" t="s">
        <v>1320</v>
      </c>
      <c r="E90" s="28" t="s">
        <v>575</v>
      </c>
      <c r="F90" s="87">
        <v>100000</v>
      </c>
      <c r="G90" s="29">
        <v>10.119999999999999</v>
      </c>
      <c r="H90" s="29" t="s">
        <v>311</v>
      </c>
      <c r="I90" s="75"/>
      <c r="J90" s="75"/>
      <c r="K90" s="75"/>
      <c r="L90" s="75"/>
      <c r="M90" s="75"/>
      <c r="N90" s="75"/>
      <c r="O90" s="75"/>
      <c r="P90" s="75"/>
      <c r="Q90" s="75"/>
      <c r="R90" s="75"/>
      <c r="S90" s="75"/>
      <c r="T90" s="75"/>
      <c r="U90" s="75"/>
      <c r="V90" s="75"/>
      <c r="W90" s="75"/>
      <c r="X90" s="75"/>
      <c r="Y90" s="75"/>
      <c r="Z90" s="75"/>
      <c r="AA90" s="75"/>
      <c r="AB90" s="75"/>
      <c r="AC90" s="75"/>
      <c r="AD90" s="75"/>
      <c r="AE90" s="75"/>
      <c r="AF90" s="75"/>
      <c r="AG90" s="75"/>
      <c r="AH90" s="75"/>
      <c r="AI90" s="75"/>
    </row>
    <row r="91" spans="1:35" ht="12.75" customHeight="1">
      <c r="A91" s="86">
        <v>44648</v>
      </c>
      <c r="B91" s="29">
        <v>539910</v>
      </c>
      <c r="C91" s="28" t="s">
        <v>1315</v>
      </c>
      <c r="D91" s="28" t="s">
        <v>1321</v>
      </c>
      <c r="E91" s="28" t="s">
        <v>574</v>
      </c>
      <c r="F91" s="87">
        <v>81778</v>
      </c>
      <c r="G91" s="29">
        <v>10.08</v>
      </c>
      <c r="H91" s="29" t="s">
        <v>311</v>
      </c>
      <c r="I91" s="75"/>
      <c r="J91" s="75"/>
      <c r="K91" s="75"/>
      <c r="L91" s="75"/>
      <c r="M91" s="75"/>
      <c r="N91" s="75"/>
      <c r="O91" s="75"/>
      <c r="P91" s="75"/>
      <c r="Q91" s="75"/>
      <c r="R91" s="75"/>
      <c r="S91" s="75"/>
      <c r="T91" s="75"/>
      <c r="U91" s="75"/>
      <c r="V91" s="75"/>
      <c r="W91" s="75"/>
      <c r="X91" s="75"/>
      <c r="Y91" s="75"/>
      <c r="Z91" s="75"/>
      <c r="AA91" s="75"/>
      <c r="AB91" s="75"/>
      <c r="AC91" s="75"/>
      <c r="AD91" s="75"/>
      <c r="AE91" s="75"/>
      <c r="AF91" s="75"/>
      <c r="AG91" s="75"/>
      <c r="AH91" s="75"/>
      <c r="AI91" s="75"/>
    </row>
    <row r="92" spans="1:35" ht="12.75" customHeight="1">
      <c r="A92" s="86">
        <v>44648</v>
      </c>
      <c r="B92" s="29">
        <v>539910</v>
      </c>
      <c r="C92" s="28" t="s">
        <v>1315</v>
      </c>
      <c r="D92" s="28" t="s">
        <v>1321</v>
      </c>
      <c r="E92" s="28" t="s">
        <v>575</v>
      </c>
      <c r="F92" s="87">
        <v>125950</v>
      </c>
      <c r="G92" s="29">
        <v>10.119999999999999</v>
      </c>
      <c r="H92" s="29" t="s">
        <v>311</v>
      </c>
      <c r="I92" s="75"/>
      <c r="J92" s="75"/>
      <c r="K92" s="75"/>
      <c r="L92" s="75"/>
      <c r="M92" s="75"/>
      <c r="N92" s="75"/>
      <c r="O92" s="75"/>
      <c r="P92" s="75"/>
      <c r="Q92" s="75"/>
      <c r="R92" s="75"/>
      <c r="S92" s="75"/>
      <c r="T92" s="75"/>
      <c r="U92" s="75"/>
      <c r="V92" s="75"/>
      <c r="W92" s="75"/>
      <c r="X92" s="75"/>
      <c r="Y92" s="75"/>
      <c r="Z92" s="75"/>
      <c r="AA92" s="75"/>
      <c r="AB92" s="75"/>
      <c r="AC92" s="75"/>
      <c r="AD92" s="75"/>
      <c r="AE92" s="75"/>
      <c r="AF92" s="75"/>
      <c r="AG92" s="75"/>
      <c r="AH92" s="75"/>
      <c r="AI92" s="75"/>
    </row>
    <row r="93" spans="1:35" ht="12.75" customHeight="1">
      <c r="A93" s="86">
        <v>44648</v>
      </c>
      <c r="B93" s="29">
        <v>539910</v>
      </c>
      <c r="C93" s="28" t="s">
        <v>1315</v>
      </c>
      <c r="D93" s="28" t="s">
        <v>1322</v>
      </c>
      <c r="E93" s="28" t="s">
        <v>574</v>
      </c>
      <c r="F93" s="87">
        <v>89027</v>
      </c>
      <c r="G93" s="29">
        <v>9.4700000000000006</v>
      </c>
      <c r="H93" s="29" t="s">
        <v>311</v>
      </c>
      <c r="I93" s="75"/>
      <c r="J93" s="75"/>
      <c r="K93" s="75"/>
      <c r="L93" s="75"/>
      <c r="M93" s="75"/>
      <c r="N93" s="75"/>
      <c r="O93" s="75"/>
      <c r="P93" s="75"/>
      <c r="Q93" s="75"/>
      <c r="R93" s="75"/>
      <c r="S93" s="75"/>
      <c r="T93" s="75"/>
      <c r="U93" s="75"/>
      <c r="V93" s="75"/>
      <c r="W93" s="75"/>
      <c r="X93" s="75"/>
      <c r="Y93" s="75"/>
      <c r="Z93" s="75"/>
      <c r="AA93" s="75"/>
      <c r="AB93" s="75"/>
      <c r="AC93" s="75"/>
      <c r="AD93" s="75"/>
      <c r="AE93" s="75"/>
      <c r="AF93" s="75"/>
      <c r="AG93" s="75"/>
      <c r="AH93" s="75"/>
      <c r="AI93" s="75"/>
    </row>
    <row r="94" spans="1:35" ht="12.75" customHeight="1">
      <c r="A94" s="86">
        <v>44648</v>
      </c>
      <c r="B94" s="29">
        <v>539910</v>
      </c>
      <c r="C94" s="28" t="s">
        <v>1315</v>
      </c>
      <c r="D94" s="28" t="s">
        <v>1322</v>
      </c>
      <c r="E94" s="28" t="s">
        <v>575</v>
      </c>
      <c r="F94" s="87">
        <v>190000</v>
      </c>
      <c r="G94" s="29">
        <v>10.119999999999999</v>
      </c>
      <c r="H94" s="29" t="s">
        <v>311</v>
      </c>
      <c r="I94" s="75"/>
      <c r="J94" s="75"/>
      <c r="K94" s="75"/>
      <c r="L94" s="75"/>
      <c r="M94" s="75"/>
      <c r="N94" s="75"/>
      <c r="O94" s="75"/>
      <c r="P94" s="75"/>
      <c r="Q94" s="75"/>
      <c r="R94" s="75"/>
      <c r="S94" s="75"/>
      <c r="T94" s="75"/>
      <c r="U94" s="75"/>
      <c r="V94" s="75"/>
      <c r="W94" s="75"/>
      <c r="X94" s="75"/>
      <c r="Y94" s="75"/>
      <c r="Z94" s="75"/>
      <c r="AA94" s="75"/>
      <c r="AB94" s="75"/>
      <c r="AC94" s="75"/>
      <c r="AD94" s="75"/>
      <c r="AE94" s="75"/>
      <c r="AF94" s="75"/>
      <c r="AG94" s="75"/>
      <c r="AH94" s="75"/>
      <c r="AI94" s="75"/>
    </row>
    <row r="95" spans="1:35" ht="12.75" customHeight="1">
      <c r="A95" s="86">
        <v>44648</v>
      </c>
      <c r="B95" s="29">
        <v>539910</v>
      </c>
      <c r="C95" s="28" t="s">
        <v>1315</v>
      </c>
      <c r="D95" s="28" t="s">
        <v>1323</v>
      </c>
      <c r="E95" s="28" t="s">
        <v>574</v>
      </c>
      <c r="F95" s="87">
        <v>140000</v>
      </c>
      <c r="G95" s="29">
        <v>9.16</v>
      </c>
      <c r="H95" s="29" t="s">
        <v>311</v>
      </c>
      <c r="I95" s="75"/>
      <c r="J95" s="75"/>
      <c r="K95" s="75"/>
      <c r="L95" s="75"/>
      <c r="M95" s="75"/>
      <c r="N95" s="75"/>
      <c r="O95" s="75"/>
      <c r="P95" s="75"/>
      <c r="Q95" s="75"/>
      <c r="R95" s="75"/>
      <c r="S95" s="75"/>
      <c r="T95" s="75"/>
      <c r="U95" s="75"/>
      <c r="V95" s="75"/>
      <c r="W95" s="75"/>
      <c r="X95" s="75"/>
      <c r="Y95" s="75"/>
      <c r="Z95" s="75"/>
      <c r="AA95" s="75"/>
      <c r="AB95" s="75"/>
      <c r="AC95" s="75"/>
      <c r="AD95" s="75"/>
      <c r="AE95" s="75"/>
      <c r="AF95" s="75"/>
      <c r="AG95" s="75"/>
      <c r="AH95" s="75"/>
      <c r="AI95" s="75"/>
    </row>
    <row r="96" spans="1:35" ht="12.75" customHeight="1">
      <c r="A96" s="86">
        <v>44648</v>
      </c>
      <c r="B96" s="29">
        <v>539910</v>
      </c>
      <c r="C96" s="28" t="s">
        <v>1315</v>
      </c>
      <c r="D96" s="28" t="s">
        <v>1323</v>
      </c>
      <c r="E96" s="28" t="s">
        <v>575</v>
      </c>
      <c r="F96" s="87">
        <v>65314</v>
      </c>
      <c r="G96" s="29">
        <v>10.119999999999999</v>
      </c>
      <c r="H96" s="29" t="s">
        <v>311</v>
      </c>
      <c r="I96" s="75"/>
      <c r="J96" s="75"/>
      <c r="K96" s="75"/>
      <c r="L96" s="75"/>
      <c r="M96" s="75"/>
      <c r="N96" s="75"/>
      <c r="O96" s="75"/>
      <c r="P96" s="75"/>
      <c r="Q96" s="75"/>
      <c r="R96" s="75"/>
      <c r="S96" s="75"/>
      <c r="T96" s="75"/>
      <c r="U96" s="75"/>
      <c r="V96" s="75"/>
      <c r="W96" s="75"/>
      <c r="X96" s="75"/>
      <c r="Y96" s="75"/>
      <c r="Z96" s="75"/>
      <c r="AA96" s="75"/>
      <c r="AB96" s="75"/>
      <c r="AC96" s="75"/>
      <c r="AD96" s="75"/>
      <c r="AE96" s="75"/>
      <c r="AF96" s="75"/>
      <c r="AG96" s="75"/>
      <c r="AH96" s="75"/>
      <c r="AI96" s="75"/>
    </row>
    <row r="97" spans="1:35" ht="12.75" customHeight="1">
      <c r="A97" s="86">
        <v>44648</v>
      </c>
      <c r="B97" s="29">
        <v>539910</v>
      </c>
      <c r="C97" s="28" t="s">
        <v>1315</v>
      </c>
      <c r="D97" s="28" t="s">
        <v>1324</v>
      </c>
      <c r="E97" s="28" t="s">
        <v>574</v>
      </c>
      <c r="F97" s="87">
        <v>80932</v>
      </c>
      <c r="G97" s="29">
        <v>9.16</v>
      </c>
      <c r="H97" s="29" t="s">
        <v>311</v>
      </c>
      <c r="I97" s="75"/>
      <c r="J97" s="75"/>
      <c r="K97" s="75"/>
      <c r="L97" s="75"/>
      <c r="M97" s="75"/>
      <c r="N97" s="75"/>
      <c r="O97" s="75"/>
      <c r="P97" s="75"/>
      <c r="Q97" s="75"/>
      <c r="R97" s="75"/>
      <c r="S97" s="75"/>
      <c r="T97" s="75"/>
      <c r="U97" s="75"/>
      <c r="V97" s="75"/>
      <c r="W97" s="75"/>
      <c r="X97" s="75"/>
      <c r="Y97" s="75"/>
      <c r="Z97" s="75"/>
      <c r="AA97" s="75"/>
      <c r="AB97" s="75"/>
      <c r="AC97" s="75"/>
      <c r="AD97" s="75"/>
      <c r="AE97" s="75"/>
      <c r="AF97" s="75"/>
      <c r="AG97" s="75"/>
      <c r="AH97" s="75"/>
      <c r="AI97" s="75"/>
    </row>
    <row r="98" spans="1:35" ht="12.75" customHeight="1">
      <c r="A98" s="86">
        <v>44648</v>
      </c>
      <c r="B98" s="29">
        <v>537669</v>
      </c>
      <c r="C98" s="28" t="s">
        <v>1325</v>
      </c>
      <c r="D98" s="28" t="s">
        <v>1326</v>
      </c>
      <c r="E98" s="28" t="s">
        <v>575</v>
      </c>
      <c r="F98" s="87">
        <v>51000</v>
      </c>
      <c r="G98" s="29">
        <v>38</v>
      </c>
      <c r="H98" s="29" t="s">
        <v>311</v>
      </c>
      <c r="I98" s="75"/>
      <c r="J98" s="75"/>
      <c r="K98" s="75"/>
      <c r="L98" s="75"/>
      <c r="M98" s="75"/>
      <c r="N98" s="75"/>
      <c r="O98" s="75"/>
      <c r="P98" s="75"/>
      <c r="Q98" s="75"/>
      <c r="R98" s="75"/>
      <c r="S98" s="75"/>
      <c r="T98" s="75"/>
      <c r="U98" s="75"/>
      <c r="V98" s="75"/>
      <c r="W98" s="75"/>
      <c r="X98" s="75"/>
      <c r="Y98" s="75"/>
      <c r="Z98" s="75"/>
      <c r="AA98" s="75"/>
      <c r="AB98" s="75"/>
      <c r="AC98" s="75"/>
      <c r="AD98" s="75"/>
      <c r="AE98" s="75"/>
      <c r="AF98" s="75"/>
      <c r="AG98" s="75"/>
      <c r="AH98" s="75"/>
      <c r="AI98" s="75"/>
    </row>
    <row r="99" spans="1:35" ht="12.75" customHeight="1">
      <c r="A99" s="86">
        <v>44648</v>
      </c>
      <c r="B99" s="29">
        <v>537669</v>
      </c>
      <c r="C99" s="28" t="s">
        <v>1325</v>
      </c>
      <c r="D99" s="28" t="s">
        <v>1086</v>
      </c>
      <c r="E99" s="28" t="s">
        <v>575</v>
      </c>
      <c r="F99" s="87">
        <v>54000</v>
      </c>
      <c r="G99" s="29">
        <v>38</v>
      </c>
      <c r="H99" s="29" t="s">
        <v>311</v>
      </c>
      <c r="I99" s="75"/>
      <c r="J99" s="75"/>
      <c r="K99" s="75"/>
      <c r="L99" s="75"/>
      <c r="M99" s="75"/>
      <c r="N99" s="75"/>
      <c r="O99" s="75"/>
      <c r="P99" s="75"/>
      <c r="Q99" s="75"/>
      <c r="R99" s="75"/>
      <c r="S99" s="75"/>
      <c r="T99" s="75"/>
      <c r="U99" s="75"/>
      <c r="V99" s="75"/>
      <c r="W99" s="75"/>
      <c r="X99" s="75"/>
      <c r="Y99" s="75"/>
      <c r="Z99" s="75"/>
      <c r="AA99" s="75"/>
      <c r="AB99" s="75"/>
      <c r="AC99" s="75"/>
      <c r="AD99" s="75"/>
      <c r="AE99" s="75"/>
      <c r="AF99" s="75"/>
      <c r="AG99" s="75"/>
      <c r="AH99" s="75"/>
      <c r="AI99" s="75"/>
    </row>
    <row r="100" spans="1:35" ht="12.75" customHeight="1">
      <c r="A100" s="86">
        <v>44648</v>
      </c>
      <c r="B100" s="29">
        <v>537669</v>
      </c>
      <c r="C100" s="28" t="s">
        <v>1325</v>
      </c>
      <c r="D100" s="28" t="s">
        <v>1327</v>
      </c>
      <c r="E100" s="28" t="s">
        <v>574</v>
      </c>
      <c r="F100" s="87">
        <v>84000</v>
      </c>
      <c r="G100" s="29">
        <v>38</v>
      </c>
      <c r="H100" s="29" t="s">
        <v>311</v>
      </c>
      <c r="I100" s="75"/>
      <c r="J100" s="75"/>
      <c r="K100" s="75"/>
      <c r="L100" s="75"/>
      <c r="M100" s="75"/>
      <c r="N100" s="75"/>
      <c r="O100" s="75"/>
      <c r="P100" s="75"/>
      <c r="Q100" s="75"/>
      <c r="R100" s="75"/>
      <c r="S100" s="75"/>
      <c r="T100" s="75"/>
      <c r="U100" s="75"/>
      <c r="V100" s="75"/>
      <c r="W100" s="75"/>
      <c r="X100" s="75"/>
      <c r="Y100" s="75"/>
      <c r="Z100" s="75"/>
      <c r="AA100" s="75"/>
      <c r="AB100" s="75"/>
      <c r="AC100" s="75"/>
      <c r="AD100" s="75"/>
      <c r="AE100" s="75"/>
      <c r="AF100" s="75"/>
      <c r="AG100" s="75"/>
      <c r="AH100" s="75"/>
      <c r="AI100" s="75"/>
    </row>
    <row r="101" spans="1:35" ht="12.75" customHeight="1">
      <c r="A101" s="86">
        <v>44648</v>
      </c>
      <c r="B101" s="29">
        <v>537669</v>
      </c>
      <c r="C101" s="28" t="s">
        <v>1325</v>
      </c>
      <c r="D101" s="28" t="s">
        <v>1328</v>
      </c>
      <c r="E101" s="28" t="s">
        <v>574</v>
      </c>
      <c r="F101" s="87">
        <v>33000</v>
      </c>
      <c r="G101" s="29">
        <v>38</v>
      </c>
      <c r="H101" s="29" t="s">
        <v>311</v>
      </c>
      <c r="I101" s="75"/>
      <c r="J101" s="75"/>
      <c r="K101" s="75"/>
      <c r="L101" s="75"/>
      <c r="M101" s="75"/>
      <c r="N101" s="75"/>
      <c r="O101" s="75"/>
      <c r="P101" s="75"/>
      <c r="Q101" s="75"/>
      <c r="R101" s="75"/>
      <c r="S101" s="75"/>
      <c r="T101" s="75"/>
      <c r="U101" s="75"/>
      <c r="V101" s="75"/>
      <c r="W101" s="75"/>
      <c r="X101" s="75"/>
      <c r="Y101" s="75"/>
      <c r="Z101" s="75"/>
      <c r="AA101" s="75"/>
      <c r="AB101" s="75"/>
      <c r="AC101" s="75"/>
      <c r="AD101" s="75"/>
      <c r="AE101" s="75"/>
      <c r="AF101" s="75"/>
      <c r="AG101" s="75"/>
      <c r="AH101" s="75"/>
      <c r="AI101" s="75"/>
    </row>
    <row r="102" spans="1:35" ht="12.75" customHeight="1">
      <c r="A102" s="86">
        <v>44648</v>
      </c>
      <c r="B102" s="29">
        <v>526622</v>
      </c>
      <c r="C102" s="28" t="s">
        <v>1329</v>
      </c>
      <c r="D102" s="28" t="s">
        <v>980</v>
      </c>
      <c r="E102" s="28" t="s">
        <v>574</v>
      </c>
      <c r="F102" s="87">
        <v>3750000</v>
      </c>
      <c r="G102" s="29">
        <v>1.56</v>
      </c>
      <c r="H102" s="29" t="s">
        <v>311</v>
      </c>
      <c r="I102" s="75"/>
      <c r="J102" s="75"/>
      <c r="K102" s="75"/>
      <c r="L102" s="75"/>
      <c r="M102" s="75"/>
      <c r="N102" s="75"/>
      <c r="O102" s="75"/>
      <c r="P102" s="75"/>
      <c r="Q102" s="75"/>
      <c r="R102" s="75"/>
      <c r="S102" s="75"/>
      <c r="T102" s="75"/>
      <c r="U102" s="75"/>
      <c r="V102" s="75"/>
      <c r="W102" s="75"/>
      <c r="X102" s="75"/>
      <c r="Y102" s="75"/>
      <c r="Z102" s="75"/>
      <c r="AA102" s="75"/>
      <c r="AB102" s="75"/>
      <c r="AC102" s="75"/>
      <c r="AD102" s="75"/>
      <c r="AE102" s="75"/>
      <c r="AF102" s="75"/>
      <c r="AG102" s="75"/>
      <c r="AH102" s="75"/>
      <c r="AI102" s="75"/>
    </row>
    <row r="103" spans="1:35" ht="12.75" customHeight="1">
      <c r="A103" s="86">
        <v>44648</v>
      </c>
      <c r="B103" s="29">
        <v>530047</v>
      </c>
      <c r="C103" s="28" t="s">
        <v>1330</v>
      </c>
      <c r="D103" s="28" t="s">
        <v>1331</v>
      </c>
      <c r="E103" s="28" t="s">
        <v>574</v>
      </c>
      <c r="F103" s="87">
        <v>124500</v>
      </c>
      <c r="G103" s="29">
        <v>6.53</v>
      </c>
      <c r="H103" s="29" t="s">
        <v>311</v>
      </c>
      <c r="I103" s="75"/>
      <c r="J103" s="75"/>
      <c r="K103" s="75"/>
      <c r="L103" s="75"/>
      <c r="M103" s="75"/>
      <c r="N103" s="75"/>
      <c r="O103" s="75"/>
      <c r="P103" s="75"/>
      <c r="Q103" s="75"/>
      <c r="R103" s="75"/>
      <c r="S103" s="75"/>
      <c r="T103" s="75"/>
      <c r="U103" s="75"/>
      <c r="V103" s="75"/>
      <c r="W103" s="75"/>
      <c r="X103" s="75"/>
      <c r="Y103" s="75"/>
      <c r="Z103" s="75"/>
      <c r="AA103" s="75"/>
      <c r="AB103" s="75"/>
      <c r="AC103" s="75"/>
      <c r="AD103" s="75"/>
      <c r="AE103" s="75"/>
      <c r="AF103" s="75"/>
      <c r="AG103" s="75"/>
      <c r="AH103" s="75"/>
      <c r="AI103" s="75"/>
    </row>
    <row r="104" spans="1:35" ht="12.75" customHeight="1">
      <c r="A104" s="86">
        <v>44648</v>
      </c>
      <c r="B104" s="29">
        <v>530047</v>
      </c>
      <c r="C104" s="28" t="s">
        <v>1330</v>
      </c>
      <c r="D104" s="28" t="s">
        <v>1332</v>
      </c>
      <c r="E104" s="28" t="s">
        <v>574</v>
      </c>
      <c r="F104" s="87">
        <v>247985</v>
      </c>
      <c r="G104" s="29">
        <v>6.57</v>
      </c>
      <c r="H104" s="29" t="s">
        <v>311</v>
      </c>
      <c r="I104" s="75"/>
      <c r="J104" s="75"/>
      <c r="K104" s="75"/>
      <c r="L104" s="75"/>
      <c r="M104" s="75"/>
      <c r="N104" s="75"/>
      <c r="O104" s="75"/>
      <c r="P104" s="75"/>
      <c r="Q104" s="75"/>
      <c r="R104" s="75"/>
      <c r="S104" s="75"/>
      <c r="T104" s="75"/>
      <c r="U104" s="75"/>
      <c r="V104" s="75"/>
      <c r="W104" s="75"/>
      <c r="X104" s="75"/>
      <c r="Y104" s="75"/>
      <c r="Z104" s="75"/>
      <c r="AA104" s="75"/>
      <c r="AB104" s="75"/>
      <c r="AC104" s="75"/>
      <c r="AD104" s="75"/>
      <c r="AE104" s="75"/>
      <c r="AF104" s="75"/>
      <c r="AG104" s="75"/>
      <c r="AH104" s="75"/>
      <c r="AI104" s="75"/>
    </row>
    <row r="105" spans="1:35" ht="12.75" customHeight="1">
      <c r="A105" s="86">
        <v>44648</v>
      </c>
      <c r="B105" s="29">
        <v>530047</v>
      </c>
      <c r="C105" s="28" t="s">
        <v>1330</v>
      </c>
      <c r="D105" s="28" t="s">
        <v>1332</v>
      </c>
      <c r="E105" s="28" t="s">
        <v>575</v>
      </c>
      <c r="F105" s="87">
        <v>124532</v>
      </c>
      <c r="G105" s="29">
        <v>6.53</v>
      </c>
      <c r="H105" s="29" t="s">
        <v>311</v>
      </c>
      <c r="I105" s="75"/>
      <c r="J105" s="75"/>
      <c r="K105" s="75"/>
      <c r="L105" s="75"/>
      <c r="M105" s="75"/>
      <c r="N105" s="75"/>
      <c r="O105" s="75"/>
      <c r="P105" s="75"/>
      <c r="Q105" s="75"/>
      <c r="R105" s="75"/>
      <c r="S105" s="75"/>
      <c r="T105" s="75"/>
      <c r="U105" s="75"/>
      <c r="V105" s="75"/>
      <c r="W105" s="75"/>
      <c r="X105" s="75"/>
      <c r="Y105" s="75"/>
      <c r="Z105" s="75"/>
      <c r="AA105" s="75"/>
      <c r="AB105" s="75"/>
      <c r="AC105" s="75"/>
      <c r="AD105" s="75"/>
      <c r="AE105" s="75"/>
      <c r="AF105" s="75"/>
      <c r="AG105" s="75"/>
      <c r="AH105" s="75"/>
      <c r="AI105" s="75"/>
    </row>
    <row r="106" spans="1:35" ht="12.75" customHeight="1">
      <c r="A106" s="86">
        <v>44648</v>
      </c>
      <c r="B106" s="29">
        <v>530047</v>
      </c>
      <c r="C106" s="28" t="s">
        <v>1330</v>
      </c>
      <c r="D106" s="28" t="s">
        <v>1331</v>
      </c>
      <c r="E106" s="28" t="s">
        <v>575</v>
      </c>
      <c r="F106" s="87">
        <v>271687</v>
      </c>
      <c r="G106" s="29">
        <v>6.58</v>
      </c>
      <c r="H106" s="29" t="s">
        <v>311</v>
      </c>
      <c r="I106" s="75"/>
      <c r="J106" s="75"/>
      <c r="K106" s="75"/>
      <c r="L106" s="75"/>
      <c r="M106" s="75"/>
      <c r="N106" s="75"/>
      <c r="O106" s="75"/>
      <c r="P106" s="75"/>
      <c r="Q106" s="75"/>
      <c r="R106" s="75"/>
      <c r="S106" s="75"/>
      <c r="T106" s="75"/>
      <c r="U106" s="75"/>
      <c r="V106" s="75"/>
      <c r="W106" s="75"/>
      <c r="X106" s="75"/>
      <c r="Y106" s="75"/>
      <c r="Z106" s="75"/>
      <c r="AA106" s="75"/>
      <c r="AB106" s="75"/>
      <c r="AC106" s="75"/>
      <c r="AD106" s="75"/>
      <c r="AE106" s="75"/>
      <c r="AF106" s="75"/>
      <c r="AG106" s="75"/>
      <c r="AH106" s="75"/>
      <c r="AI106" s="75"/>
    </row>
    <row r="107" spans="1:35" ht="12.75" customHeight="1">
      <c r="A107" s="86">
        <v>44648</v>
      </c>
      <c r="B107" s="29">
        <v>531494</v>
      </c>
      <c r="C107" s="28" t="s">
        <v>1333</v>
      </c>
      <c r="D107" s="28" t="s">
        <v>1334</v>
      </c>
      <c r="E107" s="28" t="s">
        <v>574</v>
      </c>
      <c r="F107" s="87">
        <v>138552</v>
      </c>
      <c r="G107" s="29">
        <v>53.05</v>
      </c>
      <c r="H107" s="29" t="s">
        <v>311</v>
      </c>
      <c r="I107" s="75"/>
      <c r="J107" s="75"/>
      <c r="K107" s="75"/>
      <c r="L107" s="75"/>
      <c r="M107" s="75"/>
      <c r="N107" s="75"/>
      <c r="O107" s="75"/>
      <c r="P107" s="75"/>
      <c r="Q107" s="75"/>
      <c r="R107" s="75"/>
      <c r="S107" s="75"/>
      <c r="T107" s="75"/>
      <c r="U107" s="75"/>
      <c r="V107" s="75"/>
      <c r="W107" s="75"/>
      <c r="X107" s="75"/>
      <c r="Y107" s="75"/>
      <c r="Z107" s="75"/>
      <c r="AA107" s="75"/>
      <c r="AB107" s="75"/>
      <c r="AC107" s="75"/>
      <c r="AD107" s="75"/>
      <c r="AE107" s="75"/>
      <c r="AF107" s="75"/>
      <c r="AG107" s="75"/>
      <c r="AH107" s="75"/>
      <c r="AI107" s="75"/>
    </row>
    <row r="108" spans="1:35" ht="12.75" customHeight="1">
      <c r="A108" s="86">
        <v>44648</v>
      </c>
      <c r="B108" s="29">
        <v>532641</v>
      </c>
      <c r="C108" s="28" t="s">
        <v>1210</v>
      </c>
      <c r="D108" s="28" t="s">
        <v>1335</v>
      </c>
      <c r="E108" s="28" t="s">
        <v>575</v>
      </c>
      <c r="F108" s="87">
        <v>243727</v>
      </c>
      <c r="G108" s="29">
        <v>59.27</v>
      </c>
      <c r="H108" s="29" t="s">
        <v>311</v>
      </c>
      <c r="I108" s="75"/>
      <c r="J108" s="75"/>
      <c r="K108" s="75"/>
      <c r="L108" s="75"/>
      <c r="M108" s="75"/>
      <c r="N108" s="75"/>
      <c r="O108" s="75"/>
      <c r="P108" s="75"/>
      <c r="Q108" s="75"/>
      <c r="R108" s="75"/>
      <c r="S108" s="75"/>
      <c r="T108" s="75"/>
      <c r="U108" s="75"/>
      <c r="V108" s="75"/>
      <c r="W108" s="75"/>
      <c r="X108" s="75"/>
      <c r="Y108" s="75"/>
      <c r="Z108" s="75"/>
      <c r="AA108" s="75"/>
      <c r="AB108" s="75"/>
      <c r="AC108" s="75"/>
      <c r="AD108" s="75"/>
      <c r="AE108" s="75"/>
      <c r="AF108" s="75"/>
      <c r="AG108" s="75"/>
      <c r="AH108" s="75"/>
      <c r="AI108" s="75"/>
    </row>
    <row r="109" spans="1:35" ht="12.75" customHeight="1">
      <c r="A109" s="86">
        <v>44648</v>
      </c>
      <c r="B109" s="29">
        <v>539015</v>
      </c>
      <c r="C109" s="28" t="s">
        <v>1336</v>
      </c>
      <c r="D109" s="28" t="s">
        <v>1337</v>
      </c>
      <c r="E109" s="28" t="s">
        <v>574</v>
      </c>
      <c r="F109" s="87">
        <v>252500</v>
      </c>
      <c r="G109" s="29">
        <v>1.7</v>
      </c>
      <c r="H109" s="29" t="s">
        <v>311</v>
      </c>
      <c r="I109" s="75"/>
      <c r="J109" s="75"/>
      <c r="K109" s="75"/>
      <c r="L109" s="75"/>
      <c r="M109" s="75"/>
      <c r="N109" s="75"/>
      <c r="O109" s="75"/>
      <c r="P109" s="75"/>
      <c r="Q109" s="75"/>
      <c r="R109" s="75"/>
      <c r="S109" s="75"/>
      <c r="T109" s="75"/>
      <c r="U109" s="75"/>
      <c r="V109" s="75"/>
      <c r="W109" s="75"/>
      <c r="X109" s="75"/>
      <c r="Y109" s="75"/>
      <c r="Z109" s="75"/>
      <c r="AA109" s="75"/>
      <c r="AB109" s="75"/>
      <c r="AC109" s="75"/>
      <c r="AD109" s="75"/>
      <c r="AE109" s="75"/>
      <c r="AF109" s="75"/>
      <c r="AG109" s="75"/>
      <c r="AH109" s="75"/>
      <c r="AI109" s="75"/>
    </row>
    <row r="110" spans="1:35" ht="12.75" customHeight="1">
      <c r="A110" s="86">
        <v>44648</v>
      </c>
      <c r="B110" s="29">
        <v>539015</v>
      </c>
      <c r="C110" s="28" t="s">
        <v>1336</v>
      </c>
      <c r="D110" s="28" t="s">
        <v>1338</v>
      </c>
      <c r="E110" s="28" t="s">
        <v>575</v>
      </c>
      <c r="F110" s="87">
        <v>229971</v>
      </c>
      <c r="G110" s="29">
        <v>1.7</v>
      </c>
      <c r="H110" s="29" t="s">
        <v>311</v>
      </c>
      <c r="I110" s="75"/>
      <c r="J110" s="75"/>
      <c r="K110" s="75"/>
      <c r="L110" s="75"/>
      <c r="M110" s="75"/>
      <c r="N110" s="75"/>
      <c r="O110" s="75"/>
      <c r="P110" s="75"/>
      <c r="Q110" s="75"/>
      <c r="R110" s="75"/>
      <c r="S110" s="75"/>
      <c r="T110" s="75"/>
      <c r="U110" s="75"/>
      <c r="V110" s="75"/>
      <c r="W110" s="75"/>
      <c r="X110" s="75"/>
      <c r="Y110" s="75"/>
      <c r="Z110" s="75"/>
      <c r="AA110" s="75"/>
      <c r="AB110" s="75"/>
      <c r="AC110" s="75"/>
      <c r="AD110" s="75"/>
      <c r="AE110" s="75"/>
      <c r="AF110" s="75"/>
      <c r="AG110" s="75"/>
      <c r="AH110" s="75"/>
      <c r="AI110" s="75"/>
    </row>
    <row r="111" spans="1:35" ht="12.75" customHeight="1">
      <c r="A111" s="86">
        <v>44648</v>
      </c>
      <c r="B111" s="29">
        <v>506605</v>
      </c>
      <c r="C111" s="28" t="s">
        <v>1339</v>
      </c>
      <c r="D111" s="28" t="s">
        <v>1340</v>
      </c>
      <c r="E111" s="28" t="s">
        <v>575</v>
      </c>
      <c r="F111" s="87">
        <v>4000</v>
      </c>
      <c r="G111" s="29">
        <v>567</v>
      </c>
      <c r="H111" s="29" t="s">
        <v>311</v>
      </c>
      <c r="I111" s="75"/>
      <c r="J111" s="75"/>
      <c r="K111" s="75"/>
      <c r="L111" s="75"/>
      <c r="M111" s="75"/>
      <c r="N111" s="75"/>
      <c r="O111" s="75"/>
      <c r="P111" s="75"/>
      <c r="Q111" s="75"/>
      <c r="R111" s="75"/>
      <c r="S111" s="75"/>
      <c r="T111" s="75"/>
      <c r="U111" s="75"/>
      <c r="V111" s="75"/>
      <c r="W111" s="75"/>
      <c r="X111" s="75"/>
      <c r="Y111" s="75"/>
      <c r="Z111" s="75"/>
      <c r="AA111" s="75"/>
      <c r="AB111" s="75"/>
      <c r="AC111" s="75"/>
      <c r="AD111" s="75"/>
      <c r="AE111" s="75"/>
      <c r="AF111" s="75"/>
      <c r="AG111" s="75"/>
      <c r="AH111" s="75"/>
      <c r="AI111" s="75"/>
    </row>
    <row r="112" spans="1:35" ht="12.75" customHeight="1">
      <c r="A112" s="86">
        <v>44648</v>
      </c>
      <c r="B112" s="29">
        <v>539962</v>
      </c>
      <c r="C112" s="28" t="s">
        <v>1341</v>
      </c>
      <c r="D112" s="28" t="s">
        <v>1342</v>
      </c>
      <c r="E112" s="28" t="s">
        <v>575</v>
      </c>
      <c r="F112" s="87">
        <v>754173</v>
      </c>
      <c r="G112" s="29">
        <v>0.44</v>
      </c>
      <c r="H112" s="29" t="s">
        <v>311</v>
      </c>
      <c r="I112" s="75"/>
      <c r="J112" s="75"/>
      <c r="K112" s="75"/>
      <c r="L112" s="75"/>
      <c r="M112" s="75"/>
      <c r="N112" s="75"/>
      <c r="O112" s="75"/>
      <c r="P112" s="75"/>
      <c r="Q112" s="75"/>
      <c r="R112" s="75"/>
      <c r="S112" s="75"/>
      <c r="T112" s="75"/>
      <c r="U112" s="75"/>
      <c r="V112" s="75"/>
      <c r="W112" s="75"/>
      <c r="X112" s="75"/>
      <c r="Y112" s="75"/>
      <c r="Z112" s="75"/>
      <c r="AA112" s="75"/>
      <c r="AB112" s="75"/>
      <c r="AC112" s="75"/>
      <c r="AD112" s="75"/>
      <c r="AE112" s="75"/>
      <c r="AF112" s="75"/>
      <c r="AG112" s="75"/>
      <c r="AH112" s="75"/>
      <c r="AI112" s="75"/>
    </row>
    <row r="113" spans="1:35" ht="12.75" customHeight="1">
      <c r="A113" s="86">
        <v>44648</v>
      </c>
      <c r="B113" s="29">
        <v>507962</v>
      </c>
      <c r="C113" s="28" t="s">
        <v>1343</v>
      </c>
      <c r="D113" s="28" t="s">
        <v>1344</v>
      </c>
      <c r="E113" s="28" t="s">
        <v>575</v>
      </c>
      <c r="F113" s="87">
        <v>160000</v>
      </c>
      <c r="G113" s="29">
        <v>8.7799999999999994</v>
      </c>
      <c r="H113" s="29" t="s">
        <v>311</v>
      </c>
      <c r="I113" s="75"/>
      <c r="J113" s="75"/>
      <c r="K113" s="75"/>
      <c r="L113" s="75"/>
      <c r="M113" s="75"/>
      <c r="N113" s="75"/>
      <c r="O113" s="75"/>
      <c r="P113" s="75"/>
      <c r="Q113" s="75"/>
      <c r="R113" s="75"/>
      <c r="S113" s="75"/>
      <c r="T113" s="75"/>
      <c r="U113" s="75"/>
      <c r="V113" s="75"/>
      <c r="W113" s="75"/>
      <c r="X113" s="75"/>
      <c r="Y113" s="75"/>
      <c r="Z113" s="75"/>
      <c r="AA113" s="75"/>
      <c r="AB113" s="75"/>
      <c r="AC113" s="75"/>
      <c r="AD113" s="75"/>
      <c r="AE113" s="75"/>
      <c r="AF113" s="75"/>
      <c r="AG113" s="75"/>
      <c r="AH113" s="75"/>
      <c r="AI113" s="75"/>
    </row>
    <row r="114" spans="1:35" ht="12.75" customHeight="1">
      <c r="A114" s="86">
        <v>44648</v>
      </c>
      <c r="B114" s="29">
        <v>507962</v>
      </c>
      <c r="C114" s="28" t="s">
        <v>1343</v>
      </c>
      <c r="D114" s="28" t="s">
        <v>1345</v>
      </c>
      <c r="E114" s="28" t="s">
        <v>574</v>
      </c>
      <c r="F114" s="87">
        <v>159500</v>
      </c>
      <c r="G114" s="29">
        <v>8.7799999999999994</v>
      </c>
      <c r="H114" s="29" t="s">
        <v>311</v>
      </c>
      <c r="I114" s="75"/>
      <c r="J114" s="75"/>
      <c r="K114" s="75"/>
      <c r="L114" s="75"/>
      <c r="M114" s="75"/>
      <c r="N114" s="75"/>
      <c r="O114" s="75"/>
      <c r="P114" s="75"/>
      <c r="Q114" s="75"/>
      <c r="R114" s="75"/>
      <c r="S114" s="75"/>
      <c r="T114" s="75"/>
      <c r="U114" s="75"/>
      <c r="V114" s="75"/>
      <c r="W114" s="75"/>
      <c r="X114" s="75"/>
      <c r="Y114" s="75"/>
      <c r="Z114" s="75"/>
      <c r="AA114" s="75"/>
      <c r="AB114" s="75"/>
      <c r="AC114" s="75"/>
      <c r="AD114" s="75"/>
      <c r="AE114" s="75"/>
      <c r="AF114" s="75"/>
      <c r="AG114" s="75"/>
      <c r="AH114" s="75"/>
      <c r="AI114" s="75"/>
    </row>
    <row r="115" spans="1:35" ht="12.75" customHeight="1">
      <c r="A115" s="86">
        <v>44648</v>
      </c>
      <c r="B115" s="29">
        <v>538540</v>
      </c>
      <c r="C115" s="28" t="s">
        <v>1189</v>
      </c>
      <c r="D115" s="28" t="s">
        <v>980</v>
      </c>
      <c r="E115" s="28" t="s">
        <v>575</v>
      </c>
      <c r="F115" s="87">
        <v>267783</v>
      </c>
      <c r="G115" s="29">
        <v>1.02</v>
      </c>
      <c r="H115" s="29" t="s">
        <v>311</v>
      </c>
      <c r="I115" s="75"/>
      <c r="J115" s="75"/>
      <c r="K115" s="75"/>
      <c r="L115" s="75"/>
      <c r="M115" s="75"/>
      <c r="N115" s="75"/>
      <c r="O115" s="75"/>
      <c r="P115" s="75"/>
      <c r="Q115" s="75"/>
      <c r="R115" s="75"/>
      <c r="S115" s="75"/>
      <c r="T115" s="75"/>
      <c r="U115" s="75"/>
      <c r="V115" s="75"/>
      <c r="W115" s="75"/>
      <c r="X115" s="75"/>
      <c r="Y115" s="75"/>
      <c r="Z115" s="75"/>
      <c r="AA115" s="75"/>
      <c r="AB115" s="75"/>
      <c r="AC115" s="75"/>
      <c r="AD115" s="75"/>
      <c r="AE115" s="75"/>
      <c r="AF115" s="75"/>
      <c r="AG115" s="75"/>
      <c r="AH115" s="75"/>
      <c r="AI115" s="75"/>
    </row>
    <row r="116" spans="1:35" ht="12.75" customHeight="1">
      <c r="A116" s="86">
        <v>44648</v>
      </c>
      <c r="B116" s="29">
        <v>543171</v>
      </c>
      <c r="C116" s="28" t="s">
        <v>1346</v>
      </c>
      <c r="D116" s="28" t="s">
        <v>1347</v>
      </c>
      <c r="E116" s="28" t="s">
        <v>574</v>
      </c>
      <c r="F116" s="87">
        <v>21000</v>
      </c>
      <c r="G116" s="29">
        <v>15.5</v>
      </c>
      <c r="H116" s="29" t="s">
        <v>311</v>
      </c>
      <c r="I116" s="75"/>
      <c r="J116" s="75"/>
      <c r="K116" s="75"/>
      <c r="L116" s="75"/>
      <c r="M116" s="75"/>
      <c r="N116" s="75"/>
      <c r="O116" s="75"/>
      <c r="P116" s="75"/>
      <c r="Q116" s="75"/>
      <c r="R116" s="75"/>
      <c r="S116" s="75"/>
      <c r="T116" s="75"/>
      <c r="U116" s="75"/>
      <c r="V116" s="75"/>
      <c r="W116" s="75"/>
      <c r="X116" s="75"/>
      <c r="Y116" s="75"/>
      <c r="Z116" s="75"/>
      <c r="AA116" s="75"/>
      <c r="AB116" s="75"/>
      <c r="AC116" s="75"/>
      <c r="AD116" s="75"/>
      <c r="AE116" s="75"/>
      <c r="AF116" s="75"/>
      <c r="AG116" s="75"/>
      <c r="AH116" s="75"/>
      <c r="AI116" s="75"/>
    </row>
    <row r="117" spans="1:35" ht="12.75" customHeight="1">
      <c r="A117" s="86">
        <v>44648</v>
      </c>
      <c r="B117" s="29">
        <v>540143</v>
      </c>
      <c r="C117" s="28" t="s">
        <v>1348</v>
      </c>
      <c r="D117" s="28" t="s">
        <v>1349</v>
      </c>
      <c r="E117" s="28" t="s">
        <v>574</v>
      </c>
      <c r="F117" s="87">
        <v>76068</v>
      </c>
      <c r="G117" s="29">
        <v>169</v>
      </c>
      <c r="H117" s="29" t="s">
        <v>311</v>
      </c>
      <c r="I117" s="75"/>
      <c r="J117" s="75"/>
      <c r="K117" s="75"/>
      <c r="L117" s="75"/>
      <c r="M117" s="75"/>
      <c r="N117" s="75"/>
      <c r="O117" s="75"/>
      <c r="P117" s="75"/>
      <c r="Q117" s="75"/>
      <c r="R117" s="75"/>
      <c r="S117" s="75"/>
      <c r="T117" s="75"/>
      <c r="U117" s="75"/>
      <c r="V117" s="75"/>
      <c r="W117" s="75"/>
      <c r="X117" s="75"/>
      <c r="Y117" s="75"/>
      <c r="Z117" s="75"/>
      <c r="AA117" s="75"/>
      <c r="AB117" s="75"/>
      <c r="AC117" s="75"/>
      <c r="AD117" s="75"/>
      <c r="AE117" s="75"/>
      <c r="AF117" s="75"/>
      <c r="AG117" s="75"/>
      <c r="AH117" s="75"/>
      <c r="AI117" s="75"/>
    </row>
    <row r="118" spans="1:35" ht="12.75" customHeight="1">
      <c r="A118" s="86">
        <v>44648</v>
      </c>
      <c r="B118" s="29">
        <v>540143</v>
      </c>
      <c r="C118" s="28" t="s">
        <v>1348</v>
      </c>
      <c r="D118" s="28" t="s">
        <v>1350</v>
      </c>
      <c r="E118" s="28" t="s">
        <v>575</v>
      </c>
      <c r="F118" s="87">
        <v>76018</v>
      </c>
      <c r="G118" s="29">
        <v>169</v>
      </c>
      <c r="H118" s="29" t="s">
        <v>311</v>
      </c>
      <c r="I118" s="75"/>
      <c r="J118" s="75"/>
      <c r="K118" s="75"/>
      <c r="L118" s="75"/>
      <c r="M118" s="75"/>
      <c r="N118" s="75"/>
      <c r="O118" s="75"/>
      <c r="P118" s="75"/>
      <c r="Q118" s="75"/>
      <c r="R118" s="75"/>
      <c r="S118" s="75"/>
      <c r="T118" s="75"/>
      <c r="U118" s="75"/>
      <c r="V118" s="75"/>
      <c r="W118" s="75"/>
      <c r="X118" s="75"/>
      <c r="Y118" s="75"/>
      <c r="Z118" s="75"/>
      <c r="AA118" s="75"/>
      <c r="AB118" s="75"/>
      <c r="AC118" s="75"/>
      <c r="AD118" s="75"/>
      <c r="AE118" s="75"/>
      <c r="AF118" s="75"/>
      <c r="AG118" s="75"/>
      <c r="AH118" s="75"/>
      <c r="AI118" s="75"/>
    </row>
    <row r="119" spans="1:35" ht="12.75" customHeight="1">
      <c r="A119" s="86">
        <v>44648</v>
      </c>
      <c r="B119" s="29">
        <v>539833</v>
      </c>
      <c r="C119" s="28" t="s">
        <v>1351</v>
      </c>
      <c r="D119" s="28" t="s">
        <v>980</v>
      </c>
      <c r="E119" s="28" t="s">
        <v>575</v>
      </c>
      <c r="F119" s="87">
        <v>400000</v>
      </c>
      <c r="G119" s="29">
        <v>0.85</v>
      </c>
      <c r="H119" s="29" t="s">
        <v>311</v>
      </c>
      <c r="I119" s="75"/>
      <c r="J119" s="75"/>
      <c r="K119" s="75"/>
      <c r="L119" s="75"/>
      <c r="M119" s="75"/>
      <c r="N119" s="75"/>
      <c r="O119" s="75"/>
      <c r="P119" s="75"/>
      <c r="Q119" s="75"/>
      <c r="R119" s="75"/>
      <c r="S119" s="75"/>
      <c r="T119" s="75"/>
      <c r="U119" s="75"/>
      <c r="V119" s="75"/>
      <c r="W119" s="75"/>
      <c r="X119" s="75"/>
      <c r="Y119" s="75"/>
      <c r="Z119" s="75"/>
      <c r="AA119" s="75"/>
      <c r="AB119" s="75"/>
      <c r="AC119" s="75"/>
      <c r="AD119" s="75"/>
      <c r="AE119" s="75"/>
      <c r="AF119" s="75"/>
      <c r="AG119" s="75"/>
      <c r="AH119" s="75"/>
      <c r="AI119" s="75"/>
    </row>
    <row r="120" spans="1:35" ht="12.75" customHeight="1">
      <c r="A120" s="86">
        <v>44648</v>
      </c>
      <c r="B120" s="29">
        <v>539833</v>
      </c>
      <c r="C120" s="28" t="s">
        <v>1351</v>
      </c>
      <c r="D120" s="28" t="s">
        <v>1352</v>
      </c>
      <c r="E120" s="28" t="s">
        <v>575</v>
      </c>
      <c r="F120" s="87">
        <v>407754</v>
      </c>
      <c r="G120" s="29">
        <v>0.85</v>
      </c>
      <c r="H120" s="29" t="s">
        <v>311</v>
      </c>
      <c r="I120" s="75"/>
      <c r="J120" s="75"/>
      <c r="K120" s="75"/>
      <c r="L120" s="75"/>
      <c r="M120" s="75"/>
      <c r="N120" s="75"/>
      <c r="O120" s="75"/>
      <c r="P120" s="75"/>
      <c r="Q120" s="75"/>
      <c r="R120" s="75"/>
      <c r="S120" s="75"/>
      <c r="T120" s="75"/>
      <c r="U120" s="75"/>
      <c r="V120" s="75"/>
      <c r="W120" s="75"/>
      <c r="X120" s="75"/>
      <c r="Y120" s="75"/>
      <c r="Z120" s="75"/>
      <c r="AA120" s="75"/>
      <c r="AB120" s="75"/>
      <c r="AC120" s="75"/>
      <c r="AD120" s="75"/>
      <c r="AE120" s="75"/>
      <c r="AF120" s="75"/>
      <c r="AG120" s="75"/>
      <c r="AH120" s="75"/>
      <c r="AI120" s="75"/>
    </row>
    <row r="121" spans="1:35" ht="12.75" customHeight="1">
      <c r="A121" s="86">
        <v>44648</v>
      </c>
      <c r="B121" s="29">
        <v>539117</v>
      </c>
      <c r="C121" s="28" t="s">
        <v>1353</v>
      </c>
      <c r="D121" s="28" t="s">
        <v>1354</v>
      </c>
      <c r="E121" s="28" t="s">
        <v>575</v>
      </c>
      <c r="F121" s="87">
        <v>36000</v>
      </c>
      <c r="G121" s="29">
        <v>15.07</v>
      </c>
      <c r="H121" s="29" t="s">
        <v>311</v>
      </c>
      <c r="I121" s="75"/>
      <c r="J121" s="75"/>
      <c r="K121" s="75"/>
      <c r="L121" s="75"/>
      <c r="M121" s="75"/>
      <c r="N121" s="75"/>
      <c r="O121" s="75"/>
      <c r="P121" s="75"/>
      <c r="Q121" s="75"/>
      <c r="R121" s="75"/>
      <c r="S121" s="75"/>
      <c r="T121" s="75"/>
      <c r="U121" s="75"/>
      <c r="V121" s="75"/>
      <c r="W121" s="75"/>
      <c r="X121" s="75"/>
      <c r="Y121" s="75"/>
      <c r="Z121" s="75"/>
      <c r="AA121" s="75"/>
      <c r="AB121" s="75"/>
      <c r="AC121" s="75"/>
      <c r="AD121" s="75"/>
      <c r="AE121" s="75"/>
      <c r="AF121" s="75"/>
      <c r="AG121" s="75"/>
      <c r="AH121" s="75"/>
      <c r="AI121" s="75"/>
    </row>
    <row r="122" spans="1:35" ht="12.75" customHeight="1">
      <c r="A122" s="86">
        <v>44648</v>
      </c>
      <c r="B122" s="29">
        <v>532070</v>
      </c>
      <c r="C122" s="28" t="s">
        <v>1355</v>
      </c>
      <c r="D122" s="28" t="s">
        <v>1356</v>
      </c>
      <c r="E122" s="28" t="s">
        <v>574</v>
      </c>
      <c r="F122" s="87">
        <v>40000</v>
      </c>
      <c r="G122" s="29">
        <v>27.2</v>
      </c>
      <c r="H122" s="29" t="s">
        <v>311</v>
      </c>
      <c r="I122" s="75"/>
      <c r="J122" s="75"/>
      <c r="K122" s="75"/>
      <c r="L122" s="75"/>
      <c r="M122" s="75"/>
      <c r="N122" s="75"/>
      <c r="O122" s="75"/>
      <c r="P122" s="75"/>
      <c r="Q122" s="75"/>
      <c r="R122" s="75"/>
      <c r="S122" s="75"/>
      <c r="T122" s="75"/>
      <c r="U122" s="75"/>
      <c r="V122" s="75"/>
      <c r="W122" s="75"/>
      <c r="X122" s="75"/>
      <c r="Y122" s="75"/>
      <c r="Z122" s="75"/>
      <c r="AA122" s="75"/>
      <c r="AB122" s="75"/>
      <c r="AC122" s="75"/>
      <c r="AD122" s="75"/>
      <c r="AE122" s="75"/>
      <c r="AF122" s="75"/>
      <c r="AG122" s="75"/>
      <c r="AH122" s="75"/>
      <c r="AI122" s="75"/>
    </row>
    <row r="123" spans="1:35" ht="12.75" customHeight="1">
      <c r="A123" s="86">
        <v>44648</v>
      </c>
      <c r="B123" s="29">
        <v>532070</v>
      </c>
      <c r="C123" s="28" t="s">
        <v>1355</v>
      </c>
      <c r="D123" s="28" t="s">
        <v>1282</v>
      </c>
      <c r="E123" s="28" t="s">
        <v>574</v>
      </c>
      <c r="F123" s="87">
        <v>12921</v>
      </c>
      <c r="G123" s="29">
        <v>27.97</v>
      </c>
      <c r="H123" s="29" t="s">
        <v>311</v>
      </c>
      <c r="I123" s="75"/>
      <c r="J123" s="75"/>
      <c r="K123" s="75"/>
      <c r="L123" s="75"/>
      <c r="M123" s="75"/>
      <c r="N123" s="75"/>
      <c r="O123" s="75"/>
      <c r="P123" s="75"/>
      <c r="Q123" s="75"/>
      <c r="R123" s="75"/>
      <c r="S123" s="75"/>
      <c r="T123" s="75"/>
      <c r="U123" s="75"/>
      <c r="V123" s="75"/>
      <c r="W123" s="75"/>
      <c r="X123" s="75"/>
      <c r="Y123" s="75"/>
      <c r="Z123" s="75"/>
      <c r="AA123" s="75"/>
      <c r="AB123" s="75"/>
      <c r="AC123" s="75"/>
      <c r="AD123" s="75"/>
      <c r="AE123" s="75"/>
      <c r="AF123" s="75"/>
      <c r="AG123" s="75"/>
      <c r="AH123" s="75"/>
      <c r="AI123" s="75"/>
    </row>
    <row r="124" spans="1:35" ht="12.75" customHeight="1">
      <c r="A124" s="86">
        <v>44648</v>
      </c>
      <c r="B124" s="29">
        <v>532070</v>
      </c>
      <c r="C124" s="28" t="s">
        <v>1355</v>
      </c>
      <c r="D124" s="28" t="s">
        <v>1283</v>
      </c>
      <c r="E124" s="28" t="s">
        <v>575</v>
      </c>
      <c r="F124" s="87">
        <v>50000</v>
      </c>
      <c r="G124" s="29">
        <v>27.24</v>
      </c>
      <c r="H124" s="29" t="s">
        <v>311</v>
      </c>
      <c r="I124" s="75"/>
      <c r="J124" s="75"/>
      <c r="K124" s="75"/>
      <c r="L124" s="75"/>
      <c r="M124" s="75"/>
      <c r="N124" s="75"/>
      <c r="O124" s="75"/>
      <c r="P124" s="75"/>
      <c r="Q124" s="75"/>
      <c r="R124" s="75"/>
      <c r="S124" s="75"/>
      <c r="T124" s="75"/>
      <c r="U124" s="75"/>
      <c r="V124" s="75"/>
      <c r="W124" s="75"/>
      <c r="X124" s="75"/>
      <c r="Y124" s="75"/>
      <c r="Z124" s="75"/>
      <c r="AA124" s="75"/>
      <c r="AB124" s="75"/>
      <c r="AC124" s="75"/>
      <c r="AD124" s="75"/>
      <c r="AE124" s="75"/>
      <c r="AF124" s="75"/>
      <c r="AG124" s="75"/>
      <c r="AH124" s="75"/>
      <c r="AI124" s="75"/>
    </row>
    <row r="125" spans="1:35" ht="12.75" customHeight="1">
      <c r="A125" s="86">
        <v>44648</v>
      </c>
      <c r="B125" s="29">
        <v>532070</v>
      </c>
      <c r="C125" s="28" t="s">
        <v>1355</v>
      </c>
      <c r="D125" s="28" t="s">
        <v>1282</v>
      </c>
      <c r="E125" s="28" t="s">
        <v>575</v>
      </c>
      <c r="F125" s="87">
        <v>64500</v>
      </c>
      <c r="G125" s="29">
        <v>27.29</v>
      </c>
      <c r="H125" s="29" t="s">
        <v>311</v>
      </c>
      <c r="I125" s="75"/>
      <c r="J125" s="75"/>
      <c r="K125" s="75"/>
      <c r="L125" s="75"/>
      <c r="M125" s="75"/>
      <c r="N125" s="75"/>
      <c r="O125" s="75"/>
      <c r="P125" s="75"/>
      <c r="Q125" s="75"/>
      <c r="R125" s="75"/>
      <c r="S125" s="75"/>
      <c r="T125" s="75"/>
      <c r="U125" s="75"/>
      <c r="V125" s="75"/>
      <c r="W125" s="75"/>
      <c r="X125" s="75"/>
      <c r="Y125" s="75"/>
      <c r="Z125" s="75"/>
      <c r="AA125" s="75"/>
      <c r="AB125" s="75"/>
      <c r="AC125" s="75"/>
      <c r="AD125" s="75"/>
      <c r="AE125" s="75"/>
      <c r="AF125" s="75"/>
      <c r="AG125" s="75"/>
      <c r="AH125" s="75"/>
      <c r="AI125" s="75"/>
    </row>
    <row r="126" spans="1:35" ht="12.75" customHeight="1">
      <c r="A126" s="86">
        <v>44648</v>
      </c>
      <c r="B126" s="29">
        <v>532070</v>
      </c>
      <c r="C126" s="28" t="s">
        <v>1355</v>
      </c>
      <c r="D126" s="28" t="s">
        <v>1357</v>
      </c>
      <c r="E126" s="28" t="s">
        <v>574</v>
      </c>
      <c r="F126" s="87">
        <v>95000</v>
      </c>
      <c r="G126" s="29">
        <v>27.31</v>
      </c>
      <c r="H126" s="29" t="s">
        <v>311</v>
      </c>
      <c r="I126" s="75"/>
      <c r="J126" s="75"/>
      <c r="K126" s="75"/>
      <c r="L126" s="75"/>
      <c r="M126" s="75"/>
      <c r="N126" s="75"/>
      <c r="O126" s="75"/>
      <c r="P126" s="75"/>
      <c r="Q126" s="75"/>
      <c r="R126" s="75"/>
      <c r="S126" s="75"/>
      <c r="T126" s="75"/>
      <c r="U126" s="75"/>
      <c r="V126" s="75"/>
      <c r="W126" s="75"/>
      <c r="X126" s="75"/>
      <c r="Y126" s="75"/>
      <c r="Z126" s="75"/>
      <c r="AA126" s="75"/>
      <c r="AB126" s="75"/>
      <c r="AC126" s="75"/>
      <c r="AD126" s="75"/>
      <c r="AE126" s="75"/>
      <c r="AF126" s="75"/>
      <c r="AG126" s="75"/>
      <c r="AH126" s="75"/>
      <c r="AI126" s="75"/>
    </row>
    <row r="127" spans="1:35" ht="12.75" customHeight="1">
      <c r="A127" s="86">
        <v>44648</v>
      </c>
      <c r="B127" s="29">
        <v>532070</v>
      </c>
      <c r="C127" s="28" t="s">
        <v>1355</v>
      </c>
      <c r="D127" s="28" t="s">
        <v>1358</v>
      </c>
      <c r="E127" s="28" t="s">
        <v>574</v>
      </c>
      <c r="F127" s="87">
        <v>37000</v>
      </c>
      <c r="G127" s="29">
        <v>27.25</v>
      </c>
      <c r="H127" s="29" t="s">
        <v>311</v>
      </c>
      <c r="I127" s="75"/>
      <c r="J127" s="75"/>
      <c r="K127" s="75"/>
      <c r="L127" s="75"/>
      <c r="M127" s="75"/>
      <c r="N127" s="75"/>
      <c r="O127" s="75"/>
      <c r="P127" s="75"/>
      <c r="Q127" s="75"/>
      <c r="R127" s="75"/>
      <c r="S127" s="75"/>
      <c r="T127" s="75"/>
      <c r="U127" s="75"/>
      <c r="V127" s="75"/>
      <c r="W127" s="75"/>
      <c r="X127" s="75"/>
      <c r="Y127" s="75"/>
      <c r="Z127" s="75"/>
      <c r="AA127" s="75"/>
      <c r="AB127" s="75"/>
      <c r="AC127" s="75"/>
      <c r="AD127" s="75"/>
      <c r="AE127" s="75"/>
      <c r="AF127" s="75"/>
      <c r="AG127" s="75"/>
      <c r="AH127" s="75"/>
      <c r="AI127" s="75"/>
    </row>
    <row r="128" spans="1:35" ht="12.75" customHeight="1">
      <c r="A128" s="86">
        <v>44648</v>
      </c>
      <c r="B128" s="29">
        <v>539310</v>
      </c>
      <c r="C128" s="28" t="s">
        <v>1192</v>
      </c>
      <c r="D128" s="28" t="s">
        <v>1359</v>
      </c>
      <c r="E128" s="28" t="s">
        <v>575</v>
      </c>
      <c r="F128" s="87">
        <v>200000</v>
      </c>
      <c r="G128" s="29">
        <v>57.75</v>
      </c>
      <c r="H128" s="29" t="s">
        <v>311</v>
      </c>
      <c r="I128" s="75"/>
      <c r="J128" s="75"/>
      <c r="K128" s="75"/>
      <c r="L128" s="75"/>
      <c r="M128" s="75"/>
      <c r="N128" s="75"/>
      <c r="O128" s="75"/>
      <c r="P128" s="75"/>
      <c r="Q128" s="75"/>
      <c r="R128" s="75"/>
      <c r="S128" s="75"/>
      <c r="T128" s="75"/>
      <c r="U128" s="75"/>
      <c r="V128" s="75"/>
      <c r="W128" s="75"/>
      <c r="X128" s="75"/>
      <c r="Y128" s="75"/>
      <c r="Z128" s="75"/>
      <c r="AA128" s="75"/>
      <c r="AB128" s="75"/>
      <c r="AC128" s="75"/>
      <c r="AD128" s="75"/>
      <c r="AE128" s="75"/>
      <c r="AF128" s="75"/>
      <c r="AG128" s="75"/>
      <c r="AH128" s="75"/>
      <c r="AI128" s="75"/>
    </row>
    <row r="129" spans="1:35" ht="12.75" customHeight="1">
      <c r="A129" s="86">
        <v>44648</v>
      </c>
      <c r="B129" s="29">
        <v>531814</v>
      </c>
      <c r="C129" s="28" t="s">
        <v>1360</v>
      </c>
      <c r="D129" s="28" t="s">
        <v>1361</v>
      </c>
      <c r="E129" s="28" t="s">
        <v>574</v>
      </c>
      <c r="F129" s="87">
        <v>200000</v>
      </c>
      <c r="G129" s="29">
        <v>7.02</v>
      </c>
      <c r="H129" s="29" t="s">
        <v>311</v>
      </c>
      <c r="I129" s="75"/>
      <c r="J129" s="75"/>
      <c r="K129" s="75"/>
      <c r="L129" s="75"/>
      <c r="M129" s="75"/>
      <c r="N129" s="75"/>
      <c r="O129" s="75"/>
      <c r="P129" s="75"/>
      <c r="Q129" s="75"/>
      <c r="R129" s="75"/>
      <c r="S129" s="75"/>
      <c r="T129" s="75"/>
      <c r="U129" s="75"/>
      <c r="V129" s="75"/>
      <c r="W129" s="75"/>
      <c r="X129" s="75"/>
      <c r="Y129" s="75"/>
      <c r="Z129" s="75"/>
      <c r="AA129" s="75"/>
      <c r="AB129" s="75"/>
      <c r="AC129" s="75"/>
      <c r="AD129" s="75"/>
      <c r="AE129" s="75"/>
      <c r="AF129" s="75"/>
      <c r="AG129" s="75"/>
      <c r="AH129" s="75"/>
      <c r="AI129" s="75"/>
    </row>
    <row r="130" spans="1:35" ht="12.75" customHeight="1">
      <c r="A130" s="86">
        <v>44648</v>
      </c>
      <c r="B130" s="29">
        <v>531814</v>
      </c>
      <c r="C130" s="28" t="s">
        <v>1360</v>
      </c>
      <c r="D130" s="28" t="s">
        <v>1362</v>
      </c>
      <c r="E130" s="28" t="s">
        <v>575</v>
      </c>
      <c r="F130" s="87">
        <v>200000</v>
      </c>
      <c r="G130" s="29">
        <v>7.02</v>
      </c>
      <c r="H130" s="29" t="s">
        <v>311</v>
      </c>
      <c r="I130" s="75"/>
      <c r="J130" s="75"/>
      <c r="K130" s="75"/>
      <c r="L130" s="75"/>
      <c r="M130" s="75"/>
      <c r="N130" s="75"/>
      <c r="O130" s="75"/>
      <c r="P130" s="75"/>
      <c r="Q130" s="75"/>
      <c r="R130" s="75"/>
      <c r="S130" s="75"/>
      <c r="T130" s="75"/>
      <c r="U130" s="75"/>
      <c r="V130" s="75"/>
      <c r="W130" s="75"/>
      <c r="X130" s="75"/>
      <c r="Y130" s="75"/>
      <c r="Z130" s="75"/>
      <c r="AA130" s="75"/>
      <c r="AB130" s="75"/>
      <c r="AC130" s="75"/>
      <c r="AD130" s="75"/>
      <c r="AE130" s="75"/>
      <c r="AF130" s="75"/>
      <c r="AG130" s="75"/>
      <c r="AH130" s="75"/>
      <c r="AI130" s="75"/>
    </row>
    <row r="131" spans="1:35" ht="12.75" customHeight="1">
      <c r="A131" s="86">
        <v>44648</v>
      </c>
      <c r="B131" s="29">
        <v>538607</v>
      </c>
      <c r="C131" s="28" t="s">
        <v>1363</v>
      </c>
      <c r="D131" s="28" t="s">
        <v>1364</v>
      </c>
      <c r="E131" s="28" t="s">
        <v>575</v>
      </c>
      <c r="F131" s="87">
        <v>1157851</v>
      </c>
      <c r="G131" s="29">
        <v>7.99</v>
      </c>
      <c r="H131" s="29" t="s">
        <v>311</v>
      </c>
      <c r="I131" s="75"/>
      <c r="J131" s="75"/>
      <c r="K131" s="75"/>
      <c r="L131" s="75"/>
      <c r="M131" s="75"/>
      <c r="N131" s="75"/>
      <c r="O131" s="75"/>
      <c r="P131" s="75"/>
      <c r="Q131" s="75"/>
      <c r="R131" s="75"/>
      <c r="S131" s="75"/>
      <c r="T131" s="75"/>
      <c r="U131" s="75"/>
      <c r="V131" s="75"/>
      <c r="W131" s="75"/>
      <c r="X131" s="75"/>
      <c r="Y131" s="75"/>
      <c r="Z131" s="75"/>
      <c r="AA131" s="75"/>
      <c r="AB131" s="75"/>
      <c r="AC131" s="75"/>
      <c r="AD131" s="75"/>
      <c r="AE131" s="75"/>
      <c r="AF131" s="75"/>
      <c r="AG131" s="75"/>
      <c r="AH131" s="75"/>
      <c r="AI131" s="75"/>
    </row>
    <row r="132" spans="1:35" ht="12.75" customHeight="1">
      <c r="A132" s="86">
        <v>44648</v>
      </c>
      <c r="B132" s="29">
        <v>538607</v>
      </c>
      <c r="C132" s="28" t="s">
        <v>1363</v>
      </c>
      <c r="D132" s="28" t="s">
        <v>1365</v>
      </c>
      <c r="E132" s="28" t="s">
        <v>574</v>
      </c>
      <c r="F132" s="87">
        <v>2111000</v>
      </c>
      <c r="G132" s="29">
        <v>7.99</v>
      </c>
      <c r="H132" s="29" t="s">
        <v>311</v>
      </c>
      <c r="I132" s="75"/>
      <c r="J132" s="75"/>
      <c r="K132" s="75"/>
      <c r="L132" s="75"/>
      <c r="M132" s="75"/>
      <c r="N132" s="75"/>
      <c r="O132" s="75"/>
      <c r="P132" s="75"/>
      <c r="Q132" s="75"/>
      <c r="R132" s="75"/>
      <c r="S132" s="75"/>
      <c r="T132" s="75"/>
      <c r="U132" s="75"/>
      <c r="V132" s="75"/>
      <c r="W132" s="75"/>
      <c r="X132" s="75"/>
      <c r="Y132" s="75"/>
      <c r="Z132" s="75"/>
      <c r="AA132" s="75"/>
      <c r="AB132" s="75"/>
      <c r="AC132" s="75"/>
      <c r="AD132" s="75"/>
      <c r="AE132" s="75"/>
      <c r="AF132" s="75"/>
      <c r="AG132" s="75"/>
      <c r="AH132" s="75"/>
      <c r="AI132" s="75"/>
    </row>
    <row r="133" spans="1:35" ht="12.75" customHeight="1">
      <c r="A133" s="86">
        <v>44648</v>
      </c>
      <c r="B133" s="29">
        <v>536128</v>
      </c>
      <c r="C133" s="28" t="s">
        <v>1366</v>
      </c>
      <c r="D133" s="28" t="s">
        <v>980</v>
      </c>
      <c r="E133" s="28" t="s">
        <v>574</v>
      </c>
      <c r="F133" s="87">
        <v>83387</v>
      </c>
      <c r="G133" s="29">
        <v>0.52</v>
      </c>
      <c r="H133" s="29" t="s">
        <v>311</v>
      </c>
      <c r="I133" s="75"/>
      <c r="J133" s="75"/>
      <c r="K133" s="75"/>
      <c r="L133" s="75"/>
      <c r="M133" s="75"/>
      <c r="N133" s="75"/>
      <c r="O133" s="75"/>
      <c r="P133" s="75"/>
      <c r="Q133" s="75"/>
      <c r="R133" s="75"/>
      <c r="S133" s="75"/>
      <c r="T133" s="75"/>
      <c r="U133" s="75"/>
      <c r="V133" s="75"/>
      <c r="W133" s="75"/>
      <c r="X133" s="75"/>
      <c r="Y133" s="75"/>
      <c r="Z133" s="75"/>
      <c r="AA133" s="75"/>
      <c r="AB133" s="75"/>
      <c r="AC133" s="75"/>
      <c r="AD133" s="75"/>
      <c r="AE133" s="75"/>
      <c r="AF133" s="75"/>
      <c r="AG133" s="75"/>
      <c r="AH133" s="75"/>
      <c r="AI133" s="75"/>
    </row>
    <row r="134" spans="1:35" ht="12.75" customHeight="1">
      <c r="A134" s="86">
        <v>44648</v>
      </c>
      <c r="B134" s="29">
        <v>536128</v>
      </c>
      <c r="C134" s="28" t="s">
        <v>1366</v>
      </c>
      <c r="D134" s="28" t="s">
        <v>980</v>
      </c>
      <c r="E134" s="28" t="s">
        <v>575</v>
      </c>
      <c r="F134" s="87">
        <v>2479182</v>
      </c>
      <c r="G134" s="29">
        <v>0.52</v>
      </c>
      <c r="H134" s="29" t="s">
        <v>311</v>
      </c>
      <c r="I134" s="75"/>
      <c r="J134" s="75"/>
      <c r="K134" s="75"/>
      <c r="L134" s="75"/>
      <c r="M134" s="75"/>
      <c r="N134" s="75"/>
      <c r="O134" s="75"/>
      <c r="P134" s="75"/>
      <c r="Q134" s="75"/>
      <c r="R134" s="75"/>
      <c r="S134" s="75"/>
      <c r="T134" s="75"/>
      <c r="U134" s="75"/>
      <c r="V134" s="75"/>
      <c r="W134" s="75"/>
      <c r="X134" s="75"/>
      <c r="Y134" s="75"/>
      <c r="Z134" s="75"/>
      <c r="AA134" s="75"/>
      <c r="AB134" s="75"/>
      <c r="AC134" s="75"/>
      <c r="AD134" s="75"/>
      <c r="AE134" s="75"/>
      <c r="AF134" s="75"/>
      <c r="AG134" s="75"/>
      <c r="AH134" s="75"/>
      <c r="AI134" s="75"/>
    </row>
    <row r="135" spans="1:35" ht="12.75" customHeight="1">
      <c r="A135" s="86">
        <v>44648</v>
      </c>
      <c r="B135" s="29">
        <v>542667</v>
      </c>
      <c r="C135" s="28" t="s">
        <v>1193</v>
      </c>
      <c r="D135" s="28" t="s">
        <v>1359</v>
      </c>
      <c r="E135" s="28" t="s">
        <v>575</v>
      </c>
      <c r="F135" s="87">
        <v>80000</v>
      </c>
      <c r="G135" s="29">
        <v>508.63</v>
      </c>
      <c r="H135" s="29" t="s">
        <v>311</v>
      </c>
      <c r="I135" s="75"/>
      <c r="J135" s="75"/>
      <c r="K135" s="75"/>
      <c r="L135" s="75"/>
      <c r="M135" s="75"/>
      <c r="N135" s="75"/>
      <c r="O135" s="75"/>
      <c r="P135" s="75"/>
      <c r="Q135" s="75"/>
      <c r="R135" s="75"/>
      <c r="S135" s="75"/>
      <c r="T135" s="75"/>
      <c r="U135" s="75"/>
      <c r="V135" s="75"/>
      <c r="W135" s="75"/>
      <c r="X135" s="75"/>
      <c r="Y135" s="75"/>
      <c r="Z135" s="75"/>
      <c r="AA135" s="75"/>
      <c r="AB135" s="75"/>
      <c r="AC135" s="75"/>
      <c r="AD135" s="75"/>
      <c r="AE135" s="75"/>
      <c r="AF135" s="75"/>
      <c r="AG135" s="75"/>
      <c r="AH135" s="75"/>
      <c r="AI135" s="75"/>
    </row>
    <row r="136" spans="1:35" ht="12.75" customHeight="1">
      <c r="A136" s="86">
        <v>44648</v>
      </c>
      <c r="B136" s="29">
        <v>542667</v>
      </c>
      <c r="C136" s="28" t="s">
        <v>1193</v>
      </c>
      <c r="D136" s="28" t="s">
        <v>1191</v>
      </c>
      <c r="E136" s="28" t="s">
        <v>574</v>
      </c>
      <c r="F136" s="87">
        <v>84959</v>
      </c>
      <c r="G136" s="29">
        <v>508.64</v>
      </c>
      <c r="H136" s="29" t="s">
        <v>311</v>
      </c>
      <c r="I136" s="75"/>
      <c r="J136" s="75"/>
      <c r="K136" s="75"/>
      <c r="L136" s="75"/>
      <c r="M136" s="75"/>
      <c r="N136" s="75"/>
      <c r="O136" s="75"/>
      <c r="P136" s="75"/>
      <c r="Q136" s="75"/>
      <c r="R136" s="75"/>
      <c r="S136" s="75"/>
      <c r="T136" s="75"/>
      <c r="U136" s="75"/>
      <c r="V136" s="75"/>
      <c r="W136" s="75"/>
      <c r="X136" s="75"/>
      <c r="Y136" s="75"/>
      <c r="Z136" s="75"/>
      <c r="AA136" s="75"/>
      <c r="AB136" s="75"/>
      <c r="AC136" s="75"/>
      <c r="AD136" s="75"/>
      <c r="AE136" s="75"/>
      <c r="AF136" s="75"/>
      <c r="AG136" s="75"/>
      <c r="AH136" s="75"/>
      <c r="AI136" s="75"/>
    </row>
    <row r="137" spans="1:35" ht="12.75" customHeight="1">
      <c r="A137" s="86">
        <v>44648</v>
      </c>
      <c r="B137" s="29">
        <v>542667</v>
      </c>
      <c r="C137" s="28" t="s">
        <v>1193</v>
      </c>
      <c r="D137" s="28" t="s">
        <v>1359</v>
      </c>
      <c r="E137" s="28" t="s">
        <v>575</v>
      </c>
      <c r="F137" s="87">
        <v>63451</v>
      </c>
      <c r="G137" s="29">
        <v>508.64</v>
      </c>
      <c r="H137" s="29" t="s">
        <v>311</v>
      </c>
      <c r="I137" s="75"/>
      <c r="J137" s="75"/>
      <c r="K137" s="75"/>
      <c r="L137" s="75"/>
      <c r="M137" s="75"/>
      <c r="N137" s="75"/>
      <c r="O137" s="75"/>
      <c r="P137" s="75"/>
      <c r="Q137" s="75"/>
      <c r="R137" s="75"/>
      <c r="S137" s="75"/>
      <c r="T137" s="75"/>
      <c r="U137" s="75"/>
      <c r="V137" s="75"/>
      <c r="W137" s="75"/>
      <c r="X137" s="75"/>
      <c r="Y137" s="75"/>
      <c r="Z137" s="75"/>
      <c r="AA137" s="75"/>
      <c r="AB137" s="75"/>
      <c r="AC137" s="75"/>
      <c r="AD137" s="75"/>
      <c r="AE137" s="75"/>
      <c r="AF137" s="75"/>
      <c r="AG137" s="75"/>
      <c r="AH137" s="75"/>
      <c r="AI137" s="75"/>
    </row>
    <row r="138" spans="1:35" ht="12.75" customHeight="1">
      <c r="A138" s="86">
        <v>44648</v>
      </c>
      <c r="B138" s="29" t="s">
        <v>1194</v>
      </c>
      <c r="C138" s="28" t="s">
        <v>1195</v>
      </c>
      <c r="D138" s="28" t="s">
        <v>1126</v>
      </c>
      <c r="E138" s="28" t="s">
        <v>574</v>
      </c>
      <c r="F138" s="87">
        <v>35200</v>
      </c>
      <c r="G138" s="29">
        <v>105.54</v>
      </c>
      <c r="H138" s="29" t="s">
        <v>853</v>
      </c>
      <c r="I138" s="75"/>
      <c r="J138" s="75"/>
      <c r="K138" s="75"/>
      <c r="L138" s="75"/>
      <c r="M138" s="75"/>
      <c r="N138" s="75"/>
      <c r="O138" s="75"/>
      <c r="P138" s="75"/>
      <c r="Q138" s="75"/>
      <c r="R138" s="75"/>
      <c r="S138" s="75"/>
      <c r="T138" s="75"/>
      <c r="U138" s="75"/>
      <c r="V138" s="75"/>
      <c r="W138" s="75"/>
      <c r="X138" s="75"/>
      <c r="Y138" s="75"/>
      <c r="Z138" s="75"/>
      <c r="AA138" s="75"/>
      <c r="AB138" s="75"/>
      <c r="AC138" s="75"/>
      <c r="AD138" s="75"/>
      <c r="AE138" s="75"/>
      <c r="AF138" s="75"/>
      <c r="AG138" s="75"/>
      <c r="AH138" s="75"/>
      <c r="AI138" s="75"/>
    </row>
    <row r="139" spans="1:35" ht="12.75" customHeight="1">
      <c r="A139" s="86">
        <v>44648</v>
      </c>
      <c r="B139" s="29" t="s">
        <v>1194</v>
      </c>
      <c r="C139" s="28" t="s">
        <v>1195</v>
      </c>
      <c r="D139" s="28" t="s">
        <v>1144</v>
      </c>
      <c r="E139" s="28" t="s">
        <v>574</v>
      </c>
      <c r="F139" s="87">
        <v>35200</v>
      </c>
      <c r="G139" s="29">
        <v>105</v>
      </c>
      <c r="H139" s="29" t="s">
        <v>853</v>
      </c>
      <c r="I139" s="75"/>
      <c r="J139" s="75"/>
      <c r="K139" s="75"/>
      <c r="L139" s="75"/>
      <c r="M139" s="75"/>
      <c r="N139" s="75"/>
      <c r="O139" s="75"/>
      <c r="P139" s="75"/>
      <c r="Q139" s="75"/>
      <c r="R139" s="75"/>
      <c r="S139" s="75"/>
      <c r="T139" s="75"/>
      <c r="U139" s="75"/>
      <c r="V139" s="75"/>
      <c r="W139" s="75"/>
      <c r="X139" s="75"/>
      <c r="Y139" s="75"/>
      <c r="Z139" s="75"/>
      <c r="AA139" s="75"/>
      <c r="AB139" s="75"/>
      <c r="AC139" s="75"/>
      <c r="AD139" s="75"/>
      <c r="AE139" s="75"/>
      <c r="AF139" s="75"/>
      <c r="AG139" s="75"/>
      <c r="AH139" s="75"/>
      <c r="AI139" s="75"/>
    </row>
    <row r="140" spans="1:35" ht="12.75" customHeight="1">
      <c r="A140" s="86">
        <v>44648</v>
      </c>
      <c r="B140" s="29" t="s">
        <v>1194</v>
      </c>
      <c r="C140" s="28" t="s">
        <v>1195</v>
      </c>
      <c r="D140" s="28" t="s">
        <v>1367</v>
      </c>
      <c r="E140" s="28" t="s">
        <v>574</v>
      </c>
      <c r="F140" s="87">
        <v>25600</v>
      </c>
      <c r="G140" s="29">
        <v>106.48</v>
      </c>
      <c r="H140" s="29" t="s">
        <v>853</v>
      </c>
      <c r="I140" s="75"/>
      <c r="J140" s="75"/>
      <c r="K140" s="75"/>
      <c r="L140" s="75"/>
      <c r="M140" s="75"/>
      <c r="N140" s="75"/>
      <c r="O140" s="75"/>
      <c r="P140" s="75"/>
      <c r="Q140" s="75"/>
      <c r="R140" s="75"/>
      <c r="S140" s="75"/>
      <c r="T140" s="75"/>
      <c r="U140" s="75"/>
      <c r="V140" s="75"/>
      <c r="W140" s="75"/>
      <c r="X140" s="75"/>
      <c r="Y140" s="75"/>
      <c r="Z140" s="75"/>
      <c r="AA140" s="75"/>
      <c r="AB140" s="75"/>
      <c r="AC140" s="75"/>
      <c r="AD140" s="75"/>
      <c r="AE140" s="75"/>
      <c r="AF140" s="75"/>
      <c r="AG140" s="75"/>
      <c r="AH140" s="75"/>
      <c r="AI140" s="75"/>
    </row>
    <row r="141" spans="1:35" ht="12.75" customHeight="1">
      <c r="A141" s="86">
        <v>44648</v>
      </c>
      <c r="B141" s="29" t="s">
        <v>1194</v>
      </c>
      <c r="C141" s="28" t="s">
        <v>1195</v>
      </c>
      <c r="D141" s="28" t="s">
        <v>1196</v>
      </c>
      <c r="E141" s="28" t="s">
        <v>574</v>
      </c>
      <c r="F141" s="87">
        <v>28800</v>
      </c>
      <c r="G141" s="29">
        <v>108</v>
      </c>
      <c r="H141" s="29" t="s">
        <v>853</v>
      </c>
      <c r="I141" s="75"/>
      <c r="J141" s="75"/>
      <c r="K141" s="75"/>
      <c r="L141" s="75"/>
      <c r="M141" s="75"/>
      <c r="N141" s="75"/>
      <c r="O141" s="75"/>
      <c r="P141" s="75"/>
      <c r="Q141" s="75"/>
      <c r="R141" s="75"/>
      <c r="S141" s="75"/>
      <c r="T141" s="75"/>
      <c r="U141" s="75"/>
      <c r="V141" s="75"/>
      <c r="W141" s="75"/>
      <c r="X141" s="75"/>
      <c r="Y141" s="75"/>
      <c r="Z141" s="75"/>
      <c r="AA141" s="75"/>
      <c r="AB141" s="75"/>
      <c r="AC141" s="75"/>
      <c r="AD141" s="75"/>
      <c r="AE141" s="75"/>
      <c r="AF141" s="75"/>
      <c r="AG141" s="75"/>
      <c r="AH141" s="75"/>
      <c r="AI141" s="75"/>
    </row>
    <row r="142" spans="1:35" ht="12.75" customHeight="1">
      <c r="A142" s="86">
        <v>44648</v>
      </c>
      <c r="B142" s="29" t="s">
        <v>1368</v>
      </c>
      <c r="C142" s="28" t="s">
        <v>1369</v>
      </c>
      <c r="D142" s="28" t="s">
        <v>1370</v>
      </c>
      <c r="E142" s="28" t="s">
        <v>574</v>
      </c>
      <c r="F142" s="87">
        <v>15600</v>
      </c>
      <c r="G142" s="29">
        <v>412.46</v>
      </c>
      <c r="H142" s="29" t="s">
        <v>853</v>
      </c>
      <c r="I142" s="75"/>
      <c r="J142" s="75"/>
      <c r="K142" s="75"/>
      <c r="L142" s="75"/>
      <c r="M142" s="75"/>
      <c r="N142" s="75"/>
      <c r="O142" s="75"/>
      <c r="P142" s="75"/>
      <c r="Q142" s="75"/>
      <c r="R142" s="75"/>
      <c r="S142" s="75"/>
      <c r="T142" s="75"/>
      <c r="U142" s="75"/>
      <c r="V142" s="75"/>
      <c r="W142" s="75"/>
      <c r="X142" s="75"/>
      <c r="Y142" s="75"/>
      <c r="Z142" s="75"/>
      <c r="AA142" s="75"/>
      <c r="AB142" s="75"/>
      <c r="AC142" s="75"/>
      <c r="AD142" s="75"/>
      <c r="AE142" s="75"/>
      <c r="AF142" s="75"/>
      <c r="AG142" s="75"/>
      <c r="AH142" s="75"/>
      <c r="AI142" s="75"/>
    </row>
    <row r="143" spans="1:35" ht="12.75" customHeight="1">
      <c r="A143" s="86">
        <v>44648</v>
      </c>
      <c r="B143" s="29" t="s">
        <v>1197</v>
      </c>
      <c r="C143" s="28" t="s">
        <v>1198</v>
      </c>
      <c r="D143" s="28" t="s">
        <v>1371</v>
      </c>
      <c r="E143" s="28" t="s">
        <v>574</v>
      </c>
      <c r="F143" s="87">
        <v>137828</v>
      </c>
      <c r="G143" s="29">
        <v>1378.12</v>
      </c>
      <c r="H143" s="29" t="s">
        <v>853</v>
      </c>
      <c r="I143" s="75"/>
      <c r="J143" s="75"/>
      <c r="K143" s="75"/>
      <c r="L143" s="75"/>
      <c r="M143" s="75"/>
      <c r="N143" s="75"/>
      <c r="O143" s="75"/>
      <c r="P143" s="75"/>
      <c r="Q143" s="75"/>
      <c r="R143" s="75"/>
      <c r="S143" s="75"/>
      <c r="T143" s="75"/>
      <c r="U143" s="75"/>
      <c r="V143" s="75"/>
      <c r="W143" s="75"/>
      <c r="X143" s="75"/>
      <c r="Y143" s="75"/>
      <c r="Z143" s="75"/>
      <c r="AA143" s="75"/>
      <c r="AB143" s="75"/>
      <c r="AC143" s="75"/>
      <c r="AD143" s="75"/>
      <c r="AE143" s="75"/>
      <c r="AF143" s="75"/>
      <c r="AG143" s="75"/>
      <c r="AH143" s="75"/>
      <c r="AI143" s="75"/>
    </row>
    <row r="144" spans="1:35" ht="12.75" customHeight="1">
      <c r="A144" s="86">
        <v>44648</v>
      </c>
      <c r="B144" s="29" t="s">
        <v>1199</v>
      </c>
      <c r="C144" s="28" t="s">
        <v>1200</v>
      </c>
      <c r="D144" s="28" t="s">
        <v>1372</v>
      </c>
      <c r="E144" s="28" t="s">
        <v>574</v>
      </c>
      <c r="F144" s="87">
        <v>99000</v>
      </c>
      <c r="G144" s="29">
        <v>41.45</v>
      </c>
      <c r="H144" s="29" t="s">
        <v>853</v>
      </c>
      <c r="I144" s="75"/>
      <c r="J144" s="75"/>
      <c r="K144" s="75"/>
      <c r="L144" s="75"/>
      <c r="M144" s="75"/>
      <c r="N144" s="75"/>
      <c r="O144" s="75"/>
      <c r="P144" s="75"/>
      <c r="Q144" s="75"/>
      <c r="R144" s="75"/>
      <c r="S144" s="75"/>
      <c r="T144" s="75"/>
      <c r="U144" s="75"/>
      <c r="V144" s="75"/>
      <c r="W144" s="75"/>
      <c r="X144" s="75"/>
      <c r="Y144" s="75"/>
      <c r="Z144" s="75"/>
      <c r="AA144" s="75"/>
      <c r="AB144" s="75"/>
      <c r="AC144" s="75"/>
      <c r="AD144" s="75"/>
      <c r="AE144" s="75"/>
      <c r="AF144" s="75"/>
      <c r="AG144" s="75"/>
      <c r="AH144" s="75"/>
      <c r="AI144" s="75"/>
    </row>
    <row r="145" spans="1:35" ht="12.75" customHeight="1">
      <c r="A145" s="86">
        <v>44648</v>
      </c>
      <c r="B145" s="29" t="s">
        <v>1199</v>
      </c>
      <c r="C145" s="28" t="s">
        <v>1200</v>
      </c>
      <c r="D145" s="28" t="s">
        <v>1201</v>
      </c>
      <c r="E145" s="28" t="s">
        <v>574</v>
      </c>
      <c r="F145" s="87">
        <v>60000</v>
      </c>
      <c r="G145" s="29">
        <v>41.45</v>
      </c>
      <c r="H145" s="29" t="s">
        <v>853</v>
      </c>
      <c r="I145" s="75"/>
      <c r="J145" s="75"/>
      <c r="K145" s="75"/>
      <c r="L145" s="75"/>
      <c r="M145" s="75"/>
      <c r="N145" s="75"/>
      <c r="O145" s="75"/>
      <c r="P145" s="75"/>
      <c r="Q145" s="75"/>
      <c r="R145" s="75"/>
      <c r="S145" s="75"/>
      <c r="T145" s="75"/>
      <c r="U145" s="75"/>
      <c r="V145" s="75"/>
      <c r="W145" s="75"/>
      <c r="X145" s="75"/>
      <c r="Y145" s="75"/>
      <c r="Z145" s="75"/>
      <c r="AA145" s="75"/>
      <c r="AB145" s="75"/>
      <c r="AC145" s="75"/>
      <c r="AD145" s="75"/>
      <c r="AE145" s="75"/>
      <c r="AF145" s="75"/>
      <c r="AG145" s="75"/>
      <c r="AH145" s="75"/>
      <c r="AI145" s="75"/>
    </row>
    <row r="146" spans="1:35" ht="12.75" customHeight="1">
      <c r="A146" s="86">
        <v>44648</v>
      </c>
      <c r="B146" s="29" t="s">
        <v>1373</v>
      </c>
      <c r="C146" s="28" t="s">
        <v>1374</v>
      </c>
      <c r="D146" s="28" t="s">
        <v>1375</v>
      </c>
      <c r="E146" s="28" t="s">
        <v>574</v>
      </c>
      <c r="F146" s="87">
        <v>80000</v>
      </c>
      <c r="G146" s="29">
        <v>29.75</v>
      </c>
      <c r="H146" s="29" t="s">
        <v>853</v>
      </c>
      <c r="I146" s="75"/>
      <c r="J146" s="75"/>
      <c r="K146" s="75"/>
      <c r="L146" s="75"/>
      <c r="M146" s="75"/>
      <c r="N146" s="75"/>
      <c r="O146" s="75"/>
      <c r="P146" s="75"/>
      <c r="Q146" s="75"/>
      <c r="R146" s="75"/>
      <c r="S146" s="75"/>
      <c r="T146" s="75"/>
      <c r="U146" s="75"/>
      <c r="V146" s="75"/>
      <c r="W146" s="75"/>
      <c r="X146" s="75"/>
      <c r="Y146" s="75"/>
      <c r="Z146" s="75"/>
      <c r="AA146" s="75"/>
      <c r="AB146" s="75"/>
      <c r="AC146" s="75"/>
      <c r="AD146" s="75"/>
      <c r="AE146" s="75"/>
      <c r="AF146" s="75"/>
      <c r="AG146" s="75"/>
      <c r="AH146" s="75"/>
      <c r="AI146" s="75"/>
    </row>
    <row r="147" spans="1:35" ht="12.75" customHeight="1">
      <c r="A147" s="86">
        <v>44648</v>
      </c>
      <c r="B147" s="29" t="s">
        <v>1376</v>
      </c>
      <c r="C147" s="28" t="s">
        <v>1377</v>
      </c>
      <c r="D147" s="28" t="s">
        <v>1211</v>
      </c>
      <c r="E147" s="28" t="s">
        <v>574</v>
      </c>
      <c r="F147" s="87">
        <v>3230981</v>
      </c>
      <c r="G147" s="29">
        <v>9.02</v>
      </c>
      <c r="H147" s="29" t="s">
        <v>853</v>
      </c>
      <c r="I147" s="75"/>
      <c r="J147" s="75"/>
      <c r="K147" s="75"/>
      <c r="L147" s="75"/>
      <c r="M147" s="75"/>
      <c r="N147" s="75"/>
      <c r="O147" s="75"/>
      <c r="P147" s="75"/>
      <c r="Q147" s="75"/>
      <c r="R147" s="75"/>
      <c r="S147" s="75"/>
      <c r="T147" s="75"/>
      <c r="U147" s="75"/>
      <c r="V147" s="75"/>
      <c r="W147" s="75"/>
      <c r="X147" s="75"/>
      <c r="Y147" s="75"/>
      <c r="Z147" s="75"/>
      <c r="AA147" s="75"/>
      <c r="AB147" s="75"/>
      <c r="AC147" s="75"/>
      <c r="AD147" s="75"/>
      <c r="AE147" s="75"/>
      <c r="AF147" s="75"/>
      <c r="AG147" s="75"/>
      <c r="AH147" s="75"/>
      <c r="AI147" s="75"/>
    </row>
    <row r="148" spans="1:35" ht="12.75" customHeight="1">
      <c r="A148" s="86">
        <v>44648</v>
      </c>
      <c r="B148" s="29" t="s">
        <v>1202</v>
      </c>
      <c r="C148" s="28" t="s">
        <v>1203</v>
      </c>
      <c r="D148" s="28" t="s">
        <v>1378</v>
      </c>
      <c r="E148" s="28" t="s">
        <v>574</v>
      </c>
      <c r="F148" s="87">
        <v>50531</v>
      </c>
      <c r="G148" s="29">
        <v>575.91</v>
      </c>
      <c r="H148" s="29" t="s">
        <v>853</v>
      </c>
      <c r="I148" s="75"/>
      <c r="J148" s="75"/>
      <c r="K148" s="75"/>
      <c r="L148" s="75"/>
      <c r="M148" s="75"/>
      <c r="N148" s="75"/>
      <c r="O148" s="75"/>
      <c r="P148" s="75"/>
      <c r="Q148" s="75"/>
      <c r="R148" s="75"/>
      <c r="S148" s="75"/>
      <c r="T148" s="75"/>
      <c r="U148" s="75"/>
      <c r="V148" s="75"/>
      <c r="W148" s="75"/>
      <c r="X148" s="75"/>
      <c r="Y148" s="75"/>
      <c r="Z148" s="75"/>
      <c r="AA148" s="75"/>
      <c r="AB148" s="75"/>
      <c r="AC148" s="75"/>
      <c r="AD148" s="75"/>
      <c r="AE148" s="75"/>
      <c r="AF148" s="75"/>
      <c r="AG148" s="75"/>
      <c r="AH148" s="75"/>
      <c r="AI148" s="75"/>
    </row>
    <row r="149" spans="1:35" ht="12.75" customHeight="1">
      <c r="A149" s="86">
        <v>44648</v>
      </c>
      <c r="B149" s="29" t="s">
        <v>1202</v>
      </c>
      <c r="C149" s="28" t="s">
        <v>1203</v>
      </c>
      <c r="D149" s="28" t="s">
        <v>1206</v>
      </c>
      <c r="E149" s="28" t="s">
        <v>574</v>
      </c>
      <c r="F149" s="87">
        <v>79501</v>
      </c>
      <c r="G149" s="29">
        <v>565.73</v>
      </c>
      <c r="H149" s="29" t="s">
        <v>853</v>
      </c>
      <c r="I149" s="75"/>
      <c r="J149" s="75"/>
      <c r="K149" s="75"/>
      <c r="L149" s="75"/>
      <c r="M149" s="75"/>
      <c r="N149" s="75"/>
      <c r="O149" s="75"/>
      <c r="P149" s="75"/>
      <c r="Q149" s="75"/>
      <c r="R149" s="75"/>
      <c r="S149" s="75"/>
      <c r="T149" s="75"/>
      <c r="U149" s="75"/>
      <c r="V149" s="75"/>
      <c r="W149" s="75"/>
      <c r="X149" s="75"/>
      <c r="Y149" s="75"/>
      <c r="Z149" s="75"/>
      <c r="AA149" s="75"/>
      <c r="AB149" s="75"/>
      <c r="AC149" s="75"/>
      <c r="AD149" s="75"/>
      <c r="AE149" s="75"/>
      <c r="AF149" s="75"/>
      <c r="AG149" s="75"/>
      <c r="AH149" s="75"/>
      <c r="AI149" s="75"/>
    </row>
    <row r="150" spans="1:35" ht="12.75" customHeight="1">
      <c r="A150" s="86">
        <v>44648</v>
      </c>
      <c r="B150" s="29" t="s">
        <v>1202</v>
      </c>
      <c r="C150" s="28" t="s">
        <v>1203</v>
      </c>
      <c r="D150" s="28" t="s">
        <v>1205</v>
      </c>
      <c r="E150" s="28" t="s">
        <v>574</v>
      </c>
      <c r="F150" s="87">
        <v>147759</v>
      </c>
      <c r="G150" s="29">
        <v>559.98</v>
      </c>
      <c r="H150" s="29" t="s">
        <v>853</v>
      </c>
      <c r="I150" s="75"/>
      <c r="J150" s="75"/>
      <c r="K150" s="75"/>
      <c r="L150" s="75"/>
      <c r="M150" s="75"/>
      <c r="N150" s="75"/>
      <c r="O150" s="75"/>
      <c r="P150" s="75"/>
      <c r="Q150" s="75"/>
      <c r="R150" s="75"/>
      <c r="S150" s="75"/>
      <c r="T150" s="75"/>
      <c r="U150" s="75"/>
      <c r="V150" s="75"/>
      <c r="W150" s="75"/>
      <c r="X150" s="75"/>
      <c r="Y150" s="75"/>
      <c r="Z150" s="75"/>
      <c r="AA150" s="75"/>
      <c r="AB150" s="75"/>
      <c r="AC150" s="75"/>
      <c r="AD150" s="75"/>
      <c r="AE150" s="75"/>
      <c r="AF150" s="75"/>
      <c r="AG150" s="75"/>
      <c r="AH150" s="75"/>
      <c r="AI150" s="75"/>
    </row>
    <row r="151" spans="1:35" ht="12.75" customHeight="1">
      <c r="A151" s="86">
        <v>44648</v>
      </c>
      <c r="B151" s="29" t="s">
        <v>1202</v>
      </c>
      <c r="C151" s="28" t="s">
        <v>1203</v>
      </c>
      <c r="D151" s="28" t="s">
        <v>1204</v>
      </c>
      <c r="E151" s="28" t="s">
        <v>574</v>
      </c>
      <c r="F151" s="87">
        <v>84406</v>
      </c>
      <c r="G151" s="29">
        <v>563.02</v>
      </c>
      <c r="H151" s="29" t="s">
        <v>853</v>
      </c>
      <c r="I151" s="75"/>
      <c r="J151" s="75"/>
      <c r="K151" s="75"/>
      <c r="L151" s="75"/>
      <c r="M151" s="75"/>
      <c r="N151" s="75"/>
      <c r="O151" s="75"/>
      <c r="P151" s="75"/>
      <c r="Q151" s="75"/>
      <c r="R151" s="75"/>
      <c r="S151" s="75"/>
      <c r="T151" s="75"/>
      <c r="U151" s="75"/>
      <c r="V151" s="75"/>
      <c r="W151" s="75"/>
      <c r="X151" s="75"/>
      <c r="Y151" s="75"/>
      <c r="Z151" s="75"/>
      <c r="AA151" s="75"/>
      <c r="AB151" s="75"/>
      <c r="AC151" s="75"/>
      <c r="AD151" s="75"/>
      <c r="AE151" s="75"/>
      <c r="AF151" s="75"/>
      <c r="AG151" s="75"/>
      <c r="AH151" s="75"/>
      <c r="AI151" s="75"/>
    </row>
    <row r="152" spans="1:35" ht="12.75" customHeight="1">
      <c r="A152" s="86">
        <v>44648</v>
      </c>
      <c r="B152" s="29" t="s">
        <v>1207</v>
      </c>
      <c r="C152" s="28" t="s">
        <v>1208</v>
      </c>
      <c r="D152" s="28" t="s">
        <v>1216</v>
      </c>
      <c r="E152" s="28" t="s">
        <v>574</v>
      </c>
      <c r="F152" s="87">
        <v>300000</v>
      </c>
      <c r="G152" s="29">
        <v>66.5</v>
      </c>
      <c r="H152" s="29" t="s">
        <v>853</v>
      </c>
      <c r="I152" s="75"/>
      <c r="J152" s="75"/>
      <c r="K152" s="75"/>
      <c r="L152" s="75"/>
      <c r="M152" s="75"/>
      <c r="N152" s="75"/>
      <c r="O152" s="75"/>
      <c r="P152" s="75"/>
      <c r="Q152" s="75"/>
      <c r="R152" s="75"/>
      <c r="S152" s="75"/>
      <c r="T152" s="75"/>
      <c r="U152" s="75"/>
      <c r="V152" s="75"/>
      <c r="W152" s="75"/>
      <c r="X152" s="75"/>
      <c r="Y152" s="75"/>
      <c r="Z152" s="75"/>
      <c r="AA152" s="75"/>
      <c r="AB152" s="75"/>
      <c r="AC152" s="75"/>
      <c r="AD152" s="75"/>
      <c r="AE152" s="75"/>
      <c r="AF152" s="75"/>
      <c r="AG152" s="75"/>
      <c r="AH152" s="75"/>
      <c r="AI152" s="75"/>
    </row>
    <row r="153" spans="1:35" ht="12.75" customHeight="1">
      <c r="A153" s="86">
        <v>44648</v>
      </c>
      <c r="B153" s="29" t="s">
        <v>376</v>
      </c>
      <c r="C153" s="28" t="s">
        <v>1379</v>
      </c>
      <c r="D153" s="28" t="s">
        <v>1205</v>
      </c>
      <c r="E153" s="28" t="s">
        <v>574</v>
      </c>
      <c r="F153" s="87">
        <v>379293</v>
      </c>
      <c r="G153" s="29">
        <v>887.73</v>
      </c>
      <c r="H153" s="29" t="s">
        <v>853</v>
      </c>
      <c r="I153" s="75"/>
      <c r="J153" s="75"/>
      <c r="K153" s="75"/>
      <c r="L153" s="75"/>
      <c r="M153" s="75"/>
      <c r="N153" s="75"/>
      <c r="O153" s="75"/>
      <c r="P153" s="75"/>
      <c r="Q153" s="75"/>
      <c r="R153" s="75"/>
      <c r="S153" s="75"/>
      <c r="T153" s="75"/>
      <c r="U153" s="75"/>
      <c r="V153" s="75"/>
      <c r="W153" s="75"/>
      <c r="X153" s="75"/>
      <c r="Y153" s="75"/>
      <c r="Z153" s="75"/>
      <c r="AA153" s="75"/>
      <c r="AB153" s="75"/>
      <c r="AC153" s="75"/>
      <c r="AD153" s="75"/>
      <c r="AE153" s="75"/>
      <c r="AF153" s="75"/>
      <c r="AG153" s="75"/>
      <c r="AH153" s="75"/>
      <c r="AI153" s="75"/>
    </row>
    <row r="154" spans="1:35" ht="12.75" customHeight="1">
      <c r="A154" s="86">
        <v>44648</v>
      </c>
      <c r="B154" s="29" t="s">
        <v>411</v>
      </c>
      <c r="C154" s="28" t="s">
        <v>1380</v>
      </c>
      <c r="D154" s="28" t="s">
        <v>1206</v>
      </c>
      <c r="E154" s="28" t="s">
        <v>574</v>
      </c>
      <c r="F154" s="87">
        <v>712457</v>
      </c>
      <c r="G154" s="29">
        <v>529.64</v>
      </c>
      <c r="H154" s="29" t="s">
        <v>853</v>
      </c>
      <c r="I154" s="75"/>
      <c r="J154" s="75"/>
      <c r="K154" s="75"/>
      <c r="L154" s="75"/>
      <c r="M154" s="75"/>
      <c r="N154" s="75"/>
      <c r="O154" s="75"/>
      <c r="P154" s="75"/>
      <c r="Q154" s="75"/>
      <c r="R154" s="75"/>
      <c r="S154" s="75"/>
      <c r="T154" s="75"/>
      <c r="U154" s="75"/>
      <c r="V154" s="75"/>
      <c r="W154" s="75"/>
      <c r="X154" s="75"/>
      <c r="Y154" s="75"/>
      <c r="Z154" s="75"/>
      <c r="AA154" s="75"/>
      <c r="AB154" s="75"/>
      <c r="AC154" s="75"/>
      <c r="AD154" s="75"/>
      <c r="AE154" s="75"/>
      <c r="AF154" s="75"/>
      <c r="AG154" s="75"/>
      <c r="AH154" s="75"/>
      <c r="AI154" s="75"/>
    </row>
    <row r="155" spans="1:35" ht="12.75" customHeight="1">
      <c r="A155" s="86">
        <v>44648</v>
      </c>
      <c r="B155" s="29" t="s">
        <v>411</v>
      </c>
      <c r="C155" s="28" t="s">
        <v>1380</v>
      </c>
      <c r="D155" s="28" t="s">
        <v>1381</v>
      </c>
      <c r="E155" s="28" t="s">
        <v>574</v>
      </c>
      <c r="F155" s="87">
        <v>704318</v>
      </c>
      <c r="G155" s="29">
        <v>531.32000000000005</v>
      </c>
      <c r="H155" s="29" t="s">
        <v>853</v>
      </c>
      <c r="I155" s="75"/>
      <c r="J155" s="75"/>
      <c r="K155" s="75"/>
      <c r="L155" s="75"/>
      <c r="M155" s="75"/>
      <c r="N155" s="75"/>
      <c r="O155" s="75"/>
      <c r="P155" s="75"/>
      <c r="Q155" s="75"/>
      <c r="R155" s="75"/>
      <c r="S155" s="75"/>
      <c r="T155" s="75"/>
      <c r="U155" s="75"/>
      <c r="V155" s="75"/>
      <c r="W155" s="75"/>
      <c r="X155" s="75"/>
      <c r="Y155" s="75"/>
      <c r="Z155" s="75"/>
      <c r="AA155" s="75"/>
      <c r="AB155" s="75"/>
      <c r="AC155" s="75"/>
      <c r="AD155" s="75"/>
      <c r="AE155" s="75"/>
      <c r="AF155" s="75"/>
      <c r="AG155" s="75"/>
      <c r="AH155" s="75"/>
      <c r="AI155" s="75"/>
    </row>
    <row r="156" spans="1:35" ht="12.75" customHeight="1">
      <c r="A156" s="86">
        <v>44648</v>
      </c>
      <c r="B156" s="29" t="s">
        <v>440</v>
      </c>
      <c r="C156" s="28" t="s">
        <v>1382</v>
      </c>
      <c r="D156" s="28" t="s">
        <v>1206</v>
      </c>
      <c r="E156" s="28" t="s">
        <v>574</v>
      </c>
      <c r="F156" s="87">
        <v>4734978</v>
      </c>
      <c r="G156" s="29">
        <v>66.569999999999993</v>
      </c>
      <c r="H156" s="29" t="s">
        <v>853</v>
      </c>
      <c r="I156" s="75"/>
      <c r="J156" s="75"/>
      <c r="K156" s="75"/>
      <c r="L156" s="75"/>
      <c r="M156" s="75"/>
      <c r="N156" s="75"/>
      <c r="O156" s="75"/>
      <c r="P156" s="75"/>
      <c r="Q156" s="75"/>
      <c r="R156" s="75"/>
      <c r="S156" s="75"/>
      <c r="T156" s="75"/>
      <c r="U156" s="75"/>
      <c r="V156" s="75"/>
      <c r="W156" s="75"/>
      <c r="X156" s="75"/>
      <c r="Y156" s="75"/>
      <c r="Z156" s="75"/>
      <c r="AA156" s="75"/>
      <c r="AB156" s="75"/>
      <c r="AC156" s="75"/>
      <c r="AD156" s="75"/>
      <c r="AE156" s="75"/>
      <c r="AF156" s="75"/>
      <c r="AG156" s="75"/>
      <c r="AH156" s="75"/>
      <c r="AI156" s="75"/>
    </row>
    <row r="157" spans="1:35" ht="12.75" customHeight="1">
      <c r="A157" s="86">
        <v>44648</v>
      </c>
      <c r="B157" s="29" t="s">
        <v>440</v>
      </c>
      <c r="C157" s="28" t="s">
        <v>1382</v>
      </c>
      <c r="D157" s="28" t="s">
        <v>1205</v>
      </c>
      <c r="E157" s="28" t="s">
        <v>574</v>
      </c>
      <c r="F157" s="87">
        <v>4762976</v>
      </c>
      <c r="G157" s="29">
        <v>66.58</v>
      </c>
      <c r="H157" s="29" t="s">
        <v>853</v>
      </c>
      <c r="I157" s="75"/>
      <c r="J157" s="75"/>
      <c r="K157" s="75"/>
      <c r="L157" s="75"/>
      <c r="M157" s="75"/>
      <c r="N157" s="75"/>
      <c r="O157" s="75"/>
      <c r="P157" s="75"/>
      <c r="Q157" s="75"/>
      <c r="R157" s="75"/>
      <c r="S157" s="75"/>
      <c r="T157" s="75"/>
      <c r="U157" s="75"/>
      <c r="V157" s="75"/>
      <c r="W157" s="75"/>
      <c r="X157" s="75"/>
      <c r="Y157" s="75"/>
      <c r="Z157" s="75"/>
      <c r="AA157" s="75"/>
      <c r="AB157" s="75"/>
      <c r="AC157" s="75"/>
      <c r="AD157" s="75"/>
      <c r="AE157" s="75"/>
      <c r="AF157" s="75"/>
      <c r="AG157" s="75"/>
      <c r="AH157" s="75"/>
      <c r="AI157" s="75"/>
    </row>
    <row r="158" spans="1:35" ht="12.75" customHeight="1">
      <c r="A158" s="86">
        <v>44648</v>
      </c>
      <c r="B158" s="29" t="s">
        <v>1383</v>
      </c>
      <c r="C158" s="28" t="s">
        <v>1384</v>
      </c>
      <c r="D158" s="28" t="s">
        <v>1385</v>
      </c>
      <c r="E158" s="28" t="s">
        <v>574</v>
      </c>
      <c r="F158" s="87">
        <v>91000</v>
      </c>
      <c r="G158" s="29">
        <v>24.2</v>
      </c>
      <c r="H158" s="29" t="s">
        <v>853</v>
      </c>
      <c r="I158" s="75"/>
      <c r="J158" s="75"/>
      <c r="K158" s="75"/>
      <c r="L158" s="75"/>
      <c r="M158" s="75"/>
      <c r="N158" s="75"/>
      <c r="O158" s="75"/>
      <c r="P158" s="75"/>
      <c r="Q158" s="75"/>
      <c r="R158" s="75"/>
      <c r="S158" s="75"/>
      <c r="T158" s="75"/>
      <c r="U158" s="75"/>
      <c r="V158" s="75"/>
      <c r="W158" s="75"/>
      <c r="X158" s="75"/>
      <c r="Y158" s="75"/>
      <c r="Z158" s="75"/>
      <c r="AA158" s="75"/>
      <c r="AB158" s="75"/>
      <c r="AC158" s="75"/>
      <c r="AD158" s="75"/>
      <c r="AE158" s="75"/>
      <c r="AF158" s="75"/>
      <c r="AG158" s="75"/>
      <c r="AH158" s="75"/>
      <c r="AI158" s="75"/>
    </row>
    <row r="159" spans="1:35" ht="12.75" customHeight="1">
      <c r="A159" s="86">
        <v>44648</v>
      </c>
      <c r="B159" s="29" t="s">
        <v>1145</v>
      </c>
      <c r="C159" s="28" t="s">
        <v>1146</v>
      </c>
      <c r="D159" s="28" t="s">
        <v>1147</v>
      </c>
      <c r="E159" s="28" t="s">
        <v>574</v>
      </c>
      <c r="F159" s="87">
        <v>149017</v>
      </c>
      <c r="G159" s="29">
        <v>97.36</v>
      </c>
      <c r="H159" s="29" t="s">
        <v>853</v>
      </c>
      <c r="I159" s="75"/>
      <c r="J159" s="75"/>
      <c r="K159" s="75"/>
      <c r="L159" s="75"/>
      <c r="M159" s="75"/>
      <c r="N159" s="75"/>
      <c r="O159" s="75"/>
      <c r="P159" s="75"/>
      <c r="Q159" s="75"/>
      <c r="R159" s="75"/>
      <c r="S159" s="75"/>
      <c r="T159" s="75"/>
      <c r="U159" s="75"/>
      <c r="V159" s="75"/>
      <c r="W159" s="75"/>
      <c r="X159" s="75"/>
      <c r="Y159" s="75"/>
      <c r="Z159" s="75"/>
      <c r="AA159" s="75"/>
      <c r="AB159" s="75"/>
      <c r="AC159" s="75"/>
      <c r="AD159" s="75"/>
      <c r="AE159" s="75"/>
      <c r="AF159" s="75"/>
      <c r="AG159" s="75"/>
      <c r="AH159" s="75"/>
      <c r="AI159" s="75"/>
    </row>
    <row r="160" spans="1:35" ht="12.75" customHeight="1">
      <c r="A160" s="86">
        <v>44648</v>
      </c>
      <c r="B160" s="29" t="s">
        <v>1386</v>
      </c>
      <c r="C160" s="28" t="s">
        <v>1387</v>
      </c>
      <c r="D160" s="28" t="s">
        <v>1211</v>
      </c>
      <c r="E160" s="28" t="s">
        <v>574</v>
      </c>
      <c r="F160" s="87">
        <v>180000</v>
      </c>
      <c r="G160" s="29">
        <v>8.65</v>
      </c>
      <c r="H160" s="29" t="s">
        <v>853</v>
      </c>
      <c r="I160" s="75"/>
      <c r="J160" s="75"/>
      <c r="K160" s="75"/>
      <c r="L160" s="75"/>
      <c r="M160" s="75"/>
      <c r="N160" s="75"/>
      <c r="O160" s="75"/>
      <c r="P160" s="75"/>
      <c r="Q160" s="75"/>
      <c r="R160" s="75"/>
      <c r="S160" s="75"/>
      <c r="T160" s="75"/>
      <c r="U160" s="75"/>
      <c r="V160" s="75"/>
      <c r="W160" s="75"/>
      <c r="X160" s="75"/>
      <c r="Y160" s="75"/>
      <c r="Z160" s="75"/>
      <c r="AA160" s="75"/>
      <c r="AB160" s="75"/>
      <c r="AC160" s="75"/>
      <c r="AD160" s="75"/>
      <c r="AE160" s="75"/>
      <c r="AF160" s="75"/>
      <c r="AG160" s="75"/>
      <c r="AH160" s="75"/>
      <c r="AI160" s="75"/>
    </row>
    <row r="161" spans="1:35" ht="12.75" customHeight="1">
      <c r="A161" s="86">
        <v>44648</v>
      </c>
      <c r="B161" s="29" t="s">
        <v>182</v>
      </c>
      <c r="C161" s="28" t="s">
        <v>1388</v>
      </c>
      <c r="D161" s="28" t="s">
        <v>1389</v>
      </c>
      <c r="E161" s="28" t="s">
        <v>574</v>
      </c>
      <c r="F161" s="87">
        <v>478180</v>
      </c>
      <c r="G161" s="29">
        <v>1916.42</v>
      </c>
      <c r="H161" s="29" t="s">
        <v>853</v>
      </c>
      <c r="I161" s="75"/>
      <c r="J161" s="75"/>
      <c r="K161" s="75"/>
      <c r="L161" s="75"/>
      <c r="M161" s="75"/>
      <c r="N161" s="75"/>
      <c r="O161" s="75"/>
      <c r="P161" s="75"/>
      <c r="Q161" s="75"/>
      <c r="R161" s="75"/>
      <c r="S161" s="75"/>
      <c r="T161" s="75"/>
      <c r="U161" s="75"/>
      <c r="V161" s="75"/>
      <c r="W161" s="75"/>
      <c r="X161" s="75"/>
      <c r="Y161" s="75"/>
      <c r="Z161" s="75"/>
      <c r="AA161" s="75"/>
      <c r="AB161" s="75"/>
      <c r="AC161" s="75"/>
      <c r="AD161" s="75"/>
      <c r="AE161" s="75"/>
      <c r="AF161" s="75"/>
      <c r="AG161" s="75"/>
      <c r="AH161" s="75"/>
      <c r="AI161" s="75"/>
    </row>
    <row r="162" spans="1:35" ht="12.75" customHeight="1">
      <c r="A162" s="86">
        <v>44648</v>
      </c>
      <c r="B162" s="29" t="s">
        <v>182</v>
      </c>
      <c r="C162" s="28" t="s">
        <v>1388</v>
      </c>
      <c r="D162" s="28" t="s">
        <v>1205</v>
      </c>
      <c r="E162" s="28" t="s">
        <v>574</v>
      </c>
      <c r="F162" s="87">
        <v>288444</v>
      </c>
      <c r="G162" s="29">
        <v>1908.69</v>
      </c>
      <c r="H162" s="29" t="s">
        <v>853</v>
      </c>
      <c r="I162" s="75"/>
      <c r="J162" s="75"/>
      <c r="K162" s="75"/>
      <c r="L162" s="75"/>
      <c r="M162" s="75"/>
      <c r="N162" s="75"/>
      <c r="O162" s="75"/>
      <c r="P162" s="75"/>
      <c r="Q162" s="75"/>
      <c r="R162" s="75"/>
      <c r="S162" s="75"/>
      <c r="T162" s="75"/>
      <c r="U162" s="75"/>
      <c r="V162" s="75"/>
      <c r="W162" s="75"/>
      <c r="X162" s="75"/>
      <c r="Y162" s="75"/>
      <c r="Z162" s="75"/>
      <c r="AA162" s="75"/>
      <c r="AB162" s="75"/>
      <c r="AC162" s="75"/>
      <c r="AD162" s="75"/>
      <c r="AE162" s="75"/>
      <c r="AF162" s="75"/>
      <c r="AG162" s="75"/>
      <c r="AH162" s="75"/>
      <c r="AI162" s="75"/>
    </row>
    <row r="163" spans="1:35" ht="12.75" customHeight="1">
      <c r="A163" s="86">
        <v>44648</v>
      </c>
      <c r="B163" s="29" t="s">
        <v>1390</v>
      </c>
      <c r="C163" s="28" t="s">
        <v>1391</v>
      </c>
      <c r="D163" s="28" t="s">
        <v>1205</v>
      </c>
      <c r="E163" s="28" t="s">
        <v>574</v>
      </c>
      <c r="F163" s="87">
        <v>138872</v>
      </c>
      <c r="G163" s="29">
        <v>117.11</v>
      </c>
      <c r="H163" s="29" t="s">
        <v>853</v>
      </c>
      <c r="I163" s="75"/>
      <c r="J163" s="75"/>
      <c r="K163" s="75"/>
      <c r="L163" s="75"/>
      <c r="M163" s="75"/>
      <c r="N163" s="75"/>
      <c r="O163" s="75"/>
      <c r="P163" s="75"/>
      <c r="Q163" s="75"/>
      <c r="R163" s="75"/>
      <c r="S163" s="75"/>
      <c r="T163" s="75"/>
      <c r="U163" s="75"/>
      <c r="V163" s="75"/>
      <c r="W163" s="75"/>
      <c r="X163" s="75"/>
      <c r="Y163" s="75"/>
      <c r="Z163" s="75"/>
      <c r="AA163" s="75"/>
      <c r="AB163" s="75"/>
      <c r="AC163" s="75"/>
      <c r="AD163" s="75"/>
      <c r="AE163" s="75"/>
      <c r="AF163" s="75"/>
      <c r="AG163" s="75"/>
      <c r="AH163" s="75"/>
      <c r="AI163" s="75"/>
    </row>
    <row r="164" spans="1:35" ht="12.75" customHeight="1">
      <c r="A164" s="86">
        <v>44648</v>
      </c>
      <c r="B164" s="29" t="s">
        <v>1127</v>
      </c>
      <c r="C164" s="28" t="s">
        <v>1128</v>
      </c>
      <c r="D164" s="28" t="s">
        <v>1211</v>
      </c>
      <c r="E164" s="28" t="s">
        <v>574</v>
      </c>
      <c r="F164" s="87">
        <v>100800</v>
      </c>
      <c r="G164" s="29">
        <v>100</v>
      </c>
      <c r="H164" s="29" t="s">
        <v>853</v>
      </c>
      <c r="I164" s="75"/>
      <c r="J164" s="75"/>
      <c r="K164" s="75"/>
      <c r="L164" s="75"/>
      <c r="M164" s="75"/>
      <c r="N164" s="75"/>
      <c r="O164" s="75"/>
      <c r="P164" s="75"/>
      <c r="Q164" s="75"/>
      <c r="R164" s="75"/>
      <c r="S164" s="75"/>
      <c r="T164" s="75"/>
      <c r="U164" s="75"/>
      <c r="V164" s="75"/>
      <c r="W164" s="75"/>
      <c r="X164" s="75"/>
      <c r="Y164" s="75"/>
      <c r="Z164" s="75"/>
      <c r="AA164" s="75"/>
      <c r="AB164" s="75"/>
      <c r="AC164" s="75"/>
      <c r="AD164" s="75"/>
      <c r="AE164" s="75"/>
      <c r="AF164" s="75"/>
      <c r="AG164" s="75"/>
      <c r="AH164" s="75"/>
      <c r="AI164" s="75"/>
    </row>
    <row r="165" spans="1:35" ht="12.75" customHeight="1">
      <c r="A165" s="86">
        <v>44648</v>
      </c>
      <c r="B165" s="29" t="s">
        <v>1392</v>
      </c>
      <c r="C165" s="28" t="s">
        <v>1393</v>
      </c>
      <c r="D165" s="28" t="s">
        <v>1394</v>
      </c>
      <c r="E165" s="28" t="s">
        <v>574</v>
      </c>
      <c r="F165" s="87">
        <v>1000181</v>
      </c>
      <c r="G165" s="29">
        <v>20.5</v>
      </c>
      <c r="H165" s="29" t="s">
        <v>853</v>
      </c>
      <c r="I165" s="75"/>
      <c r="J165" s="75"/>
      <c r="K165" s="75"/>
      <c r="L165" s="75"/>
      <c r="M165" s="75"/>
      <c r="N165" s="75"/>
      <c r="O165" s="75"/>
      <c r="P165" s="75"/>
      <c r="Q165" s="75"/>
      <c r="R165" s="75"/>
      <c r="S165" s="75"/>
      <c r="T165" s="75"/>
      <c r="U165" s="75"/>
      <c r="V165" s="75"/>
      <c r="W165" s="75"/>
      <c r="X165" s="75"/>
      <c r="Y165" s="75"/>
      <c r="Z165" s="75"/>
      <c r="AA165" s="75"/>
      <c r="AB165" s="75"/>
      <c r="AC165" s="75"/>
      <c r="AD165" s="75"/>
      <c r="AE165" s="75"/>
      <c r="AF165" s="75"/>
      <c r="AG165" s="75"/>
      <c r="AH165" s="75"/>
      <c r="AI165" s="75"/>
    </row>
    <row r="166" spans="1:35" ht="12.75" customHeight="1">
      <c r="A166" s="86">
        <v>44648</v>
      </c>
      <c r="B166" s="29" t="s">
        <v>1392</v>
      </c>
      <c r="C166" s="28" t="s">
        <v>1393</v>
      </c>
      <c r="D166" s="28" t="s">
        <v>1395</v>
      </c>
      <c r="E166" s="28" t="s">
        <v>574</v>
      </c>
      <c r="F166" s="87">
        <v>481377</v>
      </c>
      <c r="G166" s="29">
        <v>20.5</v>
      </c>
      <c r="H166" s="29" t="s">
        <v>853</v>
      </c>
      <c r="I166" s="75"/>
      <c r="J166" s="75"/>
      <c r="K166" s="75"/>
      <c r="L166" s="75"/>
      <c r="M166" s="75"/>
      <c r="N166" s="75"/>
      <c r="O166" s="75"/>
      <c r="P166" s="75"/>
      <c r="Q166" s="75"/>
      <c r="R166" s="75"/>
      <c r="S166" s="75"/>
      <c r="T166" s="75"/>
      <c r="U166" s="75"/>
      <c r="V166" s="75"/>
      <c r="W166" s="75"/>
      <c r="X166" s="75"/>
      <c r="Y166" s="75"/>
      <c r="Z166" s="75"/>
      <c r="AA166" s="75"/>
      <c r="AB166" s="75"/>
      <c r="AC166" s="75"/>
      <c r="AD166" s="75"/>
      <c r="AE166" s="75"/>
      <c r="AF166" s="75"/>
      <c r="AG166" s="75"/>
      <c r="AH166" s="75"/>
      <c r="AI166" s="75"/>
    </row>
    <row r="167" spans="1:35" ht="12.75" customHeight="1">
      <c r="A167" s="86">
        <v>44648</v>
      </c>
      <c r="B167" s="29" t="s">
        <v>1392</v>
      </c>
      <c r="C167" s="28" t="s">
        <v>1393</v>
      </c>
      <c r="D167" s="28" t="s">
        <v>1396</v>
      </c>
      <c r="E167" s="28" t="s">
        <v>574</v>
      </c>
      <c r="F167" s="87">
        <v>250100</v>
      </c>
      <c r="G167" s="29">
        <v>20.5</v>
      </c>
      <c r="H167" s="29" t="s">
        <v>853</v>
      </c>
      <c r="I167" s="75"/>
      <c r="J167" s="75"/>
      <c r="K167" s="75"/>
      <c r="L167" s="75"/>
      <c r="M167" s="75"/>
      <c r="N167" s="75"/>
      <c r="O167" s="75"/>
      <c r="P167" s="75"/>
      <c r="Q167" s="75"/>
      <c r="R167" s="75"/>
      <c r="S167" s="75"/>
      <c r="T167" s="75"/>
      <c r="U167" s="75"/>
      <c r="V167" s="75"/>
      <c r="W167" s="75"/>
      <c r="X167" s="75"/>
      <c r="Y167" s="75"/>
      <c r="Z167" s="75"/>
      <c r="AA167" s="75"/>
      <c r="AB167" s="75"/>
      <c r="AC167" s="75"/>
      <c r="AD167" s="75"/>
      <c r="AE167" s="75"/>
      <c r="AF167" s="75"/>
      <c r="AG167" s="75"/>
      <c r="AH167" s="75"/>
      <c r="AI167" s="75"/>
    </row>
    <row r="168" spans="1:35" ht="12.75" customHeight="1">
      <c r="A168" s="86">
        <v>44648</v>
      </c>
      <c r="B168" s="29" t="s">
        <v>1392</v>
      </c>
      <c r="C168" s="28" t="s">
        <v>1393</v>
      </c>
      <c r="D168" s="28" t="s">
        <v>1397</v>
      </c>
      <c r="E168" s="28" t="s">
        <v>574</v>
      </c>
      <c r="F168" s="87">
        <v>500000</v>
      </c>
      <c r="G168" s="29">
        <v>20.5</v>
      </c>
      <c r="H168" s="29" t="s">
        <v>853</v>
      </c>
      <c r="I168" s="75"/>
      <c r="J168" s="75"/>
      <c r="K168" s="75"/>
      <c r="L168" s="75"/>
      <c r="M168" s="75"/>
      <c r="N168" s="75"/>
      <c r="O168" s="75"/>
      <c r="P168" s="75"/>
      <c r="Q168" s="75"/>
      <c r="R168" s="75"/>
      <c r="S168" s="75"/>
      <c r="T168" s="75"/>
      <c r="U168" s="75"/>
      <c r="V168" s="75"/>
      <c r="W168" s="75"/>
      <c r="X168" s="75"/>
      <c r="Y168" s="75"/>
      <c r="Z168" s="75"/>
      <c r="AA168" s="75"/>
      <c r="AB168" s="75"/>
      <c r="AC168" s="75"/>
      <c r="AD168" s="75"/>
      <c r="AE168" s="75"/>
      <c r="AF168" s="75"/>
      <c r="AG168" s="75"/>
      <c r="AH168" s="75"/>
      <c r="AI168" s="75"/>
    </row>
    <row r="169" spans="1:35" ht="12.75" customHeight="1">
      <c r="A169" s="86">
        <v>44648</v>
      </c>
      <c r="B169" s="29" t="s">
        <v>1392</v>
      </c>
      <c r="C169" s="28" t="s">
        <v>1393</v>
      </c>
      <c r="D169" s="28" t="s">
        <v>1398</v>
      </c>
      <c r="E169" s="28" t="s">
        <v>574</v>
      </c>
      <c r="F169" s="87">
        <v>110000</v>
      </c>
      <c r="G169" s="29">
        <v>20.5</v>
      </c>
      <c r="H169" s="29" t="s">
        <v>853</v>
      </c>
      <c r="I169" s="75"/>
      <c r="J169" s="75"/>
      <c r="K169" s="75"/>
      <c r="L169" s="75"/>
      <c r="M169" s="75"/>
      <c r="N169" s="75"/>
      <c r="O169" s="75"/>
      <c r="P169" s="75"/>
      <c r="Q169" s="75"/>
      <c r="R169" s="75"/>
      <c r="S169" s="75"/>
      <c r="T169" s="75"/>
      <c r="U169" s="75"/>
      <c r="V169" s="75"/>
      <c r="W169" s="75"/>
      <c r="X169" s="75"/>
      <c r="Y169" s="75"/>
      <c r="Z169" s="75"/>
      <c r="AA169" s="75"/>
      <c r="AB169" s="75"/>
      <c r="AC169" s="75"/>
      <c r="AD169" s="75"/>
      <c r="AE169" s="75"/>
      <c r="AF169" s="75"/>
      <c r="AG169" s="75"/>
      <c r="AH169" s="75"/>
      <c r="AI169" s="75"/>
    </row>
    <row r="170" spans="1:35" ht="12.75" customHeight="1">
      <c r="A170" s="86">
        <v>44648</v>
      </c>
      <c r="B170" s="29" t="s">
        <v>1392</v>
      </c>
      <c r="C170" s="28" t="s">
        <v>1393</v>
      </c>
      <c r="D170" s="28" t="s">
        <v>1399</v>
      </c>
      <c r="E170" s="28" t="s">
        <v>574</v>
      </c>
      <c r="F170" s="87">
        <v>105111</v>
      </c>
      <c r="G170" s="29">
        <v>20.5</v>
      </c>
      <c r="H170" s="29" t="s">
        <v>853</v>
      </c>
      <c r="I170" s="75"/>
      <c r="J170" s="75"/>
      <c r="K170" s="75"/>
      <c r="L170" s="75"/>
      <c r="M170" s="75"/>
      <c r="N170" s="75"/>
      <c r="O170" s="75"/>
      <c r="P170" s="75"/>
      <c r="Q170" s="75"/>
      <c r="R170" s="75"/>
      <c r="S170" s="75"/>
      <c r="T170" s="75"/>
      <c r="U170" s="75"/>
      <c r="V170" s="75"/>
      <c r="W170" s="75"/>
      <c r="X170" s="75"/>
      <c r="Y170" s="75"/>
      <c r="Z170" s="75"/>
      <c r="AA170" s="75"/>
      <c r="AB170" s="75"/>
      <c r="AC170" s="75"/>
      <c r="AD170" s="75"/>
      <c r="AE170" s="75"/>
      <c r="AF170" s="75"/>
      <c r="AG170" s="75"/>
      <c r="AH170" s="75"/>
      <c r="AI170" s="75"/>
    </row>
    <row r="171" spans="1:35" ht="12.75" customHeight="1">
      <c r="A171" s="86">
        <v>44648</v>
      </c>
      <c r="B171" s="29" t="s">
        <v>1400</v>
      </c>
      <c r="C171" s="28" t="s">
        <v>1401</v>
      </c>
      <c r="D171" s="28" t="s">
        <v>1402</v>
      </c>
      <c r="E171" s="28" t="s">
        <v>574</v>
      </c>
      <c r="F171" s="87">
        <v>1445716</v>
      </c>
      <c r="G171" s="29">
        <v>22.65</v>
      </c>
      <c r="H171" s="29" t="s">
        <v>853</v>
      </c>
      <c r="I171" s="75"/>
      <c r="J171" s="75"/>
      <c r="K171" s="75"/>
      <c r="L171" s="75"/>
      <c r="M171" s="75"/>
      <c r="N171" s="75"/>
      <c r="O171" s="75"/>
      <c r="P171" s="75"/>
      <c r="Q171" s="75"/>
      <c r="R171" s="75"/>
      <c r="S171" s="75"/>
      <c r="T171" s="75"/>
      <c r="U171" s="75"/>
      <c r="V171" s="75"/>
      <c r="W171" s="75"/>
      <c r="X171" s="75"/>
      <c r="Y171" s="75"/>
      <c r="Z171" s="75"/>
      <c r="AA171" s="75"/>
      <c r="AB171" s="75"/>
      <c r="AC171" s="75"/>
      <c r="AD171" s="75"/>
      <c r="AE171" s="75"/>
      <c r="AF171" s="75"/>
      <c r="AG171" s="75"/>
      <c r="AH171" s="75"/>
      <c r="AI171" s="75"/>
    </row>
    <row r="172" spans="1:35" ht="12.75" customHeight="1">
      <c r="A172" s="86">
        <v>44648</v>
      </c>
      <c r="B172" s="29" t="s">
        <v>1212</v>
      </c>
      <c r="C172" s="28" t="s">
        <v>1213</v>
      </c>
      <c r="D172" s="28" t="s">
        <v>1403</v>
      </c>
      <c r="E172" s="28" t="s">
        <v>574</v>
      </c>
      <c r="F172" s="87">
        <v>200000</v>
      </c>
      <c r="G172" s="29">
        <v>26</v>
      </c>
      <c r="H172" s="29" t="s">
        <v>853</v>
      </c>
      <c r="I172" s="75"/>
      <c r="J172" s="75"/>
      <c r="K172" s="75"/>
      <c r="L172" s="75"/>
      <c r="M172" s="75"/>
      <c r="N172" s="75"/>
      <c r="O172" s="75"/>
      <c r="P172" s="75"/>
      <c r="Q172" s="75"/>
      <c r="R172" s="75"/>
      <c r="S172" s="75"/>
      <c r="T172" s="75"/>
      <c r="U172" s="75"/>
      <c r="V172" s="75"/>
      <c r="W172" s="75"/>
      <c r="X172" s="75"/>
      <c r="Y172" s="75"/>
      <c r="Z172" s="75"/>
      <c r="AA172" s="75"/>
      <c r="AB172" s="75"/>
      <c r="AC172" s="75"/>
      <c r="AD172" s="75"/>
      <c r="AE172" s="75"/>
      <c r="AF172" s="75"/>
      <c r="AG172" s="75"/>
      <c r="AH172" s="75"/>
      <c r="AI172" s="75"/>
    </row>
    <row r="173" spans="1:35" ht="12.75" customHeight="1">
      <c r="A173" s="86">
        <v>44648</v>
      </c>
      <c r="B173" s="29" t="s">
        <v>1129</v>
      </c>
      <c r="C173" s="28" t="s">
        <v>1130</v>
      </c>
      <c r="D173" s="28" t="s">
        <v>1214</v>
      </c>
      <c r="E173" s="28" t="s">
        <v>574</v>
      </c>
      <c r="F173" s="87">
        <v>14400</v>
      </c>
      <c r="G173" s="29">
        <v>82.96</v>
      </c>
      <c r="H173" s="29" t="s">
        <v>853</v>
      </c>
      <c r="I173" s="75"/>
      <c r="J173" s="75"/>
      <c r="K173" s="75"/>
      <c r="L173" s="75"/>
      <c r="M173" s="75"/>
      <c r="N173" s="75"/>
      <c r="O173" s="75"/>
      <c r="P173" s="75"/>
      <c r="Q173" s="75"/>
      <c r="R173" s="75"/>
      <c r="S173" s="75"/>
      <c r="T173" s="75"/>
      <c r="U173" s="75"/>
      <c r="V173" s="75"/>
      <c r="W173" s="75"/>
      <c r="X173" s="75"/>
      <c r="Y173" s="75"/>
      <c r="Z173" s="75"/>
      <c r="AA173" s="75"/>
      <c r="AB173" s="75"/>
      <c r="AC173" s="75"/>
      <c r="AD173" s="75"/>
      <c r="AE173" s="75"/>
      <c r="AF173" s="75"/>
      <c r="AG173" s="75"/>
      <c r="AH173" s="75"/>
      <c r="AI173" s="75"/>
    </row>
    <row r="174" spans="1:35" ht="12.75" customHeight="1">
      <c r="A174" s="86">
        <v>44648</v>
      </c>
      <c r="B174" s="29" t="s">
        <v>1404</v>
      </c>
      <c r="C174" s="28" t="s">
        <v>1405</v>
      </c>
      <c r="D174" s="28" t="s">
        <v>1406</v>
      </c>
      <c r="E174" s="28" t="s">
        <v>574</v>
      </c>
      <c r="F174" s="87">
        <v>1814652</v>
      </c>
      <c r="G174" s="29">
        <v>2.2999999999999998</v>
      </c>
      <c r="H174" s="29" t="s">
        <v>853</v>
      </c>
      <c r="I174" s="75"/>
      <c r="J174" s="75"/>
      <c r="K174" s="75"/>
      <c r="L174" s="75"/>
      <c r="M174" s="75"/>
      <c r="N174" s="75"/>
      <c r="O174" s="75"/>
      <c r="P174" s="75"/>
      <c r="Q174" s="75"/>
      <c r="R174" s="75"/>
      <c r="S174" s="75"/>
      <c r="T174" s="75"/>
      <c r="U174" s="75"/>
      <c r="V174" s="75"/>
      <c r="W174" s="75"/>
      <c r="X174" s="75"/>
      <c r="Y174" s="75"/>
      <c r="Z174" s="75"/>
      <c r="AA174" s="75"/>
      <c r="AB174" s="75"/>
      <c r="AC174" s="75"/>
      <c r="AD174" s="75"/>
      <c r="AE174" s="75"/>
      <c r="AF174" s="75"/>
      <c r="AG174" s="75"/>
      <c r="AH174" s="75"/>
      <c r="AI174" s="75"/>
    </row>
    <row r="175" spans="1:35" ht="12.75" customHeight="1">
      <c r="A175" s="86">
        <v>44648</v>
      </c>
      <c r="B175" s="29" t="s">
        <v>1404</v>
      </c>
      <c r="C175" s="28" t="s">
        <v>1405</v>
      </c>
      <c r="D175" s="28" t="s">
        <v>1407</v>
      </c>
      <c r="E175" s="28" t="s">
        <v>574</v>
      </c>
      <c r="F175" s="87">
        <v>8185348</v>
      </c>
      <c r="G175" s="29">
        <v>2.2999999999999998</v>
      </c>
      <c r="H175" s="29" t="s">
        <v>853</v>
      </c>
      <c r="I175" s="75"/>
      <c r="J175" s="75"/>
      <c r="K175" s="75"/>
      <c r="L175" s="75"/>
      <c r="M175" s="75"/>
      <c r="N175" s="75"/>
      <c r="O175" s="75"/>
      <c r="P175" s="75"/>
      <c r="Q175" s="75"/>
      <c r="R175" s="75"/>
      <c r="S175" s="75"/>
      <c r="T175" s="75"/>
      <c r="U175" s="75"/>
      <c r="V175" s="75"/>
      <c r="W175" s="75"/>
      <c r="X175" s="75"/>
      <c r="Y175" s="75"/>
      <c r="Z175" s="75"/>
      <c r="AA175" s="75"/>
      <c r="AB175" s="75"/>
      <c r="AC175" s="75"/>
      <c r="AD175" s="75"/>
      <c r="AE175" s="75"/>
      <c r="AF175" s="75"/>
      <c r="AG175" s="75"/>
      <c r="AH175" s="75"/>
      <c r="AI175" s="75"/>
    </row>
    <row r="176" spans="1:35" ht="12.75" customHeight="1">
      <c r="A176" s="86">
        <v>44648</v>
      </c>
      <c r="B176" s="29" t="s">
        <v>1408</v>
      </c>
      <c r="C176" s="28" t="s">
        <v>1409</v>
      </c>
      <c r="D176" s="28" t="s">
        <v>1410</v>
      </c>
      <c r="E176" s="28" t="s">
        <v>574</v>
      </c>
      <c r="F176" s="87">
        <v>80000</v>
      </c>
      <c r="G176" s="29">
        <v>54.2</v>
      </c>
      <c r="H176" s="29" t="s">
        <v>853</v>
      </c>
      <c r="I176" s="75"/>
      <c r="J176" s="75"/>
      <c r="K176" s="75"/>
      <c r="L176" s="75"/>
      <c r="M176" s="75"/>
      <c r="N176" s="75"/>
      <c r="O176" s="75"/>
      <c r="P176" s="75"/>
      <c r="Q176" s="75"/>
      <c r="R176" s="75"/>
      <c r="S176" s="75"/>
      <c r="T176" s="75"/>
      <c r="U176" s="75"/>
      <c r="V176" s="75"/>
      <c r="W176" s="75"/>
      <c r="X176" s="75"/>
      <c r="Y176" s="75"/>
      <c r="Z176" s="75"/>
      <c r="AA176" s="75"/>
      <c r="AB176" s="75"/>
      <c r="AC176" s="75"/>
      <c r="AD176" s="75"/>
      <c r="AE176" s="75"/>
      <c r="AF176" s="75"/>
      <c r="AG176" s="75"/>
      <c r="AH176" s="75"/>
      <c r="AI176" s="75"/>
    </row>
    <row r="177" spans="1:35" ht="12.75" customHeight="1">
      <c r="A177" s="86">
        <v>44648</v>
      </c>
      <c r="B177" s="29" t="s">
        <v>1411</v>
      </c>
      <c r="C177" s="28" t="s">
        <v>1412</v>
      </c>
      <c r="D177" s="28" t="s">
        <v>1413</v>
      </c>
      <c r="E177" s="28" t="s">
        <v>574</v>
      </c>
      <c r="F177" s="87">
        <v>66000</v>
      </c>
      <c r="G177" s="29">
        <v>26.4</v>
      </c>
      <c r="H177" s="29" t="s">
        <v>853</v>
      </c>
      <c r="I177" s="75"/>
      <c r="J177" s="75"/>
      <c r="K177" s="75"/>
      <c r="L177" s="75"/>
      <c r="M177" s="75"/>
      <c r="N177" s="75"/>
      <c r="O177" s="75"/>
      <c r="P177" s="75"/>
      <c r="Q177" s="75"/>
      <c r="R177" s="75"/>
      <c r="S177" s="75"/>
      <c r="T177" s="75"/>
      <c r="U177" s="75"/>
      <c r="V177" s="75"/>
      <c r="W177" s="75"/>
      <c r="X177" s="75"/>
      <c r="Y177" s="75"/>
      <c r="Z177" s="75"/>
      <c r="AA177" s="75"/>
      <c r="AB177" s="75"/>
      <c r="AC177" s="75"/>
      <c r="AD177" s="75"/>
      <c r="AE177" s="75"/>
      <c r="AF177" s="75"/>
      <c r="AG177" s="75"/>
      <c r="AH177" s="75"/>
      <c r="AI177" s="75"/>
    </row>
    <row r="178" spans="1:35" ht="12.75" customHeight="1">
      <c r="A178" s="86">
        <v>44648</v>
      </c>
      <c r="B178" s="29" t="s">
        <v>1414</v>
      </c>
      <c r="C178" s="28" t="s">
        <v>1415</v>
      </c>
      <c r="D178" s="28" t="s">
        <v>1416</v>
      </c>
      <c r="E178" s="28" t="s">
        <v>575</v>
      </c>
      <c r="F178" s="87">
        <v>190000</v>
      </c>
      <c r="G178" s="29">
        <v>36.31</v>
      </c>
      <c r="H178" s="29" t="s">
        <v>853</v>
      </c>
      <c r="I178" s="75"/>
      <c r="J178" s="75"/>
      <c r="K178" s="75"/>
      <c r="L178" s="75"/>
      <c r="M178" s="75"/>
      <c r="N178" s="75"/>
      <c r="O178" s="75"/>
      <c r="P178" s="75"/>
      <c r="Q178" s="75"/>
      <c r="R178" s="75"/>
      <c r="S178" s="75"/>
      <c r="T178" s="75"/>
      <c r="U178" s="75"/>
      <c r="V178" s="75"/>
      <c r="W178" s="75"/>
      <c r="X178" s="75"/>
      <c r="Y178" s="75"/>
      <c r="Z178" s="75"/>
      <c r="AA178" s="75"/>
      <c r="AB178" s="75"/>
      <c r="AC178" s="75"/>
      <c r="AD178" s="75"/>
      <c r="AE178" s="75"/>
      <c r="AF178" s="75"/>
      <c r="AG178" s="75"/>
      <c r="AH178" s="75"/>
      <c r="AI178" s="75"/>
    </row>
    <row r="179" spans="1:35" ht="12.75" customHeight="1">
      <c r="A179" s="86">
        <v>44648</v>
      </c>
      <c r="B179" s="29" t="s">
        <v>1194</v>
      </c>
      <c r="C179" s="28" t="s">
        <v>1195</v>
      </c>
      <c r="D179" s="28" t="s">
        <v>1417</v>
      </c>
      <c r="E179" s="28" t="s">
        <v>575</v>
      </c>
      <c r="F179" s="87">
        <v>70400</v>
      </c>
      <c r="G179" s="29">
        <v>105.08</v>
      </c>
      <c r="H179" s="29" t="s">
        <v>853</v>
      </c>
      <c r="I179" s="75"/>
      <c r="J179" s="75"/>
      <c r="K179" s="75"/>
      <c r="L179" s="75"/>
      <c r="M179" s="75"/>
      <c r="N179" s="75"/>
      <c r="O179" s="75"/>
      <c r="P179" s="75"/>
      <c r="Q179" s="75"/>
      <c r="R179" s="75"/>
      <c r="S179" s="75"/>
      <c r="T179" s="75"/>
      <c r="U179" s="75"/>
      <c r="V179" s="75"/>
      <c r="W179" s="75"/>
      <c r="X179" s="75"/>
      <c r="Y179" s="75"/>
      <c r="Z179" s="75"/>
      <c r="AA179" s="75"/>
      <c r="AB179" s="75"/>
      <c r="AC179" s="75"/>
      <c r="AD179" s="75"/>
      <c r="AE179" s="75"/>
      <c r="AF179" s="75"/>
      <c r="AG179" s="75"/>
      <c r="AH179" s="75"/>
      <c r="AI179" s="75"/>
    </row>
    <row r="180" spans="1:35" ht="12.75" customHeight="1">
      <c r="A180" s="86">
        <v>44648</v>
      </c>
      <c r="B180" s="29" t="s">
        <v>1194</v>
      </c>
      <c r="C180" s="28" t="s">
        <v>1195</v>
      </c>
      <c r="D180" s="28" t="s">
        <v>1144</v>
      </c>
      <c r="E180" s="28" t="s">
        <v>575</v>
      </c>
      <c r="F180" s="87">
        <v>6400</v>
      </c>
      <c r="G180" s="29">
        <v>108.03</v>
      </c>
      <c r="H180" s="29" t="s">
        <v>853</v>
      </c>
      <c r="I180" s="75"/>
      <c r="J180" s="75"/>
      <c r="K180" s="75"/>
      <c r="L180" s="75"/>
      <c r="M180" s="75"/>
      <c r="N180" s="75"/>
      <c r="O180" s="75"/>
      <c r="P180" s="75"/>
      <c r="Q180" s="75"/>
      <c r="R180" s="75"/>
      <c r="S180" s="75"/>
      <c r="T180" s="75"/>
      <c r="U180" s="75"/>
      <c r="V180" s="75"/>
      <c r="W180" s="75"/>
      <c r="X180" s="75"/>
      <c r="Y180" s="75"/>
      <c r="Z180" s="75"/>
      <c r="AA180" s="75"/>
      <c r="AB180" s="75"/>
      <c r="AC180" s="75"/>
      <c r="AD180" s="75"/>
      <c r="AE180" s="75"/>
      <c r="AF180" s="75"/>
      <c r="AG180" s="75"/>
      <c r="AH180" s="75"/>
      <c r="AI180" s="75"/>
    </row>
    <row r="181" spans="1:35" ht="12.75" customHeight="1">
      <c r="A181" s="86">
        <v>44648</v>
      </c>
      <c r="B181" s="29" t="s">
        <v>1194</v>
      </c>
      <c r="C181" s="28" t="s">
        <v>1195</v>
      </c>
      <c r="D181" s="28" t="s">
        <v>1418</v>
      </c>
      <c r="E181" s="28" t="s">
        <v>575</v>
      </c>
      <c r="F181" s="87">
        <v>30400</v>
      </c>
      <c r="G181" s="29">
        <v>105.34</v>
      </c>
      <c r="H181" s="29" t="s">
        <v>853</v>
      </c>
      <c r="I181" s="75"/>
      <c r="J181" s="75"/>
      <c r="K181" s="75"/>
      <c r="L181" s="75"/>
      <c r="M181" s="75"/>
      <c r="N181" s="75"/>
      <c r="O181" s="75"/>
      <c r="P181" s="75"/>
      <c r="Q181" s="75"/>
      <c r="R181" s="75"/>
      <c r="S181" s="75"/>
      <c r="T181" s="75"/>
      <c r="U181" s="75"/>
      <c r="V181" s="75"/>
      <c r="W181" s="75"/>
      <c r="X181" s="75"/>
      <c r="Y181" s="75"/>
      <c r="Z181" s="75"/>
      <c r="AA181" s="75"/>
      <c r="AB181" s="75"/>
      <c r="AC181" s="75"/>
      <c r="AD181" s="75"/>
      <c r="AE181" s="75"/>
      <c r="AF181" s="75"/>
      <c r="AG181" s="75"/>
      <c r="AH181" s="75"/>
      <c r="AI181" s="75"/>
    </row>
    <row r="182" spans="1:35" ht="12.75" customHeight="1">
      <c r="A182" s="86">
        <v>44648</v>
      </c>
      <c r="B182" s="29" t="s">
        <v>1194</v>
      </c>
      <c r="C182" s="28" t="s">
        <v>1195</v>
      </c>
      <c r="D182" s="28" t="s">
        <v>1126</v>
      </c>
      <c r="E182" s="28" t="s">
        <v>575</v>
      </c>
      <c r="F182" s="87">
        <v>43200</v>
      </c>
      <c r="G182" s="29">
        <v>108.12</v>
      </c>
      <c r="H182" s="29" t="s">
        <v>853</v>
      </c>
      <c r="I182" s="75"/>
      <c r="J182" s="75"/>
      <c r="K182" s="75"/>
      <c r="L182" s="75"/>
      <c r="M182" s="75"/>
      <c r="N182" s="75"/>
      <c r="O182" s="75"/>
      <c r="P182" s="75"/>
      <c r="Q182" s="75"/>
      <c r="R182" s="75"/>
      <c r="S182" s="75"/>
      <c r="T182" s="75"/>
      <c r="U182" s="75"/>
      <c r="V182" s="75"/>
      <c r="W182" s="75"/>
      <c r="X182" s="75"/>
      <c r="Y182" s="75"/>
      <c r="Z182" s="75"/>
      <c r="AA182" s="75"/>
      <c r="AB182" s="75"/>
      <c r="AC182" s="75"/>
      <c r="AD182" s="75"/>
      <c r="AE182" s="75"/>
      <c r="AF182" s="75"/>
      <c r="AG182" s="75"/>
      <c r="AH182" s="75"/>
      <c r="AI182" s="75"/>
    </row>
    <row r="183" spans="1:35" ht="12.75" customHeight="1">
      <c r="A183" s="86">
        <v>44648</v>
      </c>
      <c r="B183" s="29" t="s">
        <v>1194</v>
      </c>
      <c r="C183" s="28" t="s">
        <v>1195</v>
      </c>
      <c r="D183" s="28" t="s">
        <v>1367</v>
      </c>
      <c r="E183" s="28" t="s">
        <v>575</v>
      </c>
      <c r="F183" s="87">
        <v>25600</v>
      </c>
      <c r="G183" s="29">
        <v>110.03</v>
      </c>
      <c r="H183" s="29" t="s">
        <v>853</v>
      </c>
      <c r="I183" s="75"/>
      <c r="J183" s="75"/>
      <c r="K183" s="75"/>
      <c r="L183" s="75"/>
      <c r="M183" s="75"/>
      <c r="N183" s="75"/>
      <c r="O183" s="75"/>
      <c r="P183" s="75"/>
      <c r="Q183" s="75"/>
      <c r="R183" s="75"/>
      <c r="S183" s="75"/>
      <c r="T183" s="75"/>
      <c r="U183" s="75"/>
      <c r="V183" s="75"/>
      <c r="W183" s="75"/>
      <c r="X183" s="75"/>
      <c r="Y183" s="75"/>
      <c r="Z183" s="75"/>
      <c r="AA183" s="75"/>
      <c r="AB183" s="75"/>
      <c r="AC183" s="75"/>
      <c r="AD183" s="75"/>
      <c r="AE183" s="75"/>
      <c r="AF183" s="75"/>
      <c r="AG183" s="75"/>
      <c r="AH183" s="75"/>
      <c r="AI183" s="75"/>
    </row>
    <row r="184" spans="1:35" ht="12.75" customHeight="1">
      <c r="A184" s="86">
        <v>44648</v>
      </c>
      <c r="B184" s="29" t="s">
        <v>1368</v>
      </c>
      <c r="C184" s="28" t="s">
        <v>1369</v>
      </c>
      <c r="D184" s="28" t="s">
        <v>1419</v>
      </c>
      <c r="E184" s="28" t="s">
        <v>575</v>
      </c>
      <c r="F184" s="87">
        <v>15600</v>
      </c>
      <c r="G184" s="29">
        <v>412.46</v>
      </c>
      <c r="H184" s="29" t="s">
        <v>853</v>
      </c>
      <c r="I184" s="75"/>
      <c r="J184" s="75"/>
      <c r="K184" s="75"/>
      <c r="L184" s="75"/>
      <c r="M184" s="75"/>
      <c r="N184" s="75"/>
      <c r="O184" s="75"/>
      <c r="P184" s="75"/>
      <c r="Q184" s="75"/>
      <c r="R184" s="75"/>
      <c r="S184" s="75"/>
      <c r="T184" s="75"/>
      <c r="U184" s="75"/>
      <c r="V184" s="75"/>
      <c r="W184" s="75"/>
      <c r="X184" s="75"/>
      <c r="Y184" s="75"/>
      <c r="Z184" s="75"/>
      <c r="AA184" s="75"/>
      <c r="AB184" s="75"/>
      <c r="AC184" s="75"/>
      <c r="AD184" s="75"/>
      <c r="AE184" s="75"/>
      <c r="AF184" s="75"/>
      <c r="AG184" s="75"/>
      <c r="AH184" s="75"/>
      <c r="AI184" s="75"/>
    </row>
    <row r="185" spans="1:35" ht="12.75" customHeight="1">
      <c r="A185" s="86">
        <v>44648</v>
      </c>
      <c r="B185" s="29" t="s">
        <v>1197</v>
      </c>
      <c r="C185" s="28" t="s">
        <v>1198</v>
      </c>
      <c r="D185" s="28" t="s">
        <v>1215</v>
      </c>
      <c r="E185" s="28" t="s">
        <v>575</v>
      </c>
      <c r="F185" s="87">
        <v>178791</v>
      </c>
      <c r="G185" s="29">
        <v>1378.03</v>
      </c>
      <c r="H185" s="29" t="s">
        <v>853</v>
      </c>
      <c r="I185" s="75"/>
      <c r="J185" s="75"/>
      <c r="K185" s="75"/>
      <c r="L185" s="75"/>
      <c r="M185" s="75"/>
      <c r="N185" s="75"/>
      <c r="O185" s="75"/>
      <c r="P185" s="75"/>
      <c r="Q185" s="75"/>
      <c r="R185" s="75"/>
      <c r="S185" s="75"/>
      <c r="T185" s="75"/>
      <c r="U185" s="75"/>
      <c r="V185" s="75"/>
      <c r="W185" s="75"/>
      <c r="X185" s="75"/>
      <c r="Y185" s="75"/>
      <c r="Z185" s="75"/>
      <c r="AA185" s="75"/>
      <c r="AB185" s="75"/>
      <c r="AC185" s="75"/>
      <c r="AD185" s="75"/>
      <c r="AE185" s="75"/>
      <c r="AF185" s="75"/>
      <c r="AG185" s="75"/>
      <c r="AH185" s="75"/>
      <c r="AI185" s="75"/>
    </row>
    <row r="186" spans="1:35" ht="12.75" customHeight="1">
      <c r="A186" s="86">
        <v>44648</v>
      </c>
      <c r="B186" s="29" t="s">
        <v>1199</v>
      </c>
      <c r="C186" s="28" t="s">
        <v>1200</v>
      </c>
      <c r="D186" s="28" t="s">
        <v>1201</v>
      </c>
      <c r="E186" s="28" t="s">
        <v>575</v>
      </c>
      <c r="F186" s="87">
        <v>60000</v>
      </c>
      <c r="G186" s="29">
        <v>41.45</v>
      </c>
      <c r="H186" s="29" t="s">
        <v>853</v>
      </c>
      <c r="I186" s="75"/>
      <c r="J186" s="75"/>
      <c r="K186" s="75"/>
      <c r="L186" s="75"/>
      <c r="M186" s="75"/>
      <c r="N186" s="75"/>
      <c r="O186" s="75"/>
      <c r="P186" s="75"/>
      <c r="Q186" s="75"/>
      <c r="R186" s="75"/>
      <c r="S186" s="75"/>
      <c r="T186" s="75"/>
      <c r="U186" s="75"/>
      <c r="V186" s="75"/>
      <c r="W186" s="75"/>
      <c r="X186" s="75"/>
      <c r="Y186" s="75"/>
      <c r="Z186" s="75"/>
      <c r="AA186" s="75"/>
      <c r="AB186" s="75"/>
      <c r="AC186" s="75"/>
      <c r="AD186" s="75"/>
      <c r="AE186" s="75"/>
      <c r="AF186" s="75"/>
      <c r="AG186" s="75"/>
      <c r="AH186" s="75"/>
      <c r="AI186" s="75"/>
    </row>
    <row r="187" spans="1:35" ht="12.75" customHeight="1">
      <c r="A187" s="86">
        <v>44648</v>
      </c>
      <c r="B187" s="29" t="s">
        <v>1376</v>
      </c>
      <c r="C187" s="28" t="s">
        <v>1377</v>
      </c>
      <c r="D187" s="28" t="s">
        <v>1420</v>
      </c>
      <c r="E187" s="28" t="s">
        <v>575</v>
      </c>
      <c r="F187" s="87">
        <v>1000000</v>
      </c>
      <c r="G187" s="29">
        <v>9</v>
      </c>
      <c r="H187" s="29" t="s">
        <v>853</v>
      </c>
      <c r="I187" s="75"/>
      <c r="J187" s="75"/>
      <c r="K187" s="75"/>
      <c r="L187" s="75"/>
      <c r="M187" s="75"/>
      <c r="N187" s="75"/>
      <c r="O187" s="75"/>
      <c r="P187" s="75"/>
      <c r="Q187" s="75"/>
      <c r="R187" s="75"/>
      <c r="S187" s="75"/>
      <c r="T187" s="75"/>
      <c r="U187" s="75"/>
      <c r="V187" s="75"/>
      <c r="W187" s="75"/>
      <c r="X187" s="75"/>
      <c r="Y187" s="75"/>
      <c r="Z187" s="75"/>
      <c r="AA187" s="75"/>
      <c r="AB187" s="75"/>
      <c r="AC187" s="75"/>
      <c r="AD187" s="75"/>
      <c r="AE187" s="75"/>
      <c r="AF187" s="75"/>
      <c r="AG187" s="75"/>
      <c r="AH187" s="75"/>
      <c r="AI187" s="75"/>
    </row>
    <row r="188" spans="1:35" ht="12.75" customHeight="1">
      <c r="A188" s="86">
        <v>44648</v>
      </c>
      <c r="B188" s="29" t="s">
        <v>1376</v>
      </c>
      <c r="C188" s="28" t="s">
        <v>1377</v>
      </c>
      <c r="D188" s="28" t="s">
        <v>1211</v>
      </c>
      <c r="E188" s="28" t="s">
        <v>575</v>
      </c>
      <c r="F188" s="87">
        <v>123228</v>
      </c>
      <c r="G188" s="29">
        <v>9.06</v>
      </c>
      <c r="H188" s="29" t="s">
        <v>853</v>
      </c>
      <c r="I188" s="75"/>
      <c r="J188" s="75"/>
      <c r="K188" s="75"/>
      <c r="L188" s="75"/>
      <c r="M188" s="75"/>
      <c r="N188" s="75"/>
      <c r="O188" s="75"/>
      <c r="P188" s="75"/>
      <c r="Q188" s="75"/>
      <c r="R188" s="75"/>
      <c r="S188" s="75"/>
      <c r="T188" s="75"/>
      <c r="U188" s="75"/>
      <c r="V188" s="75"/>
      <c r="W188" s="75"/>
      <c r="X188" s="75"/>
      <c r="Y188" s="75"/>
      <c r="Z188" s="75"/>
      <c r="AA188" s="75"/>
      <c r="AB188" s="75"/>
      <c r="AC188" s="75"/>
      <c r="AD188" s="75"/>
      <c r="AE188" s="75"/>
      <c r="AF188" s="75"/>
      <c r="AG188" s="75"/>
      <c r="AH188" s="75"/>
      <c r="AI188" s="75"/>
    </row>
    <row r="189" spans="1:35" ht="12.75" customHeight="1">
      <c r="A189" s="86">
        <v>44648</v>
      </c>
      <c r="B189" s="29" t="s">
        <v>1202</v>
      </c>
      <c r="C189" s="28" t="s">
        <v>1203</v>
      </c>
      <c r="D189" s="28" t="s">
        <v>1206</v>
      </c>
      <c r="E189" s="28" t="s">
        <v>575</v>
      </c>
      <c r="F189" s="87">
        <v>80262</v>
      </c>
      <c r="G189" s="29">
        <v>562.95000000000005</v>
      </c>
      <c r="H189" s="29" t="s">
        <v>853</v>
      </c>
      <c r="I189" s="75"/>
      <c r="J189" s="75"/>
      <c r="K189" s="75"/>
      <c r="L189" s="75"/>
      <c r="M189" s="75"/>
      <c r="N189" s="75"/>
      <c r="O189" s="75"/>
      <c r="P189" s="75"/>
      <c r="Q189" s="75"/>
      <c r="R189" s="75"/>
      <c r="S189" s="75"/>
      <c r="T189" s="75"/>
      <c r="U189" s="75"/>
      <c r="V189" s="75"/>
      <c r="W189" s="75"/>
      <c r="X189" s="75"/>
      <c r="Y189" s="75"/>
      <c r="Z189" s="75"/>
      <c r="AA189" s="75"/>
      <c r="AB189" s="75"/>
      <c r="AC189" s="75"/>
      <c r="AD189" s="75"/>
      <c r="AE189" s="75"/>
      <c r="AF189" s="75"/>
      <c r="AG189" s="75"/>
      <c r="AH189" s="75"/>
      <c r="AI189" s="75"/>
    </row>
    <row r="190" spans="1:35" ht="12.75" customHeight="1">
      <c r="A190" s="86">
        <v>44648</v>
      </c>
      <c r="B190" s="29" t="s">
        <v>1202</v>
      </c>
      <c r="C190" s="28" t="s">
        <v>1203</v>
      </c>
      <c r="D190" s="28" t="s">
        <v>1205</v>
      </c>
      <c r="E190" s="28" t="s">
        <v>575</v>
      </c>
      <c r="F190" s="87">
        <v>147759</v>
      </c>
      <c r="G190" s="29">
        <v>558.76</v>
      </c>
      <c r="H190" s="29" t="s">
        <v>853</v>
      </c>
      <c r="I190" s="75"/>
      <c r="J190" s="75"/>
      <c r="K190" s="75"/>
      <c r="L190" s="75"/>
      <c r="M190" s="75"/>
      <c r="N190" s="75"/>
      <c r="O190" s="75"/>
      <c r="P190" s="75"/>
      <c r="Q190" s="75"/>
      <c r="R190" s="75"/>
      <c r="S190" s="75"/>
      <c r="T190" s="75"/>
      <c r="U190" s="75"/>
      <c r="V190" s="75"/>
      <c r="W190" s="75"/>
      <c r="X190" s="75"/>
      <c r="Y190" s="75"/>
      <c r="Z190" s="75"/>
      <c r="AA190" s="75"/>
      <c r="AB190" s="75"/>
      <c r="AC190" s="75"/>
      <c r="AD190" s="75"/>
      <c r="AE190" s="75"/>
      <c r="AF190" s="75"/>
      <c r="AG190" s="75"/>
      <c r="AH190" s="75"/>
      <c r="AI190" s="75"/>
    </row>
    <row r="191" spans="1:35" ht="12.75" customHeight="1">
      <c r="A191" s="86">
        <v>44648</v>
      </c>
      <c r="B191" s="29" t="s">
        <v>1202</v>
      </c>
      <c r="C191" s="28" t="s">
        <v>1203</v>
      </c>
      <c r="D191" s="28" t="s">
        <v>1204</v>
      </c>
      <c r="E191" s="28" t="s">
        <v>575</v>
      </c>
      <c r="F191" s="87">
        <v>84406</v>
      </c>
      <c r="G191" s="29">
        <v>563.37</v>
      </c>
      <c r="H191" s="29" t="s">
        <v>853</v>
      </c>
      <c r="I191" s="75"/>
      <c r="J191" s="75"/>
      <c r="K191" s="75"/>
      <c r="L191" s="75"/>
      <c r="M191" s="75"/>
      <c r="N191" s="75"/>
      <c r="O191" s="75"/>
      <c r="P191" s="75"/>
      <c r="Q191" s="75"/>
      <c r="R191" s="75"/>
      <c r="S191" s="75"/>
      <c r="T191" s="75"/>
      <c r="U191" s="75"/>
      <c r="V191" s="75"/>
      <c r="W191" s="75"/>
      <c r="X191" s="75"/>
      <c r="Y191" s="75"/>
      <c r="Z191" s="75"/>
      <c r="AA191" s="75"/>
      <c r="AB191" s="75"/>
      <c r="AC191" s="75"/>
      <c r="AD191" s="75"/>
      <c r="AE191" s="75"/>
      <c r="AF191" s="75"/>
      <c r="AG191" s="75"/>
      <c r="AH191" s="75"/>
      <c r="AI191" s="75"/>
    </row>
    <row r="192" spans="1:35" ht="12.75" customHeight="1">
      <c r="A192" s="86">
        <v>44648</v>
      </c>
      <c r="B192" s="29" t="s">
        <v>1202</v>
      </c>
      <c r="C192" s="28" t="s">
        <v>1203</v>
      </c>
      <c r="D192" s="28" t="s">
        <v>1378</v>
      </c>
      <c r="E192" s="28" t="s">
        <v>575</v>
      </c>
      <c r="F192" s="87">
        <v>55944</v>
      </c>
      <c r="G192" s="29">
        <v>570.63</v>
      </c>
      <c r="H192" s="29" t="s">
        <v>853</v>
      </c>
      <c r="I192" s="75"/>
      <c r="J192" s="75"/>
      <c r="K192" s="75"/>
      <c r="L192" s="75"/>
      <c r="M192" s="75"/>
      <c r="N192" s="75"/>
      <c r="O192" s="75"/>
      <c r="P192" s="75"/>
      <c r="Q192" s="75"/>
      <c r="R192" s="75"/>
      <c r="S192" s="75"/>
      <c r="T192" s="75"/>
      <c r="U192" s="75"/>
      <c r="V192" s="75"/>
      <c r="W192" s="75"/>
      <c r="X192" s="75"/>
      <c r="Y192" s="75"/>
      <c r="Z192" s="75"/>
      <c r="AA192" s="75"/>
      <c r="AB192" s="75"/>
      <c r="AC192" s="75"/>
      <c r="AD192" s="75"/>
      <c r="AE192" s="75"/>
      <c r="AF192" s="75"/>
      <c r="AG192" s="75"/>
      <c r="AH192" s="75"/>
      <c r="AI192" s="75"/>
    </row>
    <row r="193" spans="1:35" ht="12.75" customHeight="1">
      <c r="A193" s="86">
        <v>44648</v>
      </c>
      <c r="B193" s="29" t="s">
        <v>1207</v>
      </c>
      <c r="C193" s="28" t="s">
        <v>1208</v>
      </c>
      <c r="D193" s="28" t="s">
        <v>1209</v>
      </c>
      <c r="E193" s="28" t="s">
        <v>575</v>
      </c>
      <c r="F193" s="87">
        <v>299500</v>
      </c>
      <c r="G193" s="29">
        <v>66.5</v>
      </c>
      <c r="H193" s="29" t="s">
        <v>853</v>
      </c>
      <c r="I193" s="75"/>
      <c r="J193" s="75"/>
      <c r="K193" s="75"/>
      <c r="L193" s="75"/>
      <c r="M193" s="75"/>
      <c r="N193" s="75"/>
      <c r="O193" s="75"/>
      <c r="P193" s="75"/>
      <c r="Q193" s="75"/>
      <c r="R193" s="75"/>
      <c r="S193" s="75"/>
      <c r="T193" s="75"/>
      <c r="U193" s="75"/>
      <c r="V193" s="75"/>
      <c r="W193" s="75"/>
      <c r="X193" s="75"/>
      <c r="Y193" s="75"/>
      <c r="Z193" s="75"/>
      <c r="AA193" s="75"/>
      <c r="AB193" s="75"/>
      <c r="AC193" s="75"/>
      <c r="AD193" s="75"/>
      <c r="AE193" s="75"/>
      <c r="AF193" s="75"/>
      <c r="AG193" s="75"/>
      <c r="AH193" s="75"/>
      <c r="AI193" s="75"/>
    </row>
    <row r="194" spans="1:35" ht="12.75" customHeight="1">
      <c r="A194" s="86">
        <v>44648</v>
      </c>
      <c r="B194" s="29" t="s">
        <v>376</v>
      </c>
      <c r="C194" s="28" t="s">
        <v>1379</v>
      </c>
      <c r="D194" s="28" t="s">
        <v>1205</v>
      </c>
      <c r="E194" s="28" t="s">
        <v>575</v>
      </c>
      <c r="F194" s="87">
        <v>379293</v>
      </c>
      <c r="G194" s="29">
        <v>888.46</v>
      </c>
      <c r="H194" s="29" t="s">
        <v>853</v>
      </c>
      <c r="I194" s="75"/>
      <c r="J194" s="75"/>
      <c r="K194" s="75"/>
      <c r="L194" s="75"/>
      <c r="M194" s="75"/>
      <c r="N194" s="75"/>
      <c r="O194" s="75"/>
      <c r="P194" s="75"/>
      <c r="Q194" s="75"/>
      <c r="R194" s="75"/>
      <c r="S194" s="75"/>
      <c r="T194" s="75"/>
      <c r="U194" s="75"/>
      <c r="V194" s="75"/>
      <c r="W194" s="75"/>
      <c r="X194" s="75"/>
      <c r="Y194" s="75"/>
      <c r="Z194" s="75"/>
      <c r="AA194" s="75"/>
      <c r="AB194" s="75"/>
      <c r="AC194" s="75"/>
      <c r="AD194" s="75"/>
      <c r="AE194" s="75"/>
      <c r="AF194" s="75"/>
      <c r="AG194" s="75"/>
      <c r="AH194" s="75"/>
      <c r="AI194" s="75"/>
    </row>
    <row r="195" spans="1:35" ht="12.75" customHeight="1">
      <c r="A195" s="86">
        <v>44648</v>
      </c>
      <c r="B195" s="29" t="s">
        <v>411</v>
      </c>
      <c r="C195" s="28" t="s">
        <v>1380</v>
      </c>
      <c r="D195" s="28" t="s">
        <v>1206</v>
      </c>
      <c r="E195" s="28" t="s">
        <v>575</v>
      </c>
      <c r="F195" s="87">
        <v>713713</v>
      </c>
      <c r="G195" s="29">
        <v>529.65</v>
      </c>
      <c r="H195" s="29" t="s">
        <v>853</v>
      </c>
      <c r="I195" s="75"/>
      <c r="J195" s="75"/>
      <c r="K195" s="75"/>
      <c r="L195" s="75"/>
      <c r="M195" s="75"/>
      <c r="N195" s="75"/>
      <c r="O195" s="75"/>
      <c r="P195" s="75"/>
      <c r="Q195" s="75"/>
      <c r="R195" s="75"/>
      <c r="S195" s="75"/>
      <c r="T195" s="75"/>
      <c r="U195" s="75"/>
      <c r="V195" s="75"/>
      <c r="W195" s="75"/>
      <c r="X195" s="75"/>
      <c r="Y195" s="75"/>
      <c r="Z195" s="75"/>
      <c r="AA195" s="75"/>
      <c r="AB195" s="75"/>
      <c r="AC195" s="75"/>
      <c r="AD195" s="75"/>
      <c r="AE195" s="75"/>
      <c r="AF195" s="75"/>
      <c r="AG195" s="75"/>
      <c r="AH195" s="75"/>
      <c r="AI195" s="75"/>
    </row>
    <row r="196" spans="1:35" ht="12.75" customHeight="1">
      <c r="A196" s="86">
        <v>44648</v>
      </c>
      <c r="B196" s="29" t="s">
        <v>411</v>
      </c>
      <c r="C196" s="28" t="s">
        <v>1380</v>
      </c>
      <c r="D196" s="28" t="s">
        <v>1381</v>
      </c>
      <c r="E196" s="28" t="s">
        <v>575</v>
      </c>
      <c r="F196" s="87">
        <v>704318</v>
      </c>
      <c r="G196" s="29">
        <v>531.52</v>
      </c>
      <c r="H196" s="29" t="s">
        <v>853</v>
      </c>
      <c r="I196" s="75"/>
      <c r="J196" s="75"/>
      <c r="K196" s="75"/>
      <c r="L196" s="75"/>
      <c r="M196" s="75"/>
      <c r="N196" s="75"/>
      <c r="O196" s="75"/>
      <c r="P196" s="75"/>
      <c r="Q196" s="75"/>
      <c r="R196" s="75"/>
      <c r="S196" s="75"/>
      <c r="T196" s="75"/>
      <c r="U196" s="75"/>
      <c r="V196" s="75"/>
      <c r="W196" s="75"/>
      <c r="X196" s="75"/>
      <c r="Y196" s="75"/>
      <c r="Z196" s="75"/>
      <c r="AA196" s="75"/>
      <c r="AB196" s="75"/>
      <c r="AC196" s="75"/>
      <c r="AD196" s="75"/>
      <c r="AE196" s="75"/>
      <c r="AF196" s="75"/>
      <c r="AG196" s="75"/>
      <c r="AH196" s="75"/>
      <c r="AI196" s="75"/>
    </row>
    <row r="197" spans="1:35" ht="12.75" customHeight="1">
      <c r="A197" s="86">
        <v>44648</v>
      </c>
      <c r="B197" s="29" t="s">
        <v>1421</v>
      </c>
      <c r="C197" s="28" t="s">
        <v>1422</v>
      </c>
      <c r="D197" s="28" t="s">
        <v>1371</v>
      </c>
      <c r="E197" s="28" t="s">
        <v>575</v>
      </c>
      <c r="F197" s="87">
        <v>166400</v>
      </c>
      <c r="G197" s="29">
        <v>153.65</v>
      </c>
      <c r="H197" s="29" t="s">
        <v>853</v>
      </c>
      <c r="I197" s="75"/>
      <c r="J197" s="75"/>
      <c r="K197" s="75"/>
      <c r="L197" s="75"/>
      <c r="M197" s="75"/>
      <c r="N197" s="75"/>
      <c r="O197" s="75"/>
      <c r="P197" s="75"/>
      <c r="Q197" s="75"/>
      <c r="R197" s="75"/>
      <c r="S197" s="75"/>
      <c r="T197" s="75"/>
      <c r="U197" s="75"/>
      <c r="V197" s="75"/>
      <c r="W197" s="75"/>
      <c r="X197" s="75"/>
      <c r="Y197" s="75"/>
      <c r="Z197" s="75"/>
      <c r="AA197" s="75"/>
      <c r="AB197" s="75"/>
      <c r="AC197" s="75"/>
      <c r="AD197" s="75"/>
      <c r="AE197" s="75"/>
      <c r="AF197" s="75"/>
      <c r="AG197" s="75"/>
      <c r="AH197" s="75"/>
      <c r="AI197" s="75"/>
    </row>
    <row r="198" spans="1:35" ht="12.75" customHeight="1">
      <c r="A198" s="86">
        <v>44648</v>
      </c>
      <c r="B198" s="29" t="s">
        <v>1421</v>
      </c>
      <c r="C198" s="28" t="s">
        <v>1422</v>
      </c>
      <c r="D198" s="28" t="s">
        <v>1423</v>
      </c>
      <c r="E198" s="28" t="s">
        <v>575</v>
      </c>
      <c r="F198" s="87">
        <v>152000</v>
      </c>
      <c r="G198" s="29">
        <v>153.22999999999999</v>
      </c>
      <c r="H198" s="29" t="s">
        <v>853</v>
      </c>
      <c r="I198" s="75"/>
      <c r="J198" s="75"/>
      <c r="K198" s="75"/>
      <c r="L198" s="75"/>
      <c r="M198" s="75"/>
      <c r="N198" s="75"/>
      <c r="O198" s="75"/>
      <c r="P198" s="75"/>
      <c r="Q198" s="75"/>
      <c r="R198" s="75"/>
      <c r="S198" s="75"/>
      <c r="T198" s="75"/>
      <c r="U198" s="75"/>
      <c r="V198" s="75"/>
      <c r="W198" s="75"/>
      <c r="X198" s="75"/>
      <c r="Y198" s="75"/>
      <c r="Z198" s="75"/>
      <c r="AA198" s="75"/>
      <c r="AB198" s="75"/>
      <c r="AC198" s="75"/>
      <c r="AD198" s="75"/>
      <c r="AE198" s="75"/>
      <c r="AF198" s="75"/>
      <c r="AG198" s="75"/>
      <c r="AH198" s="75"/>
      <c r="AI198" s="75"/>
    </row>
    <row r="199" spans="1:35" ht="12.75" customHeight="1">
      <c r="A199" s="86">
        <v>44648</v>
      </c>
      <c r="B199" s="29" t="s">
        <v>440</v>
      </c>
      <c r="C199" s="28" t="s">
        <v>1382</v>
      </c>
      <c r="D199" s="28" t="s">
        <v>1205</v>
      </c>
      <c r="E199" s="28" t="s">
        <v>575</v>
      </c>
      <c r="F199" s="87">
        <v>4762976</v>
      </c>
      <c r="G199" s="29">
        <v>66.64</v>
      </c>
      <c r="H199" s="29" t="s">
        <v>853</v>
      </c>
      <c r="I199" s="75"/>
      <c r="J199" s="75"/>
      <c r="K199" s="75"/>
      <c r="L199" s="75"/>
      <c r="M199" s="75"/>
      <c r="N199" s="75"/>
      <c r="O199" s="75"/>
      <c r="P199" s="75"/>
      <c r="Q199" s="75"/>
      <c r="R199" s="75"/>
      <c r="S199" s="75"/>
      <c r="T199" s="75"/>
      <c r="U199" s="75"/>
      <c r="V199" s="75"/>
      <c r="W199" s="75"/>
      <c r="X199" s="75"/>
      <c r="Y199" s="75"/>
      <c r="Z199" s="75"/>
      <c r="AA199" s="75"/>
      <c r="AB199" s="75"/>
      <c r="AC199" s="75"/>
      <c r="AD199" s="75"/>
      <c r="AE199" s="75"/>
      <c r="AF199" s="75"/>
      <c r="AG199" s="75"/>
      <c r="AH199" s="75"/>
      <c r="AI199" s="75"/>
    </row>
    <row r="200" spans="1:35" ht="12.75" customHeight="1">
      <c r="A200" s="86">
        <v>44648</v>
      </c>
      <c r="B200" s="29" t="s">
        <v>440</v>
      </c>
      <c r="C200" s="28" t="s">
        <v>1382</v>
      </c>
      <c r="D200" s="28" t="s">
        <v>1206</v>
      </c>
      <c r="E200" s="28" t="s">
        <v>575</v>
      </c>
      <c r="F200" s="87">
        <v>4799598</v>
      </c>
      <c r="G200" s="29">
        <v>66.64</v>
      </c>
      <c r="H200" s="29" t="s">
        <v>853</v>
      </c>
      <c r="I200" s="75"/>
      <c r="J200" s="75"/>
      <c r="K200" s="75"/>
      <c r="L200" s="75"/>
      <c r="M200" s="75"/>
      <c r="N200" s="75"/>
      <c r="O200" s="75"/>
      <c r="P200" s="75"/>
      <c r="Q200" s="75"/>
      <c r="R200" s="75"/>
      <c r="S200" s="75"/>
      <c r="T200" s="75"/>
      <c r="U200" s="75"/>
      <c r="V200" s="75"/>
      <c r="W200" s="75"/>
      <c r="X200" s="75"/>
      <c r="Y200" s="75"/>
      <c r="Z200" s="75"/>
      <c r="AA200" s="75"/>
      <c r="AB200" s="75"/>
      <c r="AC200" s="75"/>
      <c r="AD200" s="75"/>
      <c r="AE200" s="75"/>
      <c r="AF200" s="75"/>
      <c r="AG200" s="75"/>
      <c r="AH200" s="75"/>
      <c r="AI200" s="75"/>
    </row>
    <row r="201" spans="1:35" ht="12.75" customHeight="1">
      <c r="A201" s="86">
        <v>44648</v>
      </c>
      <c r="B201" s="29" t="s">
        <v>1383</v>
      </c>
      <c r="C201" s="28" t="s">
        <v>1384</v>
      </c>
      <c r="D201" s="28" t="s">
        <v>1424</v>
      </c>
      <c r="E201" s="28" t="s">
        <v>575</v>
      </c>
      <c r="F201" s="87">
        <v>90804</v>
      </c>
      <c r="G201" s="29">
        <v>24.2</v>
      </c>
      <c r="H201" s="29" t="s">
        <v>853</v>
      </c>
      <c r="I201" s="75"/>
      <c r="J201" s="75"/>
      <c r="K201" s="75"/>
      <c r="L201" s="75"/>
      <c r="M201" s="75"/>
      <c r="N201" s="75"/>
      <c r="O201" s="75"/>
      <c r="P201" s="75"/>
      <c r="Q201" s="75"/>
      <c r="R201" s="75"/>
      <c r="S201" s="75"/>
      <c r="T201" s="75"/>
      <c r="U201" s="75"/>
      <c r="V201" s="75"/>
      <c r="W201" s="75"/>
      <c r="X201" s="75"/>
      <c r="Y201" s="75"/>
      <c r="Z201" s="75"/>
      <c r="AA201" s="75"/>
      <c r="AB201" s="75"/>
      <c r="AC201" s="75"/>
      <c r="AD201" s="75"/>
      <c r="AE201" s="75"/>
      <c r="AF201" s="75"/>
      <c r="AG201" s="75"/>
      <c r="AH201" s="75"/>
      <c r="AI201" s="75"/>
    </row>
    <row r="202" spans="1:35" ht="12.75" customHeight="1">
      <c r="A202" s="86">
        <v>44648</v>
      </c>
      <c r="B202" s="29" t="s">
        <v>1145</v>
      </c>
      <c r="C202" s="28" t="s">
        <v>1146</v>
      </c>
      <c r="D202" s="28" t="s">
        <v>1147</v>
      </c>
      <c r="E202" s="28" t="s">
        <v>575</v>
      </c>
      <c r="F202" s="87">
        <v>81525</v>
      </c>
      <c r="G202" s="29">
        <v>98.17</v>
      </c>
      <c r="H202" s="29" t="s">
        <v>853</v>
      </c>
      <c r="I202" s="75"/>
      <c r="J202" s="75"/>
      <c r="K202" s="75"/>
      <c r="L202" s="75"/>
      <c r="M202" s="75"/>
      <c r="N202" s="75"/>
      <c r="O202" s="75"/>
      <c r="P202" s="75"/>
      <c r="Q202" s="75"/>
      <c r="R202" s="75"/>
      <c r="S202" s="75"/>
      <c r="T202" s="75"/>
      <c r="U202" s="75"/>
      <c r="V202" s="75"/>
      <c r="W202" s="75"/>
      <c r="X202" s="75"/>
      <c r="Y202" s="75"/>
      <c r="Z202" s="75"/>
      <c r="AA202" s="75"/>
      <c r="AB202" s="75"/>
      <c r="AC202" s="75"/>
      <c r="AD202" s="75"/>
      <c r="AE202" s="75"/>
      <c r="AF202" s="75"/>
      <c r="AG202" s="75"/>
      <c r="AH202" s="75"/>
      <c r="AI202" s="75"/>
    </row>
    <row r="203" spans="1:35" ht="12.75" customHeight="1">
      <c r="A203" s="86">
        <v>44648</v>
      </c>
      <c r="B203" s="29" t="s">
        <v>1145</v>
      </c>
      <c r="C203" s="28" t="s">
        <v>1146</v>
      </c>
      <c r="D203" s="28" t="s">
        <v>1269</v>
      </c>
      <c r="E203" s="28" t="s">
        <v>575</v>
      </c>
      <c r="F203" s="87">
        <v>150000</v>
      </c>
      <c r="G203" s="29">
        <v>96.23</v>
      </c>
      <c r="H203" s="29" t="s">
        <v>853</v>
      </c>
      <c r="I203" s="75"/>
      <c r="J203" s="75"/>
      <c r="K203" s="75"/>
      <c r="L203" s="75"/>
      <c r="M203" s="75"/>
      <c r="N203" s="75"/>
      <c r="O203" s="75"/>
      <c r="P203" s="75"/>
      <c r="Q203" s="75"/>
      <c r="R203" s="75"/>
      <c r="S203" s="75"/>
      <c r="T203" s="75"/>
      <c r="U203" s="75"/>
      <c r="V203" s="75"/>
      <c r="W203" s="75"/>
      <c r="X203" s="75"/>
      <c r="Y203" s="75"/>
      <c r="Z203" s="75"/>
      <c r="AA203" s="75"/>
      <c r="AB203" s="75"/>
      <c r="AC203" s="75"/>
      <c r="AD203" s="75"/>
      <c r="AE203" s="75"/>
      <c r="AF203" s="75"/>
      <c r="AG203" s="75"/>
      <c r="AH203" s="75"/>
      <c r="AI203" s="75"/>
    </row>
    <row r="204" spans="1:35" ht="12.75" customHeight="1">
      <c r="A204" s="86">
        <v>44648</v>
      </c>
      <c r="B204" s="29" t="s">
        <v>1187</v>
      </c>
      <c r="C204" s="28" t="s">
        <v>1425</v>
      </c>
      <c r="D204" s="28" t="s">
        <v>1188</v>
      </c>
      <c r="E204" s="28" t="s">
        <v>575</v>
      </c>
      <c r="F204" s="87">
        <v>336470</v>
      </c>
      <c r="G204" s="29">
        <v>1769.14</v>
      </c>
      <c r="H204" s="29" t="s">
        <v>853</v>
      </c>
      <c r="I204" s="75"/>
      <c r="J204" s="75"/>
      <c r="K204" s="75"/>
      <c r="L204" s="75"/>
      <c r="M204" s="75"/>
      <c r="N204" s="75"/>
      <c r="O204" s="75"/>
      <c r="P204" s="75"/>
      <c r="Q204" s="75"/>
      <c r="R204" s="75"/>
      <c r="S204" s="75"/>
      <c r="T204" s="75"/>
      <c r="U204" s="75"/>
      <c r="V204" s="75"/>
      <c r="W204" s="75"/>
      <c r="X204" s="75"/>
      <c r="Y204" s="75"/>
      <c r="Z204" s="75"/>
      <c r="AA204" s="75"/>
      <c r="AB204" s="75"/>
      <c r="AC204" s="75"/>
      <c r="AD204" s="75"/>
      <c r="AE204" s="75"/>
      <c r="AF204" s="75"/>
      <c r="AG204" s="75"/>
      <c r="AH204" s="75"/>
      <c r="AI204" s="75"/>
    </row>
    <row r="205" spans="1:35" ht="12.75" customHeight="1">
      <c r="A205" s="86">
        <v>44648</v>
      </c>
      <c r="B205" s="29" t="s">
        <v>1386</v>
      </c>
      <c r="C205" s="28" t="s">
        <v>1387</v>
      </c>
      <c r="D205" s="28" t="s">
        <v>1426</v>
      </c>
      <c r="E205" s="28" t="s">
        <v>575</v>
      </c>
      <c r="F205" s="87">
        <v>186000</v>
      </c>
      <c r="G205" s="29">
        <v>8.65</v>
      </c>
      <c r="H205" s="29" t="s">
        <v>853</v>
      </c>
      <c r="I205" s="75"/>
      <c r="J205" s="75"/>
      <c r="K205" s="75"/>
      <c r="L205" s="75"/>
      <c r="M205" s="75"/>
      <c r="N205" s="75"/>
      <c r="O205" s="75"/>
      <c r="P205" s="75"/>
      <c r="Q205" s="75"/>
      <c r="R205" s="75"/>
      <c r="S205" s="75"/>
      <c r="T205" s="75"/>
      <c r="U205" s="75"/>
      <c r="V205" s="75"/>
      <c r="W205" s="75"/>
      <c r="X205" s="75"/>
      <c r="Y205" s="75"/>
      <c r="Z205" s="75"/>
      <c r="AA205" s="75"/>
      <c r="AB205" s="75"/>
      <c r="AC205" s="75"/>
      <c r="AD205" s="75"/>
      <c r="AE205" s="75"/>
      <c r="AF205" s="75"/>
      <c r="AG205" s="75"/>
      <c r="AH205" s="75"/>
      <c r="AI205" s="75"/>
    </row>
    <row r="206" spans="1:35" ht="12.75" customHeight="1">
      <c r="A206" s="86">
        <v>44648</v>
      </c>
      <c r="B206" s="29" t="s">
        <v>182</v>
      </c>
      <c r="C206" s="28" t="s">
        <v>1388</v>
      </c>
      <c r="D206" s="28" t="s">
        <v>1389</v>
      </c>
      <c r="E206" s="28" t="s">
        <v>575</v>
      </c>
      <c r="F206" s="87">
        <v>478298</v>
      </c>
      <c r="G206" s="29">
        <v>1918.43</v>
      </c>
      <c r="H206" s="29" t="s">
        <v>853</v>
      </c>
      <c r="I206" s="75"/>
      <c r="J206" s="75"/>
      <c r="K206" s="75"/>
      <c r="L206" s="75"/>
      <c r="M206" s="75"/>
      <c r="N206" s="75"/>
      <c r="O206" s="75"/>
      <c r="P206" s="75"/>
      <c r="Q206" s="75"/>
      <c r="R206" s="75"/>
      <c r="S206" s="75"/>
      <c r="T206" s="75"/>
      <c r="U206" s="75"/>
      <c r="V206" s="75"/>
      <c r="W206" s="75"/>
      <c r="X206" s="75"/>
      <c r="Y206" s="75"/>
      <c r="Z206" s="75"/>
      <c r="AA206" s="75"/>
      <c r="AB206" s="75"/>
      <c r="AC206" s="75"/>
      <c r="AD206" s="75"/>
      <c r="AE206" s="75"/>
      <c r="AF206" s="75"/>
      <c r="AG206" s="75"/>
      <c r="AH206" s="75"/>
      <c r="AI206" s="75"/>
    </row>
    <row r="207" spans="1:35" ht="12.75" customHeight="1">
      <c r="A207" s="86">
        <v>44648</v>
      </c>
      <c r="B207" s="29" t="s">
        <v>182</v>
      </c>
      <c r="C207" s="28" t="s">
        <v>1388</v>
      </c>
      <c r="D207" s="28" t="s">
        <v>1205</v>
      </c>
      <c r="E207" s="28" t="s">
        <v>575</v>
      </c>
      <c r="F207" s="87">
        <v>330398</v>
      </c>
      <c r="G207" s="29">
        <v>1913.6</v>
      </c>
      <c r="H207" s="29" t="s">
        <v>853</v>
      </c>
      <c r="I207" s="75"/>
      <c r="J207" s="75"/>
      <c r="K207" s="75"/>
      <c r="L207" s="75"/>
      <c r="M207" s="75"/>
      <c r="N207" s="75"/>
      <c r="O207" s="75"/>
      <c r="P207" s="75"/>
      <c r="Q207" s="75"/>
      <c r="R207" s="75"/>
      <c r="S207" s="75"/>
      <c r="T207" s="75"/>
      <c r="U207" s="75"/>
      <c r="V207" s="75"/>
      <c r="W207" s="75"/>
      <c r="X207" s="75"/>
      <c r="Y207" s="75"/>
      <c r="Z207" s="75"/>
      <c r="AA207" s="75"/>
      <c r="AB207" s="75"/>
      <c r="AC207" s="75"/>
      <c r="AD207" s="75"/>
      <c r="AE207" s="75"/>
      <c r="AF207" s="75"/>
      <c r="AG207" s="75"/>
      <c r="AH207" s="75"/>
      <c r="AI207" s="75"/>
    </row>
    <row r="208" spans="1:35" ht="12.75" customHeight="1">
      <c r="A208" s="86">
        <v>44648</v>
      </c>
      <c r="B208" s="29" t="s">
        <v>1390</v>
      </c>
      <c r="C208" s="28" t="s">
        <v>1391</v>
      </c>
      <c r="D208" s="28" t="s">
        <v>1205</v>
      </c>
      <c r="E208" s="28" t="s">
        <v>575</v>
      </c>
      <c r="F208" s="87">
        <v>138872</v>
      </c>
      <c r="G208" s="29">
        <v>117.01</v>
      </c>
      <c r="H208" s="29" t="s">
        <v>853</v>
      </c>
      <c r="I208" s="75"/>
      <c r="J208" s="75"/>
      <c r="K208" s="75"/>
      <c r="L208" s="75"/>
      <c r="M208" s="75"/>
      <c r="N208" s="75"/>
      <c r="O208" s="75"/>
      <c r="P208" s="75"/>
      <c r="Q208" s="75"/>
      <c r="R208" s="75"/>
      <c r="S208" s="75"/>
      <c r="T208" s="75"/>
      <c r="U208" s="75"/>
      <c r="V208" s="75"/>
      <c r="W208" s="75"/>
      <c r="X208" s="75"/>
      <c r="Y208" s="75"/>
      <c r="Z208" s="75"/>
      <c r="AA208" s="75"/>
      <c r="AB208" s="75"/>
      <c r="AC208" s="75"/>
      <c r="AD208" s="75"/>
      <c r="AE208" s="75"/>
      <c r="AF208" s="75"/>
      <c r="AG208" s="75"/>
      <c r="AH208" s="75"/>
      <c r="AI208" s="75"/>
    </row>
    <row r="209" spans="1:35" ht="12.75" customHeight="1">
      <c r="A209" s="86">
        <v>44648</v>
      </c>
      <c r="B209" s="29" t="s">
        <v>1427</v>
      </c>
      <c r="C209" s="28" t="s">
        <v>1428</v>
      </c>
      <c r="D209" s="28" t="s">
        <v>1429</v>
      </c>
      <c r="E209" s="28" t="s">
        <v>575</v>
      </c>
      <c r="F209" s="87">
        <v>2435767</v>
      </c>
      <c r="G209" s="29">
        <v>6.39</v>
      </c>
      <c r="H209" s="29" t="s">
        <v>853</v>
      </c>
      <c r="I209" s="75"/>
      <c r="J209" s="75"/>
      <c r="K209" s="75"/>
      <c r="L209" s="75"/>
      <c r="M209" s="75"/>
      <c r="N209" s="75"/>
      <c r="O209" s="75"/>
      <c r="P209" s="75"/>
      <c r="Q209" s="75"/>
      <c r="R209" s="75"/>
      <c r="S209" s="75"/>
      <c r="T209" s="75"/>
      <c r="U209" s="75"/>
      <c r="V209" s="75"/>
      <c r="W209" s="75"/>
      <c r="X209" s="75"/>
      <c r="Y209" s="75"/>
      <c r="Z209" s="75"/>
      <c r="AA209" s="75"/>
      <c r="AB209" s="75"/>
      <c r="AC209" s="75"/>
      <c r="AD209" s="75"/>
      <c r="AE209" s="75"/>
      <c r="AF209" s="75"/>
      <c r="AG209" s="75"/>
      <c r="AH209" s="75"/>
      <c r="AI209" s="75"/>
    </row>
    <row r="210" spans="1:35" ht="12.75" customHeight="1">
      <c r="A210" s="86">
        <v>44648</v>
      </c>
      <c r="B210" s="29" t="s">
        <v>1127</v>
      </c>
      <c r="C210" s="28" t="s">
        <v>1128</v>
      </c>
      <c r="D210" s="28" t="s">
        <v>1430</v>
      </c>
      <c r="E210" s="28" t="s">
        <v>575</v>
      </c>
      <c r="F210" s="87">
        <v>100800</v>
      </c>
      <c r="G210" s="29">
        <v>100</v>
      </c>
      <c r="H210" s="29" t="s">
        <v>853</v>
      </c>
      <c r="I210" s="75"/>
      <c r="J210" s="75"/>
      <c r="K210" s="75"/>
      <c r="L210" s="75"/>
      <c r="M210" s="75"/>
      <c r="N210" s="75"/>
      <c r="O210" s="75"/>
      <c r="P210" s="75"/>
      <c r="Q210" s="75"/>
      <c r="R210" s="75"/>
      <c r="S210" s="75"/>
      <c r="T210" s="75"/>
      <c r="U210" s="75"/>
      <c r="V210" s="75"/>
      <c r="W210" s="75"/>
      <c r="X210" s="75"/>
      <c r="Y210" s="75"/>
      <c r="Z210" s="75"/>
      <c r="AA210" s="75"/>
      <c r="AB210" s="75"/>
      <c r="AC210" s="75"/>
      <c r="AD210" s="75"/>
      <c r="AE210" s="75"/>
      <c r="AF210" s="75"/>
      <c r="AG210" s="75"/>
      <c r="AH210" s="75"/>
      <c r="AI210" s="75"/>
    </row>
    <row r="211" spans="1:35" ht="12.75" customHeight="1">
      <c r="A211" s="86">
        <v>44648</v>
      </c>
      <c r="B211" s="29" t="s">
        <v>1392</v>
      </c>
      <c r="C211" s="28" t="s">
        <v>1393</v>
      </c>
      <c r="D211" s="28" t="s">
        <v>1431</v>
      </c>
      <c r="E211" s="28" t="s">
        <v>575</v>
      </c>
      <c r="F211" s="87">
        <v>805000</v>
      </c>
      <c r="G211" s="29">
        <v>20.5</v>
      </c>
      <c r="H211" s="29" t="s">
        <v>853</v>
      </c>
      <c r="I211" s="75"/>
      <c r="J211" s="75"/>
      <c r="K211" s="75"/>
      <c r="L211" s="75"/>
      <c r="M211" s="75"/>
      <c r="N211" s="75"/>
      <c r="O211" s="75"/>
      <c r="P211" s="75"/>
      <c r="Q211" s="75"/>
      <c r="R211" s="75"/>
      <c r="S211" s="75"/>
      <c r="T211" s="75"/>
      <c r="U211" s="75"/>
      <c r="V211" s="75"/>
      <c r="W211" s="75"/>
      <c r="X211" s="75"/>
      <c r="Y211" s="75"/>
      <c r="Z211" s="75"/>
      <c r="AA211" s="75"/>
      <c r="AB211" s="75"/>
      <c r="AC211" s="75"/>
      <c r="AD211" s="75"/>
      <c r="AE211" s="75"/>
      <c r="AF211" s="75"/>
      <c r="AG211" s="75"/>
      <c r="AH211" s="75"/>
      <c r="AI211" s="75"/>
    </row>
    <row r="212" spans="1:35" ht="12.75" customHeight="1">
      <c r="A212" s="86">
        <v>44648</v>
      </c>
      <c r="B212" s="29" t="s">
        <v>1392</v>
      </c>
      <c r="C212" s="28" t="s">
        <v>1393</v>
      </c>
      <c r="D212" s="28" t="s">
        <v>1432</v>
      </c>
      <c r="E212" s="28" t="s">
        <v>575</v>
      </c>
      <c r="F212" s="87">
        <v>1700200</v>
      </c>
      <c r="G212" s="29">
        <v>20.5</v>
      </c>
      <c r="H212" s="29" t="s">
        <v>853</v>
      </c>
      <c r="I212" s="75"/>
      <c r="J212" s="75"/>
      <c r="K212" s="75"/>
      <c r="L212" s="75"/>
      <c r="M212" s="75"/>
      <c r="N212" s="75"/>
      <c r="O212" s="75"/>
      <c r="P212" s="75"/>
      <c r="Q212" s="75"/>
      <c r="R212" s="75"/>
      <c r="S212" s="75"/>
      <c r="T212" s="75"/>
      <c r="U212" s="75"/>
      <c r="V212" s="75"/>
      <c r="W212" s="75"/>
      <c r="X212" s="75"/>
      <c r="Y212" s="75"/>
      <c r="Z212" s="75"/>
      <c r="AA212" s="75"/>
      <c r="AB212" s="75"/>
      <c r="AC212" s="75"/>
      <c r="AD212" s="75"/>
      <c r="AE212" s="75"/>
      <c r="AF212" s="75"/>
      <c r="AG212" s="75"/>
      <c r="AH212" s="75"/>
      <c r="AI212" s="75"/>
    </row>
    <row r="213" spans="1:35" ht="12.75" customHeight="1">
      <c r="A213" s="86">
        <v>44648</v>
      </c>
      <c r="B213" s="29" t="s">
        <v>1212</v>
      </c>
      <c r="C213" s="28" t="s">
        <v>1213</v>
      </c>
      <c r="D213" s="28" t="s">
        <v>1217</v>
      </c>
      <c r="E213" s="28" t="s">
        <v>575</v>
      </c>
      <c r="F213" s="87">
        <v>200000</v>
      </c>
      <c r="G213" s="29">
        <v>26</v>
      </c>
      <c r="H213" s="29" t="s">
        <v>853</v>
      </c>
      <c r="I213" s="75"/>
      <c r="J213" s="75"/>
      <c r="K213" s="75"/>
      <c r="L213" s="75"/>
      <c r="M213" s="75"/>
      <c r="N213" s="75"/>
      <c r="O213" s="75"/>
      <c r="P213" s="75"/>
      <c r="Q213" s="75"/>
      <c r="R213" s="75"/>
      <c r="S213" s="75"/>
      <c r="T213" s="75"/>
      <c r="U213" s="75"/>
      <c r="V213" s="75"/>
      <c r="W213" s="75"/>
      <c r="X213" s="75"/>
      <c r="Y213" s="75"/>
      <c r="Z213" s="75"/>
      <c r="AA213" s="75"/>
      <c r="AB213" s="75"/>
      <c r="AC213" s="75"/>
      <c r="AD213" s="75"/>
      <c r="AE213" s="75"/>
      <c r="AF213" s="75"/>
      <c r="AG213" s="75"/>
      <c r="AH213" s="75"/>
      <c r="AI213" s="75"/>
    </row>
    <row r="214" spans="1:35" ht="12.75" customHeight="1">
      <c r="A214" s="86">
        <v>44648</v>
      </c>
      <c r="B214" s="29" t="s">
        <v>1404</v>
      </c>
      <c r="C214" s="28" t="s">
        <v>1405</v>
      </c>
      <c r="D214" s="28" t="s">
        <v>1433</v>
      </c>
      <c r="E214" s="28" t="s">
        <v>575</v>
      </c>
      <c r="F214" s="87">
        <v>1380000</v>
      </c>
      <c r="G214" s="29">
        <v>2.2999999999999998</v>
      </c>
      <c r="H214" s="29" t="s">
        <v>853</v>
      </c>
      <c r="I214" s="75"/>
      <c r="J214" s="75"/>
      <c r="K214" s="75"/>
      <c r="L214" s="75"/>
      <c r="M214" s="75"/>
      <c r="N214" s="75"/>
      <c r="O214" s="75"/>
      <c r="P214" s="75"/>
      <c r="Q214" s="75"/>
      <c r="R214" s="75"/>
      <c r="S214" s="75"/>
      <c r="T214" s="75"/>
      <c r="U214" s="75"/>
      <c r="V214" s="75"/>
      <c r="W214" s="75"/>
      <c r="X214" s="75"/>
      <c r="Y214" s="75"/>
      <c r="Z214" s="75"/>
      <c r="AA214" s="75"/>
      <c r="AB214" s="75"/>
      <c r="AC214" s="75"/>
      <c r="AD214" s="75"/>
      <c r="AE214" s="75"/>
      <c r="AF214" s="75"/>
      <c r="AG214" s="75"/>
      <c r="AH214" s="75"/>
      <c r="AI214" s="75"/>
    </row>
    <row r="215" spans="1:35" ht="12.75" customHeight="1">
      <c r="A215" s="86">
        <v>44648</v>
      </c>
      <c r="B215" s="29" t="s">
        <v>1404</v>
      </c>
      <c r="C215" s="28" t="s">
        <v>1405</v>
      </c>
      <c r="D215" s="28" t="s">
        <v>1434</v>
      </c>
      <c r="E215" s="28" t="s">
        <v>575</v>
      </c>
      <c r="F215" s="87">
        <v>1338998</v>
      </c>
      <c r="G215" s="29">
        <v>2.2000000000000002</v>
      </c>
      <c r="H215" s="29" t="s">
        <v>853</v>
      </c>
      <c r="I215" s="75"/>
      <c r="J215" s="75"/>
      <c r="K215" s="75"/>
      <c r="L215" s="75"/>
      <c r="M215" s="75"/>
      <c r="N215" s="75"/>
      <c r="O215" s="75"/>
      <c r="P215" s="75"/>
      <c r="Q215" s="75"/>
      <c r="R215" s="75"/>
      <c r="S215" s="75"/>
      <c r="T215" s="75"/>
      <c r="U215" s="75"/>
      <c r="V215" s="75"/>
      <c r="W215" s="75"/>
      <c r="X215" s="75"/>
      <c r="Y215" s="75"/>
      <c r="Z215" s="75"/>
      <c r="AA215" s="75"/>
      <c r="AB215" s="75"/>
      <c r="AC215" s="75"/>
      <c r="AD215" s="75"/>
      <c r="AE215" s="75"/>
      <c r="AF215" s="75"/>
      <c r="AG215" s="75"/>
      <c r="AH215" s="75"/>
      <c r="AI215" s="75"/>
    </row>
    <row r="216" spans="1:35" ht="12.75" customHeight="1">
      <c r="A216" s="86">
        <v>44648</v>
      </c>
      <c r="B216" s="29" t="s">
        <v>1404</v>
      </c>
      <c r="C216" s="28" t="s">
        <v>1405</v>
      </c>
      <c r="D216" s="28" t="s">
        <v>1435</v>
      </c>
      <c r="E216" s="28" t="s">
        <v>575</v>
      </c>
      <c r="F216" s="87">
        <v>10000000</v>
      </c>
      <c r="G216" s="29">
        <v>2.2999999999999998</v>
      </c>
      <c r="H216" s="29" t="s">
        <v>853</v>
      </c>
      <c r="I216" s="75"/>
      <c r="J216" s="75"/>
      <c r="K216" s="75"/>
      <c r="L216" s="75"/>
      <c r="M216" s="75"/>
      <c r="N216" s="75"/>
      <c r="O216" s="75"/>
      <c r="P216" s="75"/>
      <c r="Q216" s="75"/>
      <c r="R216" s="75"/>
      <c r="S216" s="75"/>
      <c r="T216" s="75"/>
      <c r="U216" s="75"/>
      <c r="V216" s="75"/>
      <c r="W216" s="75"/>
      <c r="X216" s="75"/>
      <c r="Y216" s="75"/>
      <c r="Z216" s="75"/>
      <c r="AA216" s="75"/>
      <c r="AB216" s="75"/>
      <c r="AC216" s="75"/>
      <c r="AD216" s="75"/>
      <c r="AE216" s="75"/>
      <c r="AF216" s="75"/>
      <c r="AG216" s="75"/>
      <c r="AH216" s="75"/>
      <c r="AI216" s="75"/>
    </row>
    <row r="217" spans="1:35" ht="12.75" customHeight="1">
      <c r="A217" s="86">
        <v>44648</v>
      </c>
      <c r="B217" s="29" t="s">
        <v>1408</v>
      </c>
      <c r="C217" s="28" t="s">
        <v>1409</v>
      </c>
      <c r="D217" s="28" t="s">
        <v>1436</v>
      </c>
      <c r="E217" s="28" t="s">
        <v>575</v>
      </c>
      <c r="F217" s="87">
        <v>80000</v>
      </c>
      <c r="G217" s="29">
        <v>54.2</v>
      </c>
      <c r="H217" s="29" t="s">
        <v>853</v>
      </c>
      <c r="I217" s="75"/>
      <c r="J217" s="75"/>
      <c r="K217" s="75"/>
      <c r="L217" s="75"/>
      <c r="M217" s="75"/>
      <c r="N217" s="75"/>
      <c r="O217" s="75"/>
      <c r="P217" s="75"/>
      <c r="Q217" s="75"/>
      <c r="R217" s="75"/>
      <c r="S217" s="75"/>
      <c r="T217" s="75"/>
      <c r="U217" s="75"/>
      <c r="V217" s="75"/>
      <c r="W217" s="75"/>
      <c r="X217" s="75"/>
      <c r="Y217" s="75"/>
      <c r="Z217" s="75"/>
      <c r="AA217" s="75"/>
      <c r="AB217" s="75"/>
      <c r="AC217" s="75"/>
      <c r="AD217" s="75"/>
      <c r="AE217" s="75"/>
      <c r="AF217" s="75"/>
      <c r="AG217" s="75"/>
      <c r="AH217" s="75"/>
      <c r="AI217" s="75"/>
    </row>
    <row r="218" spans="1:35" ht="12.75" customHeight="1">
      <c r="A218" s="86">
        <v>44648</v>
      </c>
      <c r="B218" s="29" t="s">
        <v>1437</v>
      </c>
      <c r="C218" s="28" t="s">
        <v>1438</v>
      </c>
      <c r="D218" s="28" t="s">
        <v>1269</v>
      </c>
      <c r="E218" s="28" t="s">
        <v>575</v>
      </c>
      <c r="F218" s="87">
        <v>89000</v>
      </c>
      <c r="G218" s="29">
        <v>86.33</v>
      </c>
      <c r="H218" s="29" t="s">
        <v>853</v>
      </c>
      <c r="I218" s="75"/>
      <c r="J218" s="75"/>
      <c r="K218" s="75"/>
      <c r="L218" s="75"/>
      <c r="M218" s="75"/>
      <c r="N218" s="75"/>
      <c r="O218" s="75"/>
      <c r="P218" s="75"/>
      <c r="Q218" s="75"/>
      <c r="R218" s="75"/>
      <c r="S218" s="75"/>
      <c r="T218" s="75"/>
      <c r="U218" s="75"/>
      <c r="V218" s="75"/>
      <c r="W218" s="75"/>
      <c r="X218" s="75"/>
      <c r="Y218" s="75"/>
      <c r="Z218" s="75"/>
      <c r="AA218" s="75"/>
      <c r="AB218" s="75"/>
      <c r="AC218" s="75"/>
      <c r="AD218" s="75"/>
      <c r="AE218" s="75"/>
      <c r="AF218" s="75"/>
      <c r="AG218" s="75"/>
      <c r="AH218" s="75"/>
      <c r="AI218" s="75"/>
    </row>
    <row r="219" spans="1:35" ht="12.75" customHeight="1">
      <c r="A219" s="86">
        <v>44648</v>
      </c>
      <c r="B219" s="29" t="s">
        <v>1439</v>
      </c>
      <c r="C219" s="28" t="s">
        <v>1440</v>
      </c>
      <c r="D219" s="28" t="s">
        <v>1402</v>
      </c>
      <c r="E219" s="28" t="s">
        <v>575</v>
      </c>
      <c r="F219" s="87">
        <v>6486893</v>
      </c>
      <c r="G219" s="29">
        <v>5.63</v>
      </c>
      <c r="H219" s="29" t="s">
        <v>853</v>
      </c>
      <c r="I219" s="75"/>
      <c r="J219" s="75"/>
      <c r="K219" s="75"/>
      <c r="L219" s="75"/>
      <c r="M219" s="75"/>
      <c r="N219" s="75"/>
      <c r="O219" s="75"/>
      <c r="P219" s="75"/>
      <c r="Q219" s="75"/>
      <c r="R219" s="75"/>
      <c r="S219" s="75"/>
      <c r="T219" s="75"/>
      <c r="U219" s="75"/>
      <c r="V219" s="75"/>
      <c r="W219" s="75"/>
      <c r="X219" s="75"/>
      <c r="Y219" s="75"/>
      <c r="Z219" s="75"/>
      <c r="AA219" s="75"/>
      <c r="AB219" s="75"/>
      <c r="AC219" s="75"/>
      <c r="AD219" s="75"/>
      <c r="AE219" s="75"/>
      <c r="AF219" s="75"/>
      <c r="AG219" s="75"/>
      <c r="AH219" s="75"/>
      <c r="AI219" s="75"/>
    </row>
    <row r="220" spans="1:35" ht="12.75" customHeight="1">
      <c r="A220" s="86">
        <v>44648</v>
      </c>
      <c r="B220" s="29" t="s">
        <v>1411</v>
      </c>
      <c r="C220" s="28" t="s">
        <v>1412</v>
      </c>
      <c r="D220" s="28" t="s">
        <v>1441</v>
      </c>
      <c r="E220" s="28" t="s">
        <v>575</v>
      </c>
      <c r="F220" s="87">
        <v>66000</v>
      </c>
      <c r="G220" s="29">
        <v>26.4</v>
      </c>
      <c r="H220" s="29" t="s">
        <v>853</v>
      </c>
      <c r="I220" s="75"/>
      <c r="J220" s="75"/>
      <c r="K220" s="75"/>
      <c r="L220" s="75"/>
      <c r="M220" s="75"/>
      <c r="N220" s="75"/>
      <c r="O220" s="75"/>
      <c r="P220" s="75"/>
      <c r="Q220" s="75"/>
      <c r="R220" s="75"/>
      <c r="S220" s="75"/>
      <c r="T220" s="75"/>
      <c r="U220" s="75"/>
      <c r="V220" s="75"/>
      <c r="W220" s="75"/>
      <c r="X220" s="75"/>
      <c r="Y220" s="75"/>
      <c r="Z220" s="75"/>
      <c r="AA220" s="75"/>
      <c r="AB220" s="75"/>
      <c r="AC220" s="75"/>
      <c r="AD220" s="75"/>
      <c r="AE220" s="75"/>
      <c r="AF220" s="75"/>
      <c r="AG220" s="75"/>
      <c r="AH220" s="75"/>
      <c r="AI220" s="75"/>
    </row>
    <row r="221" spans="1:35" ht="12.75" customHeight="1">
      <c r="A221" s="86"/>
      <c r="B221" s="29"/>
      <c r="C221" s="28"/>
      <c r="D221" s="28"/>
      <c r="E221" s="28"/>
      <c r="F221" s="87"/>
      <c r="G221" s="29"/>
      <c r="H221" s="29"/>
      <c r="I221" s="75"/>
      <c r="J221" s="75"/>
      <c r="K221" s="75"/>
      <c r="L221" s="75"/>
      <c r="M221" s="75"/>
      <c r="N221" s="75"/>
      <c r="O221" s="75"/>
      <c r="P221" s="75"/>
      <c r="Q221" s="75"/>
      <c r="R221" s="75"/>
      <c r="S221" s="75"/>
      <c r="T221" s="75"/>
      <c r="U221" s="75"/>
      <c r="V221" s="75"/>
      <c r="W221" s="75"/>
      <c r="X221" s="75"/>
      <c r="Y221" s="75"/>
      <c r="Z221" s="75"/>
      <c r="AA221" s="75"/>
      <c r="AB221" s="75"/>
      <c r="AC221" s="75"/>
      <c r="AD221" s="75"/>
      <c r="AE221" s="75"/>
      <c r="AF221" s="75"/>
      <c r="AG221" s="75"/>
      <c r="AH221" s="75"/>
      <c r="AI221" s="75"/>
    </row>
    <row r="222" spans="1:35" ht="12.75" customHeight="1">
      <c r="A222" s="86"/>
      <c r="B222" s="29"/>
      <c r="C222" s="28"/>
      <c r="D222" s="28"/>
      <c r="E222" s="28"/>
      <c r="F222" s="87"/>
      <c r="G222" s="29"/>
      <c r="H222" s="29"/>
      <c r="I222" s="75"/>
      <c r="J222" s="75"/>
      <c r="K222" s="75"/>
      <c r="L222" s="75"/>
      <c r="M222" s="75"/>
      <c r="N222" s="75"/>
      <c r="O222" s="75"/>
      <c r="P222" s="75"/>
      <c r="Q222" s="75"/>
      <c r="R222" s="75"/>
      <c r="S222" s="75"/>
      <c r="T222" s="75"/>
      <c r="U222" s="75"/>
      <c r="V222" s="75"/>
      <c r="W222" s="75"/>
      <c r="X222" s="75"/>
      <c r="Y222" s="75"/>
      <c r="Z222" s="75"/>
      <c r="AA222" s="75"/>
      <c r="AB222" s="75"/>
      <c r="AC222" s="75"/>
      <c r="AD222" s="75"/>
      <c r="AE222" s="75"/>
      <c r="AF222" s="75"/>
      <c r="AG222" s="75"/>
      <c r="AH222" s="75"/>
      <c r="AI222" s="75"/>
    </row>
    <row r="223" spans="1:35" ht="12.75" customHeight="1">
      <c r="A223" s="86"/>
      <c r="B223" s="29"/>
      <c r="C223" s="28"/>
      <c r="D223" s="28"/>
      <c r="E223" s="28"/>
      <c r="F223" s="87"/>
      <c r="G223" s="29"/>
      <c r="H223" s="29"/>
      <c r="I223" s="75"/>
      <c r="J223" s="75"/>
      <c r="K223" s="75"/>
      <c r="L223" s="75"/>
      <c r="M223" s="75"/>
      <c r="N223" s="75"/>
      <c r="O223" s="75"/>
      <c r="P223" s="75"/>
      <c r="Q223" s="75"/>
      <c r="R223" s="75"/>
      <c r="S223" s="75"/>
      <c r="T223" s="75"/>
      <c r="U223" s="75"/>
      <c r="V223" s="75"/>
      <c r="W223" s="75"/>
      <c r="X223" s="75"/>
      <c r="Y223" s="75"/>
      <c r="Z223" s="75"/>
      <c r="AA223" s="75"/>
      <c r="AB223" s="75"/>
      <c r="AC223" s="75"/>
      <c r="AD223" s="75"/>
      <c r="AE223" s="75"/>
      <c r="AF223" s="75"/>
      <c r="AG223" s="75"/>
      <c r="AH223" s="75"/>
      <c r="AI223" s="75"/>
    </row>
    <row r="224" spans="1:35" ht="12.75" customHeight="1">
      <c r="A224" s="86"/>
      <c r="B224" s="29"/>
      <c r="C224" s="28"/>
      <c r="D224" s="28"/>
      <c r="E224" s="28"/>
      <c r="F224" s="87"/>
      <c r="G224" s="29"/>
      <c r="H224" s="29"/>
      <c r="I224" s="75"/>
      <c r="J224" s="75"/>
      <c r="K224" s="75"/>
      <c r="L224" s="75"/>
      <c r="M224" s="75"/>
      <c r="N224" s="75"/>
      <c r="O224" s="75"/>
      <c r="P224" s="75"/>
      <c r="Q224" s="75"/>
      <c r="R224" s="75"/>
      <c r="S224" s="75"/>
      <c r="T224" s="75"/>
      <c r="U224" s="75"/>
      <c r="V224" s="75"/>
      <c r="W224" s="75"/>
      <c r="X224" s="75"/>
      <c r="Y224" s="75"/>
      <c r="Z224" s="75"/>
      <c r="AA224" s="75"/>
      <c r="AB224" s="75"/>
      <c r="AC224" s="75"/>
      <c r="AD224" s="75"/>
      <c r="AE224" s="75"/>
      <c r="AF224" s="75"/>
      <c r="AG224" s="75"/>
      <c r="AH224" s="75"/>
      <c r="AI224" s="75"/>
    </row>
    <row r="225" spans="1:35" ht="12.75" customHeight="1">
      <c r="A225" s="86"/>
      <c r="B225" s="29"/>
      <c r="C225" s="28"/>
      <c r="D225" s="28"/>
      <c r="E225" s="28"/>
      <c r="F225" s="87"/>
      <c r="G225" s="29"/>
      <c r="H225" s="29"/>
      <c r="I225" s="75"/>
      <c r="J225" s="75"/>
      <c r="K225" s="75"/>
      <c r="L225" s="75"/>
      <c r="M225" s="75"/>
      <c r="N225" s="75"/>
      <c r="O225" s="75"/>
      <c r="P225" s="75"/>
      <c r="Q225" s="75"/>
      <c r="R225" s="75"/>
      <c r="S225" s="75"/>
      <c r="T225" s="75"/>
      <c r="U225" s="75"/>
      <c r="V225" s="75"/>
      <c r="W225" s="75"/>
      <c r="X225" s="75"/>
      <c r="Y225" s="75"/>
      <c r="Z225" s="75"/>
      <c r="AA225" s="75"/>
      <c r="AB225" s="75"/>
      <c r="AC225" s="75"/>
      <c r="AD225" s="75"/>
      <c r="AE225" s="75"/>
      <c r="AF225" s="75"/>
      <c r="AG225" s="75"/>
      <c r="AH225" s="75"/>
      <c r="AI225" s="75"/>
    </row>
    <row r="226" spans="1:35" ht="12.75" customHeight="1">
      <c r="A226" s="86"/>
      <c r="B226" s="29"/>
      <c r="C226" s="28"/>
      <c r="D226" s="28"/>
      <c r="E226" s="28"/>
      <c r="F226" s="87"/>
      <c r="G226" s="29"/>
      <c r="H226" s="29"/>
      <c r="I226" s="75"/>
      <c r="J226" s="75"/>
      <c r="K226" s="75"/>
      <c r="L226" s="75"/>
      <c r="M226" s="75"/>
      <c r="N226" s="75"/>
      <c r="O226" s="75"/>
      <c r="P226" s="75"/>
      <c r="Q226" s="75"/>
      <c r="R226" s="75"/>
      <c r="S226" s="75"/>
      <c r="T226" s="75"/>
      <c r="U226" s="75"/>
      <c r="V226" s="75"/>
      <c r="W226" s="75"/>
      <c r="X226" s="75"/>
      <c r="Y226" s="75"/>
      <c r="Z226" s="75"/>
      <c r="AA226" s="75"/>
      <c r="AB226" s="75"/>
      <c r="AC226" s="75"/>
      <c r="AD226" s="75"/>
      <c r="AE226" s="75"/>
      <c r="AF226" s="75"/>
      <c r="AG226" s="75"/>
      <c r="AH226" s="75"/>
      <c r="AI226" s="75"/>
    </row>
    <row r="227" spans="1:35" ht="12.75" customHeight="1">
      <c r="A227" s="86"/>
      <c r="B227" s="29"/>
      <c r="C227" s="28"/>
      <c r="D227" s="28"/>
      <c r="E227" s="28"/>
      <c r="F227" s="87"/>
      <c r="G227" s="29"/>
      <c r="H227" s="29"/>
      <c r="I227" s="75"/>
      <c r="J227" s="75"/>
      <c r="K227" s="75"/>
      <c r="L227" s="75"/>
      <c r="M227" s="75"/>
      <c r="N227" s="75"/>
      <c r="O227" s="75"/>
      <c r="P227" s="75"/>
      <c r="Q227" s="75"/>
      <c r="R227" s="75"/>
      <c r="S227" s="75"/>
      <c r="T227" s="75"/>
      <c r="U227" s="75"/>
      <c r="V227" s="75"/>
      <c r="W227" s="75"/>
      <c r="X227" s="75"/>
      <c r="Y227" s="75"/>
      <c r="Z227" s="75"/>
      <c r="AA227" s="75"/>
      <c r="AB227" s="75"/>
      <c r="AC227" s="75"/>
      <c r="AD227" s="75"/>
      <c r="AE227" s="75"/>
      <c r="AF227" s="75"/>
      <c r="AG227" s="75"/>
      <c r="AH227" s="75"/>
      <c r="AI227" s="75"/>
    </row>
    <row r="228" spans="1:35" ht="12.75" customHeight="1">
      <c r="A228" s="86"/>
      <c r="B228" s="29"/>
      <c r="C228" s="28"/>
      <c r="D228" s="28"/>
      <c r="E228" s="28"/>
      <c r="F228" s="87"/>
      <c r="G228" s="29"/>
      <c r="H228" s="29"/>
      <c r="I228" s="75"/>
      <c r="J228" s="75"/>
      <c r="K228" s="75"/>
      <c r="L228" s="75"/>
      <c r="M228" s="75"/>
      <c r="N228" s="75"/>
      <c r="O228" s="75"/>
      <c r="P228" s="75"/>
      <c r="Q228" s="75"/>
      <c r="R228" s="75"/>
      <c r="S228" s="75"/>
      <c r="T228" s="75"/>
      <c r="U228" s="75"/>
      <c r="V228" s="75"/>
      <c r="W228" s="75"/>
      <c r="X228" s="75"/>
      <c r="Y228" s="75"/>
      <c r="Z228" s="75"/>
      <c r="AA228" s="75"/>
      <c r="AB228" s="75"/>
      <c r="AC228" s="75"/>
      <c r="AD228" s="75"/>
      <c r="AE228" s="75"/>
      <c r="AF228" s="75"/>
      <c r="AG228" s="75"/>
      <c r="AH228" s="75"/>
      <c r="AI228" s="75"/>
    </row>
    <row r="229" spans="1:35" ht="12.75" customHeight="1">
      <c r="A229" s="86"/>
      <c r="B229" s="29"/>
      <c r="C229" s="28"/>
      <c r="D229" s="28"/>
      <c r="E229" s="28"/>
      <c r="F229" s="87"/>
      <c r="G229" s="29"/>
      <c r="H229" s="29"/>
      <c r="I229" s="75"/>
      <c r="J229" s="75"/>
      <c r="K229" s="75"/>
      <c r="L229" s="75"/>
      <c r="M229" s="75"/>
      <c r="N229" s="75"/>
      <c r="O229" s="75"/>
      <c r="P229" s="75"/>
      <c r="Q229" s="75"/>
      <c r="R229" s="75"/>
      <c r="S229" s="75"/>
      <c r="T229" s="75"/>
      <c r="U229" s="75"/>
      <c r="V229" s="75"/>
      <c r="W229" s="75"/>
      <c r="X229" s="75"/>
      <c r="Y229" s="75"/>
      <c r="Z229" s="75"/>
      <c r="AA229" s="75"/>
      <c r="AB229" s="75"/>
      <c r="AC229" s="75"/>
      <c r="AD229" s="75"/>
      <c r="AE229" s="75"/>
      <c r="AF229" s="75"/>
      <c r="AG229" s="75"/>
      <c r="AH229" s="75"/>
      <c r="AI229" s="75"/>
    </row>
    <row r="230" spans="1:35" ht="12.75" customHeight="1">
      <c r="A230" s="86"/>
      <c r="B230" s="29"/>
      <c r="C230" s="28"/>
      <c r="D230" s="28"/>
      <c r="E230" s="28"/>
      <c r="F230" s="87"/>
      <c r="G230" s="29"/>
      <c r="H230" s="29"/>
      <c r="I230" s="75"/>
      <c r="J230" s="75"/>
      <c r="K230" s="75"/>
      <c r="L230" s="75"/>
      <c r="M230" s="75"/>
      <c r="N230" s="75"/>
      <c r="O230" s="75"/>
      <c r="P230" s="75"/>
      <c r="Q230" s="75"/>
      <c r="R230" s="75"/>
      <c r="S230" s="75"/>
      <c r="T230" s="75"/>
      <c r="U230" s="75"/>
      <c r="V230" s="75"/>
      <c r="W230" s="75"/>
      <c r="X230" s="75"/>
      <c r="Y230" s="75"/>
      <c r="Z230" s="75"/>
      <c r="AA230" s="75"/>
      <c r="AB230" s="75"/>
      <c r="AC230" s="75"/>
      <c r="AD230" s="75"/>
      <c r="AE230" s="75"/>
      <c r="AF230" s="75"/>
      <c r="AG230" s="75"/>
      <c r="AH230" s="75"/>
      <c r="AI230" s="75"/>
    </row>
    <row r="231" spans="1:35" ht="12.75" customHeight="1">
      <c r="A231" s="86"/>
      <c r="B231" s="29"/>
      <c r="C231" s="28"/>
      <c r="D231" s="28"/>
      <c r="E231" s="28"/>
      <c r="F231" s="87"/>
      <c r="G231" s="29"/>
      <c r="H231" s="29"/>
      <c r="I231" s="75"/>
      <c r="J231" s="75"/>
      <c r="K231" s="75"/>
      <c r="L231" s="75"/>
      <c r="M231" s="75"/>
      <c r="N231" s="75"/>
      <c r="O231" s="75"/>
      <c r="P231" s="75"/>
      <c r="Q231" s="75"/>
      <c r="R231" s="75"/>
      <c r="S231" s="75"/>
      <c r="T231" s="75"/>
      <c r="U231" s="75"/>
      <c r="V231" s="75"/>
      <c r="W231" s="75"/>
      <c r="X231" s="75"/>
      <c r="Y231" s="75"/>
      <c r="Z231" s="75"/>
      <c r="AA231" s="75"/>
      <c r="AB231" s="75"/>
      <c r="AC231" s="75"/>
      <c r="AD231" s="75"/>
      <c r="AE231" s="75"/>
      <c r="AF231" s="75"/>
      <c r="AG231" s="75"/>
      <c r="AH231" s="75"/>
      <c r="AI231" s="75"/>
    </row>
    <row r="232" spans="1:35" ht="12.75" customHeight="1">
      <c r="A232" s="86"/>
      <c r="B232" s="29"/>
      <c r="C232" s="28"/>
      <c r="D232" s="28"/>
      <c r="E232" s="28"/>
      <c r="F232" s="87"/>
      <c r="G232" s="29"/>
      <c r="H232" s="29"/>
      <c r="I232" s="75"/>
      <c r="J232" s="75"/>
      <c r="K232" s="75"/>
      <c r="L232" s="75"/>
      <c r="M232" s="75"/>
      <c r="N232" s="75"/>
      <c r="O232" s="75"/>
      <c r="P232" s="75"/>
      <c r="Q232" s="75"/>
      <c r="R232" s="75"/>
      <c r="S232" s="75"/>
      <c r="T232" s="75"/>
      <c r="U232" s="75"/>
      <c r="V232" s="75"/>
      <c r="W232" s="75"/>
      <c r="X232" s="75"/>
      <c r="Y232" s="75"/>
      <c r="Z232" s="75"/>
      <c r="AA232" s="75"/>
      <c r="AB232" s="75"/>
      <c r="AC232" s="75"/>
      <c r="AD232" s="75"/>
      <c r="AE232" s="75"/>
      <c r="AF232" s="75"/>
      <c r="AG232" s="75"/>
      <c r="AH232" s="75"/>
      <c r="AI232" s="75"/>
    </row>
    <row r="233" spans="1:35" ht="12.75" customHeight="1">
      <c r="A233" s="86"/>
      <c r="B233" s="29"/>
      <c r="C233" s="28"/>
      <c r="D233" s="28"/>
      <c r="E233" s="28"/>
      <c r="F233" s="87"/>
      <c r="G233" s="29"/>
      <c r="H233" s="29"/>
      <c r="I233" s="75"/>
      <c r="J233" s="75"/>
      <c r="K233" s="75"/>
      <c r="L233" s="75"/>
      <c r="M233" s="75"/>
      <c r="N233" s="75"/>
      <c r="O233" s="75"/>
      <c r="P233" s="75"/>
      <c r="Q233" s="75"/>
      <c r="R233" s="75"/>
      <c r="S233" s="75"/>
      <c r="T233" s="75"/>
      <c r="U233" s="75"/>
      <c r="V233" s="75"/>
      <c r="W233" s="75"/>
      <c r="X233" s="75"/>
      <c r="Y233" s="75"/>
      <c r="Z233" s="75"/>
      <c r="AA233" s="75"/>
      <c r="AB233" s="75"/>
      <c r="AC233" s="75"/>
      <c r="AD233" s="75"/>
      <c r="AE233" s="75"/>
      <c r="AF233" s="75"/>
      <c r="AG233" s="75"/>
      <c r="AH233" s="75"/>
      <c r="AI233" s="75"/>
    </row>
    <row r="234" spans="1:35" ht="12.75" customHeight="1">
      <c r="A234" s="86"/>
      <c r="B234" s="29"/>
      <c r="C234" s="28"/>
      <c r="D234" s="28"/>
      <c r="E234" s="28"/>
      <c r="F234" s="87"/>
      <c r="G234" s="29"/>
      <c r="H234" s="29"/>
      <c r="I234" s="75"/>
      <c r="J234" s="75"/>
      <c r="K234" s="75"/>
      <c r="L234" s="75"/>
      <c r="M234" s="75"/>
      <c r="N234" s="75"/>
      <c r="O234" s="75"/>
      <c r="P234" s="75"/>
      <c r="Q234" s="75"/>
      <c r="R234" s="75"/>
      <c r="S234" s="75"/>
      <c r="T234" s="75"/>
      <c r="U234" s="75"/>
      <c r="V234" s="75"/>
      <c r="W234" s="75"/>
      <c r="X234" s="75"/>
      <c r="Y234" s="75"/>
      <c r="Z234" s="75"/>
      <c r="AA234" s="75"/>
      <c r="AB234" s="75"/>
      <c r="AC234" s="75"/>
      <c r="AD234" s="75"/>
      <c r="AE234" s="75"/>
      <c r="AF234" s="75"/>
      <c r="AG234" s="75"/>
      <c r="AH234" s="75"/>
      <c r="AI234" s="75"/>
    </row>
    <row r="235" spans="1:35" ht="12.75" customHeight="1">
      <c r="A235" s="86"/>
      <c r="B235" s="29"/>
      <c r="C235" s="28"/>
      <c r="D235" s="28"/>
      <c r="E235" s="28"/>
      <c r="F235" s="87"/>
      <c r="G235" s="29"/>
      <c r="H235" s="29"/>
      <c r="I235" s="75"/>
      <c r="J235" s="75"/>
      <c r="K235" s="75"/>
      <c r="L235" s="75"/>
      <c r="M235" s="75"/>
      <c r="N235" s="75"/>
      <c r="O235" s="75"/>
      <c r="P235" s="75"/>
      <c r="Q235" s="75"/>
      <c r="R235" s="75"/>
      <c r="S235" s="75"/>
      <c r="T235" s="75"/>
      <c r="U235" s="75"/>
      <c r="V235" s="75"/>
      <c r="W235" s="75"/>
      <c r="X235" s="75"/>
      <c r="Y235" s="75"/>
      <c r="Z235" s="75"/>
      <c r="AA235" s="75"/>
      <c r="AB235" s="75"/>
      <c r="AC235" s="75"/>
      <c r="AD235" s="75"/>
      <c r="AE235" s="75"/>
      <c r="AF235" s="75"/>
      <c r="AG235" s="75"/>
      <c r="AH235" s="75"/>
      <c r="AI235" s="75"/>
    </row>
    <row r="236" spans="1:35" ht="12.75" customHeight="1">
      <c r="A236" s="86"/>
      <c r="B236" s="29"/>
      <c r="C236" s="28"/>
      <c r="D236" s="28"/>
      <c r="E236" s="28"/>
      <c r="F236" s="87"/>
      <c r="G236" s="29"/>
      <c r="H236" s="29"/>
      <c r="I236" s="75"/>
      <c r="J236" s="75"/>
      <c r="K236" s="75"/>
      <c r="L236" s="75"/>
      <c r="M236" s="75"/>
      <c r="N236" s="75"/>
      <c r="O236" s="75"/>
      <c r="P236" s="75"/>
      <c r="Q236" s="75"/>
      <c r="R236" s="75"/>
      <c r="S236" s="75"/>
      <c r="T236" s="75"/>
      <c r="U236" s="75"/>
      <c r="V236" s="75"/>
      <c r="W236" s="75"/>
      <c r="X236" s="75"/>
      <c r="Y236" s="75"/>
      <c r="Z236" s="75"/>
      <c r="AA236" s="75"/>
      <c r="AB236" s="75"/>
      <c r="AC236" s="75"/>
      <c r="AD236" s="75"/>
      <c r="AE236" s="75"/>
      <c r="AF236" s="75"/>
      <c r="AG236" s="75"/>
      <c r="AH236" s="75"/>
      <c r="AI236" s="75"/>
    </row>
    <row r="237" spans="1:35" ht="12.75" customHeight="1">
      <c r="A237" s="86"/>
      <c r="B237" s="29"/>
      <c r="C237" s="28"/>
      <c r="D237" s="28"/>
      <c r="E237" s="28"/>
      <c r="F237" s="87"/>
      <c r="G237" s="29"/>
      <c r="H237" s="29"/>
      <c r="I237" s="75"/>
      <c r="J237" s="75"/>
      <c r="K237" s="75"/>
      <c r="L237" s="75"/>
      <c r="M237" s="75"/>
      <c r="N237" s="75"/>
      <c r="O237" s="75"/>
      <c r="P237" s="75"/>
      <c r="Q237" s="75"/>
      <c r="R237" s="75"/>
      <c r="S237" s="75"/>
      <c r="T237" s="75"/>
      <c r="U237" s="75"/>
      <c r="V237" s="75"/>
      <c r="W237" s="75"/>
      <c r="X237" s="75"/>
      <c r="Y237" s="75"/>
      <c r="Z237" s="75"/>
      <c r="AA237" s="75"/>
      <c r="AB237" s="75"/>
      <c r="AC237" s="75"/>
      <c r="AD237" s="75"/>
      <c r="AE237" s="75"/>
      <c r="AF237" s="75"/>
      <c r="AG237" s="75"/>
      <c r="AH237" s="75"/>
      <c r="AI237" s="75"/>
    </row>
    <row r="238" spans="1:35" ht="12.75" customHeight="1">
      <c r="A238" s="86"/>
      <c r="B238" s="29"/>
      <c r="C238" s="28"/>
      <c r="D238" s="28"/>
      <c r="E238" s="28"/>
      <c r="F238" s="87"/>
      <c r="G238" s="29"/>
      <c r="H238" s="29"/>
      <c r="I238" s="75"/>
      <c r="J238" s="75"/>
      <c r="K238" s="75"/>
      <c r="L238" s="75"/>
      <c r="M238" s="75"/>
      <c r="N238" s="75"/>
      <c r="O238" s="75"/>
      <c r="P238" s="75"/>
      <c r="Q238" s="75"/>
      <c r="R238" s="75"/>
      <c r="S238" s="75"/>
      <c r="T238" s="75"/>
      <c r="U238" s="75"/>
      <c r="V238" s="75"/>
      <c r="W238" s="75"/>
      <c r="X238" s="75"/>
      <c r="Y238" s="75"/>
      <c r="Z238" s="75"/>
      <c r="AA238" s="75"/>
      <c r="AB238" s="75"/>
      <c r="AC238" s="75"/>
      <c r="AD238" s="75"/>
      <c r="AE238" s="75"/>
      <c r="AF238" s="75"/>
      <c r="AG238" s="75"/>
      <c r="AH238" s="75"/>
      <c r="AI238" s="75"/>
    </row>
    <row r="239" spans="1:35" ht="12.75" customHeight="1">
      <c r="A239" s="86"/>
      <c r="B239" s="29"/>
      <c r="C239" s="28"/>
      <c r="D239" s="28"/>
      <c r="E239" s="28"/>
      <c r="F239" s="87"/>
      <c r="G239" s="29"/>
      <c r="H239" s="29"/>
      <c r="I239" s="75"/>
      <c r="J239" s="75"/>
      <c r="K239" s="75"/>
      <c r="L239" s="75"/>
      <c r="M239" s="75"/>
      <c r="N239" s="75"/>
      <c r="O239" s="75"/>
      <c r="P239" s="75"/>
      <c r="Q239" s="75"/>
      <c r="R239" s="75"/>
      <c r="S239" s="75"/>
      <c r="T239" s="75"/>
      <c r="U239" s="75"/>
      <c r="V239" s="75"/>
      <c r="W239" s="75"/>
      <c r="X239" s="75"/>
      <c r="Y239" s="75"/>
      <c r="Z239" s="75"/>
      <c r="AA239" s="75"/>
      <c r="AB239" s="75"/>
      <c r="AC239" s="75"/>
      <c r="AD239" s="75"/>
      <c r="AE239" s="75"/>
      <c r="AF239" s="75"/>
      <c r="AG239" s="75"/>
      <c r="AH239" s="75"/>
      <c r="AI239" s="75"/>
    </row>
    <row r="240" spans="1:35" ht="12.75" customHeight="1">
      <c r="A240" s="86"/>
      <c r="B240" s="29"/>
      <c r="C240" s="28"/>
      <c r="D240" s="28"/>
      <c r="E240" s="28"/>
      <c r="F240" s="87"/>
      <c r="G240" s="29"/>
      <c r="H240" s="29"/>
      <c r="I240" s="75"/>
      <c r="J240" s="75"/>
      <c r="K240" s="75"/>
      <c r="L240" s="75"/>
      <c r="M240" s="75"/>
      <c r="N240" s="75"/>
      <c r="O240" s="75"/>
      <c r="P240" s="75"/>
      <c r="Q240" s="75"/>
      <c r="R240" s="75"/>
      <c r="S240" s="75"/>
      <c r="T240" s="75"/>
      <c r="U240" s="75"/>
      <c r="V240" s="75"/>
      <c r="W240" s="75"/>
      <c r="X240" s="75"/>
      <c r="Y240" s="75"/>
      <c r="Z240" s="75"/>
      <c r="AA240" s="75"/>
      <c r="AB240" s="75"/>
      <c r="AC240" s="75"/>
      <c r="AD240" s="75"/>
      <c r="AE240" s="75"/>
      <c r="AF240" s="75"/>
      <c r="AG240" s="75"/>
      <c r="AH240" s="75"/>
      <c r="AI240" s="75"/>
    </row>
    <row r="241" spans="1:35" ht="12.75" customHeight="1">
      <c r="A241" s="86"/>
      <c r="B241" s="29"/>
      <c r="C241" s="28"/>
      <c r="D241" s="28"/>
      <c r="E241" s="28"/>
      <c r="F241" s="87"/>
      <c r="G241" s="29"/>
      <c r="H241" s="29"/>
      <c r="I241" s="75"/>
      <c r="J241" s="75"/>
      <c r="K241" s="75"/>
      <c r="L241" s="75"/>
      <c r="M241" s="75"/>
      <c r="N241" s="75"/>
      <c r="O241" s="75"/>
      <c r="P241" s="75"/>
      <c r="Q241" s="75"/>
      <c r="R241" s="75"/>
      <c r="S241" s="75"/>
      <c r="T241" s="75"/>
      <c r="U241" s="75"/>
      <c r="V241" s="75"/>
      <c r="W241" s="75"/>
      <c r="X241" s="75"/>
      <c r="Y241" s="75"/>
      <c r="Z241" s="75"/>
      <c r="AA241" s="75"/>
      <c r="AB241" s="75"/>
      <c r="AC241" s="75"/>
      <c r="AD241" s="75"/>
      <c r="AE241" s="75"/>
      <c r="AF241" s="75"/>
      <c r="AG241" s="75"/>
      <c r="AH241" s="75"/>
      <c r="AI241" s="75"/>
    </row>
    <row r="242" spans="1:35" ht="12.75" customHeight="1">
      <c r="A242" s="86"/>
      <c r="B242" s="29"/>
      <c r="C242" s="28"/>
      <c r="D242" s="28"/>
      <c r="E242" s="28"/>
      <c r="F242" s="87"/>
      <c r="G242" s="29"/>
      <c r="H242" s="29"/>
      <c r="I242" s="75"/>
      <c r="J242" s="75"/>
      <c r="K242" s="75"/>
      <c r="L242" s="75"/>
      <c r="M242" s="75"/>
      <c r="N242" s="75"/>
      <c r="O242" s="75"/>
      <c r="P242" s="75"/>
      <c r="Q242" s="75"/>
      <c r="R242" s="75"/>
      <c r="S242" s="75"/>
      <c r="T242" s="75"/>
      <c r="U242" s="75"/>
      <c r="V242" s="75"/>
      <c r="W242" s="75"/>
      <c r="X242" s="75"/>
      <c r="Y242" s="75"/>
      <c r="Z242" s="75"/>
      <c r="AA242" s="75"/>
      <c r="AB242" s="75"/>
      <c r="AC242" s="75"/>
      <c r="AD242" s="75"/>
      <c r="AE242" s="75"/>
      <c r="AF242" s="75"/>
      <c r="AG242" s="75"/>
      <c r="AH242" s="75"/>
      <c r="AI242" s="75"/>
    </row>
    <row r="243" spans="1:35" ht="12.75" customHeight="1">
      <c r="A243" s="86"/>
      <c r="B243" s="29"/>
      <c r="C243" s="28"/>
      <c r="D243" s="28"/>
      <c r="E243" s="28"/>
      <c r="F243" s="87"/>
      <c r="G243" s="29"/>
      <c r="H243" s="29"/>
      <c r="I243" s="75"/>
      <c r="J243" s="75"/>
      <c r="K243" s="75"/>
      <c r="L243" s="75"/>
      <c r="M243" s="75"/>
      <c r="N243" s="75"/>
      <c r="O243" s="75"/>
      <c r="P243" s="75"/>
      <c r="Q243" s="75"/>
      <c r="R243" s="75"/>
      <c r="S243" s="75"/>
      <c r="T243" s="75"/>
      <c r="U243" s="75"/>
      <c r="V243" s="75"/>
      <c r="W243" s="75"/>
      <c r="X243" s="75"/>
      <c r="Y243" s="75"/>
      <c r="Z243" s="75"/>
      <c r="AA243" s="75"/>
      <c r="AB243" s="75"/>
      <c r="AC243" s="75"/>
      <c r="AD243" s="75"/>
      <c r="AE243" s="75"/>
      <c r="AF243" s="75"/>
      <c r="AG243" s="75"/>
      <c r="AH243" s="75"/>
      <c r="AI243" s="75"/>
    </row>
    <row r="244" spans="1:35" ht="12.75" customHeight="1">
      <c r="A244" s="86"/>
      <c r="B244" s="29"/>
      <c r="C244" s="28"/>
      <c r="D244" s="28"/>
      <c r="E244" s="28"/>
      <c r="F244" s="87"/>
      <c r="G244" s="29"/>
      <c r="H244" s="29"/>
      <c r="I244" s="75"/>
      <c r="J244" s="75"/>
      <c r="K244" s="75"/>
      <c r="L244" s="75"/>
      <c r="M244" s="75"/>
      <c r="N244" s="75"/>
      <c r="O244" s="75"/>
      <c r="P244" s="75"/>
      <c r="Q244" s="75"/>
      <c r="R244" s="75"/>
      <c r="S244" s="75"/>
      <c r="T244" s="75"/>
      <c r="U244" s="75"/>
      <c r="V244" s="75"/>
      <c r="W244" s="75"/>
      <c r="X244" s="75"/>
      <c r="Y244" s="75"/>
      <c r="Z244" s="75"/>
      <c r="AA244" s="75"/>
      <c r="AB244" s="75"/>
      <c r="AC244" s="75"/>
      <c r="AD244" s="75"/>
      <c r="AE244" s="75"/>
      <c r="AF244" s="75"/>
      <c r="AG244" s="75"/>
      <c r="AH244" s="75"/>
      <c r="AI244" s="75"/>
    </row>
    <row r="245" spans="1:35" ht="12.75" customHeight="1">
      <c r="A245" s="86"/>
      <c r="B245" s="29"/>
      <c r="C245" s="28"/>
      <c r="D245" s="28"/>
      <c r="E245" s="28"/>
      <c r="F245" s="87"/>
      <c r="G245" s="29"/>
      <c r="H245" s="29"/>
      <c r="I245" s="75"/>
      <c r="J245" s="75"/>
      <c r="K245" s="75"/>
      <c r="L245" s="75"/>
      <c r="M245" s="75"/>
      <c r="N245" s="75"/>
      <c r="O245" s="75"/>
      <c r="P245" s="75"/>
      <c r="Q245" s="75"/>
      <c r="R245" s="75"/>
      <c r="S245" s="75"/>
      <c r="T245" s="75"/>
      <c r="U245" s="75"/>
      <c r="V245" s="75"/>
      <c r="W245" s="75"/>
      <c r="X245" s="75"/>
      <c r="Y245" s="75"/>
      <c r="Z245" s="75"/>
      <c r="AA245" s="75"/>
      <c r="AB245" s="75"/>
      <c r="AC245" s="75"/>
      <c r="AD245" s="75"/>
      <c r="AE245" s="75"/>
      <c r="AF245" s="75"/>
      <c r="AG245" s="75"/>
      <c r="AH245" s="75"/>
      <c r="AI245" s="75"/>
    </row>
    <row r="246" spans="1:35" ht="12.75" customHeight="1">
      <c r="A246" s="86"/>
      <c r="B246" s="29"/>
      <c r="C246" s="28"/>
      <c r="D246" s="28"/>
      <c r="E246" s="28"/>
      <c r="F246" s="87"/>
      <c r="G246" s="29"/>
      <c r="H246" s="29"/>
      <c r="I246" s="75"/>
      <c r="J246" s="75"/>
      <c r="K246" s="75"/>
      <c r="L246" s="75"/>
      <c r="M246" s="75"/>
      <c r="N246" s="75"/>
      <c r="O246" s="75"/>
      <c r="P246" s="75"/>
      <c r="Q246" s="75"/>
      <c r="R246" s="75"/>
      <c r="S246" s="75"/>
      <c r="T246" s="75"/>
      <c r="U246" s="75"/>
      <c r="V246" s="75"/>
      <c r="W246" s="75"/>
      <c r="X246" s="75"/>
      <c r="Y246" s="75"/>
      <c r="Z246" s="75"/>
      <c r="AA246" s="75"/>
      <c r="AB246" s="75"/>
      <c r="AC246" s="75"/>
      <c r="AD246" s="75"/>
      <c r="AE246" s="75"/>
      <c r="AF246" s="75"/>
      <c r="AG246" s="75"/>
      <c r="AH246" s="75"/>
      <c r="AI246" s="75"/>
    </row>
    <row r="247" spans="1:35" ht="12.75" customHeight="1">
      <c r="A247" s="86"/>
      <c r="B247" s="29"/>
      <c r="C247" s="28"/>
      <c r="D247" s="28"/>
      <c r="E247" s="28"/>
      <c r="F247" s="87"/>
      <c r="G247" s="29"/>
      <c r="H247" s="29"/>
      <c r="I247" s="75"/>
      <c r="J247" s="75"/>
      <c r="K247" s="75"/>
      <c r="L247" s="75"/>
      <c r="M247" s="75"/>
      <c r="N247" s="75"/>
      <c r="O247" s="75"/>
      <c r="P247" s="75"/>
      <c r="Q247" s="75"/>
      <c r="R247" s="75"/>
      <c r="S247" s="75"/>
      <c r="T247" s="75"/>
      <c r="U247" s="75"/>
      <c r="V247" s="75"/>
      <c r="W247" s="75"/>
      <c r="X247" s="75"/>
      <c r="Y247" s="75"/>
      <c r="Z247" s="75"/>
      <c r="AA247" s="75"/>
      <c r="AB247" s="75"/>
      <c r="AC247" s="75"/>
      <c r="AD247" s="75"/>
      <c r="AE247" s="75"/>
      <c r="AF247" s="75"/>
      <c r="AG247" s="75"/>
      <c r="AH247" s="75"/>
      <c r="AI247" s="75"/>
    </row>
    <row r="248" spans="1:35" ht="12.75" customHeight="1">
      <c r="A248" s="86"/>
      <c r="B248" s="29"/>
      <c r="C248" s="28"/>
      <c r="D248" s="28"/>
      <c r="E248" s="28"/>
      <c r="F248" s="87"/>
      <c r="G248" s="29"/>
      <c r="H248" s="29"/>
      <c r="I248" s="75"/>
      <c r="J248" s="75"/>
      <c r="K248" s="75"/>
      <c r="L248" s="75"/>
      <c r="M248" s="75"/>
      <c r="N248" s="75"/>
      <c r="O248" s="75"/>
      <c r="P248" s="75"/>
      <c r="Q248" s="75"/>
      <c r="R248" s="75"/>
      <c r="S248" s="75"/>
      <c r="T248" s="75"/>
      <c r="U248" s="75"/>
      <c r="V248" s="75"/>
      <c r="W248" s="75"/>
      <c r="X248" s="75"/>
      <c r="Y248" s="75"/>
      <c r="Z248" s="75"/>
      <c r="AA248" s="75"/>
      <c r="AB248" s="75"/>
      <c r="AC248" s="75"/>
      <c r="AD248" s="75"/>
      <c r="AE248" s="75"/>
      <c r="AF248" s="75"/>
      <c r="AG248" s="75"/>
      <c r="AH248" s="75"/>
      <c r="AI248" s="75"/>
    </row>
    <row r="249" spans="1:35" ht="12.75" customHeight="1">
      <c r="A249" s="86"/>
      <c r="B249" s="29"/>
      <c r="C249" s="28"/>
      <c r="D249" s="28"/>
      <c r="E249" s="28"/>
      <c r="F249" s="87"/>
      <c r="G249" s="29"/>
      <c r="H249" s="29"/>
      <c r="I249" s="75"/>
      <c r="J249" s="75"/>
      <c r="K249" s="75"/>
      <c r="L249" s="75"/>
      <c r="M249" s="75"/>
      <c r="N249" s="75"/>
      <c r="O249" s="75"/>
      <c r="P249" s="75"/>
      <c r="Q249" s="75"/>
      <c r="R249" s="75"/>
      <c r="S249" s="75"/>
      <c r="T249" s="75"/>
      <c r="U249" s="75"/>
      <c r="V249" s="75"/>
      <c r="W249" s="75"/>
      <c r="X249" s="75"/>
      <c r="Y249" s="75"/>
      <c r="Z249" s="75"/>
      <c r="AA249" s="75"/>
      <c r="AB249" s="75"/>
      <c r="AC249" s="75"/>
      <c r="AD249" s="75"/>
      <c r="AE249" s="75"/>
      <c r="AF249" s="75"/>
      <c r="AG249" s="75"/>
      <c r="AH249" s="75"/>
      <c r="AI249" s="75"/>
    </row>
    <row r="250" spans="1:35" ht="12.75" customHeight="1">
      <c r="A250" s="86"/>
      <c r="B250" s="29"/>
      <c r="C250" s="28"/>
      <c r="D250" s="28"/>
      <c r="E250" s="28"/>
      <c r="F250" s="87"/>
      <c r="G250" s="29"/>
      <c r="H250" s="29"/>
      <c r="I250" s="75"/>
      <c r="J250" s="75"/>
      <c r="K250" s="75"/>
      <c r="L250" s="75"/>
      <c r="M250" s="75"/>
      <c r="N250" s="75"/>
      <c r="O250" s="75"/>
      <c r="P250" s="75"/>
      <c r="Q250" s="75"/>
      <c r="R250" s="75"/>
      <c r="S250" s="75"/>
      <c r="T250" s="75"/>
      <c r="U250" s="75"/>
      <c r="V250" s="75"/>
      <c r="W250" s="75"/>
      <c r="X250" s="75"/>
      <c r="Y250" s="75"/>
      <c r="Z250" s="75"/>
      <c r="AA250" s="75"/>
      <c r="AB250" s="75"/>
      <c r="AC250" s="75"/>
      <c r="AD250" s="75"/>
      <c r="AE250" s="75"/>
      <c r="AF250" s="75"/>
      <c r="AG250" s="75"/>
      <c r="AH250" s="75"/>
      <c r="AI250" s="75"/>
    </row>
    <row r="251" spans="1:35" ht="12.75" customHeight="1">
      <c r="A251" s="86"/>
      <c r="B251" s="29"/>
      <c r="C251" s="28"/>
      <c r="D251" s="28"/>
      <c r="E251" s="28"/>
      <c r="F251" s="87"/>
      <c r="G251" s="29"/>
      <c r="H251" s="29"/>
      <c r="I251" s="75"/>
      <c r="J251" s="75"/>
      <c r="K251" s="75"/>
      <c r="L251" s="75"/>
      <c r="M251" s="75"/>
      <c r="N251" s="75"/>
      <c r="O251" s="75"/>
      <c r="P251" s="75"/>
      <c r="Q251" s="75"/>
      <c r="R251" s="75"/>
      <c r="S251" s="75"/>
      <c r="T251" s="75"/>
      <c r="U251" s="75"/>
      <c r="V251" s="75"/>
      <c r="W251" s="75"/>
      <c r="X251" s="75"/>
      <c r="Y251" s="75"/>
      <c r="Z251" s="75"/>
      <c r="AA251" s="75"/>
      <c r="AB251" s="75"/>
      <c r="AC251" s="75"/>
      <c r="AD251" s="75"/>
      <c r="AE251" s="75"/>
      <c r="AF251" s="75"/>
      <c r="AG251" s="75"/>
      <c r="AH251" s="75"/>
      <c r="AI251" s="75"/>
    </row>
    <row r="252" spans="1:35" ht="12.75" customHeight="1">
      <c r="A252" s="86"/>
      <c r="B252" s="29"/>
      <c r="C252" s="28"/>
      <c r="D252" s="28"/>
      <c r="E252" s="28"/>
      <c r="F252" s="87"/>
      <c r="G252" s="29"/>
      <c r="H252" s="29"/>
      <c r="I252" s="75"/>
      <c r="J252" s="75"/>
      <c r="K252" s="75"/>
      <c r="L252" s="75"/>
      <c r="M252" s="75"/>
      <c r="N252" s="75"/>
      <c r="O252" s="75"/>
      <c r="P252" s="75"/>
      <c r="Q252" s="75"/>
      <c r="R252" s="75"/>
      <c r="S252" s="75"/>
      <c r="T252" s="75"/>
      <c r="U252" s="75"/>
      <c r="V252" s="75"/>
      <c r="W252" s="75"/>
      <c r="X252" s="75"/>
      <c r="Y252" s="75"/>
      <c r="Z252" s="75"/>
      <c r="AA252" s="75"/>
      <c r="AB252" s="75"/>
      <c r="AC252" s="75"/>
      <c r="AD252" s="75"/>
      <c r="AE252" s="75"/>
      <c r="AF252" s="75"/>
      <c r="AG252" s="75"/>
      <c r="AH252" s="75"/>
      <c r="AI252" s="75"/>
    </row>
    <row r="253" spans="1:35" ht="12.75" customHeight="1">
      <c r="A253" s="86"/>
      <c r="B253" s="29"/>
      <c r="C253" s="28"/>
      <c r="D253" s="28"/>
      <c r="E253" s="28"/>
      <c r="F253" s="87"/>
      <c r="G253" s="29"/>
      <c r="H253" s="29"/>
      <c r="I253" s="75"/>
      <c r="J253" s="75"/>
      <c r="K253" s="75"/>
      <c r="L253" s="75"/>
      <c r="M253" s="75"/>
      <c r="N253" s="75"/>
      <c r="O253" s="75"/>
      <c r="P253" s="75"/>
      <c r="Q253" s="75"/>
      <c r="R253" s="75"/>
      <c r="S253" s="75"/>
      <c r="T253" s="75"/>
      <c r="U253" s="75"/>
      <c r="V253" s="75"/>
      <c r="W253" s="75"/>
      <c r="X253" s="75"/>
      <c r="Y253" s="75"/>
      <c r="Z253" s="75"/>
      <c r="AA253" s="75"/>
      <c r="AB253" s="75"/>
      <c r="AC253" s="75"/>
      <c r="AD253" s="75"/>
      <c r="AE253" s="75"/>
      <c r="AF253" s="75"/>
      <c r="AG253" s="75"/>
      <c r="AH253" s="75"/>
      <c r="AI253" s="75"/>
    </row>
    <row r="254" spans="1:35" ht="12.75" customHeight="1">
      <c r="A254" s="86"/>
      <c r="B254" s="29"/>
      <c r="C254" s="28"/>
      <c r="D254" s="28"/>
      <c r="E254" s="28"/>
      <c r="F254" s="87"/>
      <c r="G254" s="29"/>
      <c r="H254" s="29"/>
      <c r="I254" s="75"/>
      <c r="J254" s="75"/>
      <c r="K254" s="75"/>
      <c r="L254" s="75"/>
      <c r="M254" s="75"/>
      <c r="N254" s="75"/>
      <c r="O254" s="75"/>
      <c r="P254" s="75"/>
      <c r="Q254" s="75"/>
      <c r="R254" s="75"/>
      <c r="S254" s="75"/>
      <c r="T254" s="75"/>
      <c r="U254" s="75"/>
      <c r="V254" s="75"/>
      <c r="W254" s="75"/>
      <c r="X254" s="75"/>
      <c r="Y254" s="75"/>
      <c r="Z254" s="75"/>
      <c r="AA254" s="75"/>
      <c r="AB254" s="75"/>
      <c r="AC254" s="75"/>
      <c r="AD254" s="75"/>
      <c r="AE254" s="75"/>
      <c r="AF254" s="75"/>
      <c r="AG254" s="75"/>
      <c r="AH254" s="75"/>
      <c r="AI254" s="75"/>
    </row>
    <row r="255" spans="1:35" ht="12.75" customHeight="1">
      <c r="A255" s="86"/>
      <c r="B255" s="29"/>
      <c r="C255" s="28"/>
      <c r="D255" s="28"/>
      <c r="E255" s="28"/>
      <c r="F255" s="87"/>
      <c r="G255" s="29"/>
      <c r="H255" s="29"/>
      <c r="I255" s="75"/>
      <c r="J255" s="75"/>
      <c r="K255" s="75"/>
      <c r="L255" s="75"/>
      <c r="M255" s="75"/>
      <c r="N255" s="75"/>
      <c r="O255" s="75"/>
      <c r="P255" s="75"/>
      <c r="Q255" s="75"/>
      <c r="R255" s="75"/>
      <c r="S255" s="75"/>
      <c r="T255" s="75"/>
      <c r="U255" s="75"/>
      <c r="V255" s="75"/>
      <c r="W255" s="75"/>
      <c r="X255" s="75"/>
      <c r="Y255" s="75"/>
      <c r="Z255" s="75"/>
      <c r="AA255" s="75"/>
      <c r="AB255" s="75"/>
      <c r="AC255" s="75"/>
      <c r="AD255" s="75"/>
      <c r="AE255" s="75"/>
      <c r="AF255" s="75"/>
      <c r="AG255" s="75"/>
      <c r="AH255" s="75"/>
      <c r="AI255" s="75"/>
    </row>
    <row r="256" spans="1:35" ht="12.75" customHeight="1">
      <c r="A256" s="86"/>
      <c r="B256" s="29"/>
      <c r="C256" s="28"/>
      <c r="D256" s="28"/>
      <c r="E256" s="28"/>
      <c r="F256" s="87"/>
      <c r="G256" s="29"/>
      <c r="H256" s="29"/>
      <c r="I256" s="75"/>
      <c r="J256" s="75"/>
      <c r="K256" s="75"/>
      <c r="L256" s="75"/>
      <c r="M256" s="75"/>
      <c r="N256" s="75"/>
      <c r="O256" s="75"/>
      <c r="P256" s="75"/>
      <c r="Q256" s="75"/>
      <c r="R256" s="75"/>
      <c r="S256" s="75"/>
      <c r="T256" s="75"/>
      <c r="U256" s="75"/>
      <c r="V256" s="75"/>
      <c r="W256" s="75"/>
      <c r="X256" s="75"/>
      <c r="Y256" s="75"/>
      <c r="Z256" s="75"/>
      <c r="AA256" s="75"/>
      <c r="AB256" s="75"/>
      <c r="AC256" s="75"/>
      <c r="AD256" s="75"/>
      <c r="AE256" s="75"/>
      <c r="AF256" s="75"/>
      <c r="AG256" s="75"/>
      <c r="AH256" s="75"/>
      <c r="AI256" s="75"/>
    </row>
    <row r="257" spans="1:35" ht="12.75" customHeight="1">
      <c r="A257" s="86"/>
      <c r="B257" s="29"/>
      <c r="C257" s="28"/>
      <c r="D257" s="28"/>
      <c r="E257" s="28"/>
      <c r="F257" s="87"/>
      <c r="G257" s="29"/>
      <c r="H257" s="29"/>
      <c r="I257" s="75"/>
      <c r="J257" s="75"/>
      <c r="K257" s="75"/>
      <c r="L257" s="75"/>
      <c r="M257" s="75"/>
      <c r="N257" s="75"/>
      <c r="O257" s="75"/>
      <c r="P257" s="75"/>
      <c r="Q257" s="75"/>
      <c r="R257" s="75"/>
      <c r="S257" s="75"/>
      <c r="T257" s="75"/>
      <c r="U257" s="75"/>
      <c r="V257" s="75"/>
      <c r="W257" s="75"/>
      <c r="X257" s="75"/>
      <c r="Y257" s="75"/>
      <c r="Z257" s="75"/>
      <c r="AA257" s="75"/>
      <c r="AB257" s="75"/>
      <c r="AC257" s="75"/>
      <c r="AD257" s="75"/>
      <c r="AE257" s="75"/>
      <c r="AF257" s="75"/>
      <c r="AG257" s="75"/>
      <c r="AH257" s="75"/>
      <c r="AI257" s="75"/>
    </row>
    <row r="258" spans="1:35" ht="12.75" customHeight="1">
      <c r="A258" s="86"/>
      <c r="B258" s="29"/>
      <c r="C258" s="28"/>
      <c r="D258" s="28"/>
      <c r="E258" s="28"/>
      <c r="F258" s="87"/>
      <c r="G258" s="29"/>
      <c r="H258" s="29"/>
      <c r="I258" s="75"/>
      <c r="J258" s="75"/>
      <c r="K258" s="75"/>
      <c r="L258" s="75"/>
      <c r="M258" s="75"/>
      <c r="N258" s="75"/>
      <c r="O258" s="75"/>
      <c r="P258" s="75"/>
      <c r="Q258" s="75"/>
      <c r="R258" s="75"/>
      <c r="S258" s="75"/>
      <c r="T258" s="75"/>
      <c r="U258" s="75"/>
      <c r="V258" s="75"/>
      <c r="W258" s="75"/>
      <c r="X258" s="75"/>
      <c r="Y258" s="75"/>
      <c r="Z258" s="75"/>
      <c r="AA258" s="75"/>
      <c r="AB258" s="75"/>
      <c r="AC258" s="75"/>
      <c r="AD258" s="75"/>
      <c r="AE258" s="75"/>
      <c r="AF258" s="75"/>
      <c r="AG258" s="75"/>
      <c r="AH258" s="75"/>
      <c r="AI258" s="75"/>
    </row>
    <row r="259" spans="1:35" ht="12.75" customHeight="1">
      <c r="A259" s="86"/>
      <c r="B259" s="29"/>
      <c r="C259" s="28"/>
      <c r="D259" s="28"/>
      <c r="E259" s="28"/>
      <c r="F259" s="87"/>
      <c r="G259" s="29"/>
      <c r="H259" s="29"/>
      <c r="I259" s="75"/>
      <c r="J259" s="75"/>
      <c r="K259" s="75"/>
      <c r="L259" s="75"/>
      <c r="M259" s="75"/>
      <c r="N259" s="75"/>
      <c r="O259" s="75"/>
      <c r="P259" s="75"/>
      <c r="Q259" s="75"/>
      <c r="R259" s="75"/>
      <c r="S259" s="75"/>
      <c r="T259" s="75"/>
      <c r="U259" s="75"/>
      <c r="V259" s="75"/>
      <c r="W259" s="75"/>
      <c r="X259" s="75"/>
      <c r="Y259" s="75"/>
      <c r="Z259" s="75"/>
      <c r="AA259" s="75"/>
      <c r="AB259" s="75"/>
      <c r="AC259" s="75"/>
      <c r="AD259" s="75"/>
      <c r="AE259" s="75"/>
      <c r="AF259" s="75"/>
      <c r="AG259" s="75"/>
      <c r="AH259" s="75"/>
      <c r="AI259" s="75"/>
    </row>
    <row r="260" spans="1:35" ht="12.75" customHeight="1">
      <c r="A260" s="86"/>
      <c r="B260" s="29"/>
      <c r="C260" s="28"/>
      <c r="D260" s="28"/>
      <c r="E260" s="28"/>
      <c r="F260" s="87"/>
      <c r="G260" s="29"/>
      <c r="H260" s="29"/>
      <c r="I260" s="75"/>
      <c r="J260" s="75"/>
      <c r="K260" s="75"/>
      <c r="L260" s="75"/>
      <c r="M260" s="75"/>
      <c r="N260" s="75"/>
      <c r="O260" s="75"/>
      <c r="P260" s="75"/>
      <c r="Q260" s="75"/>
      <c r="R260" s="75"/>
      <c r="S260" s="75"/>
      <c r="T260" s="75"/>
      <c r="U260" s="75"/>
      <c r="V260" s="75"/>
      <c r="W260" s="75"/>
      <c r="X260" s="75"/>
      <c r="Y260" s="75"/>
      <c r="Z260" s="75"/>
      <c r="AA260" s="75"/>
      <c r="AB260" s="75"/>
      <c r="AC260" s="75"/>
      <c r="AD260" s="75"/>
      <c r="AE260" s="75"/>
      <c r="AF260" s="75"/>
      <c r="AG260" s="75"/>
      <c r="AH260" s="75"/>
      <c r="AI260" s="75"/>
    </row>
    <row r="261" spans="1:35" ht="12.75" customHeight="1">
      <c r="A261" s="86"/>
      <c r="B261" s="29"/>
      <c r="C261" s="28"/>
      <c r="D261" s="28"/>
      <c r="E261" s="28"/>
      <c r="F261" s="87"/>
      <c r="G261" s="29"/>
      <c r="H261" s="29"/>
      <c r="I261" s="75"/>
      <c r="J261" s="75"/>
      <c r="K261" s="75"/>
      <c r="L261" s="75"/>
      <c r="M261" s="75"/>
      <c r="N261" s="75"/>
      <c r="O261" s="75"/>
      <c r="P261" s="75"/>
      <c r="Q261" s="75"/>
      <c r="R261" s="75"/>
      <c r="S261" s="75"/>
      <c r="T261" s="75"/>
      <c r="U261" s="75"/>
      <c r="V261" s="75"/>
      <c r="W261" s="75"/>
      <c r="X261" s="75"/>
      <c r="Y261" s="75"/>
      <c r="Z261" s="75"/>
      <c r="AA261" s="75"/>
      <c r="AB261" s="75"/>
      <c r="AC261" s="75"/>
      <c r="AD261" s="75"/>
      <c r="AE261" s="75"/>
      <c r="AF261" s="75"/>
      <c r="AG261" s="75"/>
      <c r="AH261" s="75"/>
      <c r="AI261" s="75"/>
    </row>
    <row r="262" spans="1:35" ht="12.75" customHeight="1">
      <c r="A262" s="86"/>
      <c r="B262" s="29"/>
      <c r="C262" s="28"/>
      <c r="D262" s="28"/>
      <c r="E262" s="28"/>
      <c r="F262" s="87"/>
      <c r="G262" s="29"/>
      <c r="H262" s="29"/>
      <c r="I262" s="75"/>
      <c r="J262" s="75"/>
      <c r="K262" s="75"/>
      <c r="L262" s="75"/>
      <c r="M262" s="75"/>
      <c r="N262" s="75"/>
      <c r="O262" s="75"/>
      <c r="P262" s="75"/>
      <c r="Q262" s="75"/>
      <c r="R262" s="75"/>
      <c r="S262" s="75"/>
      <c r="T262" s="75"/>
      <c r="U262" s="75"/>
      <c r="V262" s="75"/>
      <c r="W262" s="75"/>
      <c r="X262" s="75"/>
      <c r="Y262" s="75"/>
      <c r="Z262" s="75"/>
      <c r="AA262" s="75"/>
      <c r="AB262" s="75"/>
      <c r="AC262" s="75"/>
      <c r="AD262" s="75"/>
      <c r="AE262" s="75"/>
      <c r="AF262" s="75"/>
      <c r="AG262" s="75"/>
      <c r="AH262" s="75"/>
      <c r="AI262" s="75"/>
    </row>
    <row r="263" spans="1:35" ht="12.75" customHeight="1">
      <c r="A263" s="86"/>
      <c r="B263" s="29"/>
      <c r="C263" s="28"/>
      <c r="D263" s="28"/>
      <c r="E263" s="28"/>
      <c r="F263" s="87"/>
      <c r="G263" s="29"/>
      <c r="H263" s="29"/>
      <c r="I263" s="75"/>
      <c r="J263" s="75"/>
      <c r="K263" s="75"/>
      <c r="L263" s="75"/>
      <c r="M263" s="75"/>
      <c r="N263" s="75"/>
      <c r="O263" s="75"/>
      <c r="P263" s="75"/>
      <c r="Q263" s="75"/>
      <c r="R263" s="75"/>
      <c r="S263" s="75"/>
      <c r="T263" s="75"/>
      <c r="U263" s="75"/>
      <c r="V263" s="75"/>
      <c r="W263" s="75"/>
      <c r="X263" s="75"/>
      <c r="Y263" s="75"/>
      <c r="Z263" s="75"/>
      <c r="AA263" s="75"/>
      <c r="AB263" s="75"/>
      <c r="AC263" s="75"/>
      <c r="AD263" s="75"/>
      <c r="AE263" s="75"/>
      <c r="AF263" s="75"/>
      <c r="AG263" s="75"/>
      <c r="AH263" s="75"/>
      <c r="AI263" s="75"/>
    </row>
    <row r="264" spans="1:35" ht="12.75" customHeight="1">
      <c r="A264" s="86"/>
      <c r="B264" s="29"/>
      <c r="C264" s="28"/>
      <c r="D264" s="28"/>
      <c r="E264" s="28"/>
      <c r="F264" s="87"/>
      <c r="G264" s="29"/>
      <c r="H264" s="29"/>
      <c r="I264" s="75"/>
      <c r="J264" s="75"/>
      <c r="K264" s="75"/>
      <c r="L264" s="75"/>
      <c r="M264" s="75"/>
      <c r="N264" s="75"/>
      <c r="O264" s="75"/>
      <c r="P264" s="75"/>
      <c r="Q264" s="75"/>
      <c r="R264" s="75"/>
      <c r="S264" s="75"/>
      <c r="T264" s="75"/>
      <c r="U264" s="75"/>
      <c r="V264" s="75"/>
      <c r="W264" s="75"/>
      <c r="X264" s="75"/>
      <c r="Y264" s="75"/>
      <c r="Z264" s="75"/>
      <c r="AA264" s="75"/>
      <c r="AB264" s="75"/>
      <c r="AC264" s="75"/>
      <c r="AD264" s="75"/>
      <c r="AE264" s="75"/>
      <c r="AF264" s="75"/>
      <c r="AG264" s="75"/>
      <c r="AH264" s="75"/>
      <c r="AI264" s="75"/>
    </row>
    <row r="265" spans="1:35" ht="12.75" customHeight="1">
      <c r="A265" s="86"/>
      <c r="B265" s="29"/>
      <c r="C265" s="28"/>
      <c r="D265" s="28"/>
      <c r="E265" s="28"/>
      <c r="F265" s="87"/>
      <c r="G265" s="29"/>
      <c r="H265" s="29"/>
      <c r="I265" s="75"/>
      <c r="J265" s="75"/>
      <c r="K265" s="75"/>
      <c r="L265" s="75"/>
      <c r="M265" s="75"/>
      <c r="N265" s="75"/>
      <c r="O265" s="75"/>
      <c r="P265" s="75"/>
      <c r="Q265" s="75"/>
      <c r="R265" s="75"/>
      <c r="S265" s="75"/>
      <c r="T265" s="75"/>
      <c r="U265" s="75"/>
      <c r="V265" s="75"/>
      <c r="W265" s="75"/>
      <c r="X265" s="75"/>
      <c r="Y265" s="75"/>
      <c r="Z265" s="75"/>
      <c r="AA265" s="75"/>
      <c r="AB265" s="75"/>
      <c r="AC265" s="75"/>
      <c r="AD265" s="75"/>
      <c r="AE265" s="75"/>
      <c r="AF265" s="75"/>
      <c r="AG265" s="75"/>
      <c r="AH265" s="75"/>
      <c r="AI265" s="75"/>
    </row>
    <row r="266" spans="1:35" ht="12.75" customHeight="1">
      <c r="A266" s="86"/>
      <c r="B266" s="29"/>
      <c r="C266" s="28"/>
      <c r="D266" s="28"/>
      <c r="E266" s="28"/>
      <c r="F266" s="87"/>
      <c r="G266" s="29"/>
      <c r="H266" s="29"/>
      <c r="I266" s="75"/>
      <c r="J266" s="75"/>
      <c r="K266" s="75"/>
      <c r="L266" s="75"/>
      <c r="M266" s="75"/>
      <c r="N266" s="75"/>
      <c r="O266" s="75"/>
      <c r="P266" s="75"/>
      <c r="Q266" s="75"/>
      <c r="R266" s="75"/>
      <c r="S266" s="75"/>
      <c r="T266" s="75"/>
      <c r="U266" s="75"/>
      <c r="V266" s="75"/>
      <c r="W266" s="75"/>
      <c r="X266" s="75"/>
      <c r="Y266" s="75"/>
      <c r="Z266" s="75"/>
      <c r="AA266" s="75"/>
      <c r="AB266" s="75"/>
      <c r="AC266" s="75"/>
      <c r="AD266" s="75"/>
      <c r="AE266" s="75"/>
      <c r="AF266" s="75"/>
      <c r="AG266" s="75"/>
      <c r="AH266" s="75"/>
      <c r="AI266" s="75"/>
    </row>
    <row r="267" spans="1:35" ht="12.75" customHeight="1">
      <c r="A267" s="86"/>
      <c r="B267" s="29"/>
      <c r="C267" s="28"/>
      <c r="D267" s="28"/>
      <c r="E267" s="28"/>
      <c r="F267" s="87"/>
      <c r="G267" s="29"/>
      <c r="H267" s="29"/>
      <c r="I267" s="75"/>
      <c r="J267" s="75"/>
      <c r="K267" s="75"/>
      <c r="L267" s="75"/>
      <c r="M267" s="75"/>
      <c r="N267" s="75"/>
      <c r="O267" s="75"/>
      <c r="P267" s="75"/>
      <c r="Q267" s="75"/>
      <c r="R267" s="75"/>
      <c r="S267" s="75"/>
      <c r="T267" s="75"/>
      <c r="U267" s="75"/>
      <c r="V267" s="75"/>
      <c r="W267" s="75"/>
      <c r="X267" s="75"/>
      <c r="Y267" s="75"/>
      <c r="Z267" s="75"/>
      <c r="AA267" s="75"/>
      <c r="AB267" s="75"/>
      <c r="AC267" s="75"/>
      <c r="AD267" s="75"/>
      <c r="AE267" s="75"/>
      <c r="AF267" s="75"/>
      <c r="AG267" s="75"/>
      <c r="AH267" s="75"/>
      <c r="AI267" s="75"/>
    </row>
    <row r="268" spans="1:35" ht="12.75" customHeight="1">
      <c r="A268" s="86"/>
      <c r="B268" s="29"/>
      <c r="C268" s="28"/>
      <c r="D268" s="28"/>
      <c r="E268" s="28"/>
      <c r="F268" s="87"/>
      <c r="G268" s="29"/>
      <c r="H268" s="29"/>
      <c r="I268" s="75"/>
      <c r="J268" s="75"/>
      <c r="K268" s="75"/>
      <c r="L268" s="75"/>
      <c r="M268" s="75"/>
      <c r="N268" s="75"/>
      <c r="O268" s="75"/>
      <c r="P268" s="75"/>
      <c r="Q268" s="75"/>
      <c r="R268" s="75"/>
      <c r="S268" s="75"/>
      <c r="T268" s="75"/>
      <c r="U268" s="75"/>
      <c r="V268" s="75"/>
      <c r="W268" s="75"/>
      <c r="X268" s="75"/>
      <c r="Y268" s="75"/>
      <c r="Z268" s="75"/>
      <c r="AA268" s="75"/>
      <c r="AB268" s="75"/>
      <c r="AC268" s="75"/>
      <c r="AD268" s="75"/>
      <c r="AE268" s="75"/>
      <c r="AF268" s="75"/>
      <c r="AG268" s="75"/>
      <c r="AH268" s="75"/>
      <c r="AI268" s="75"/>
    </row>
    <row r="269" spans="1:35" ht="12.75" customHeight="1">
      <c r="A269" s="86"/>
      <c r="B269" s="29"/>
      <c r="C269" s="28"/>
      <c r="D269" s="28"/>
      <c r="E269" s="28"/>
      <c r="F269" s="87"/>
      <c r="G269" s="29"/>
      <c r="H269" s="29"/>
      <c r="I269" s="75"/>
      <c r="J269" s="75"/>
      <c r="K269" s="75"/>
      <c r="L269" s="75"/>
      <c r="M269" s="75"/>
      <c r="N269" s="75"/>
      <c r="O269" s="75"/>
      <c r="P269" s="75"/>
      <c r="Q269" s="75"/>
      <c r="R269" s="75"/>
      <c r="S269" s="75"/>
      <c r="T269" s="75"/>
      <c r="U269" s="75"/>
      <c r="V269" s="75"/>
      <c r="W269" s="75"/>
      <c r="X269" s="75"/>
      <c r="Y269" s="75"/>
      <c r="Z269" s="75"/>
      <c r="AA269" s="75"/>
      <c r="AB269" s="75"/>
      <c r="AC269" s="75"/>
      <c r="AD269" s="75"/>
      <c r="AE269" s="75"/>
      <c r="AF269" s="75"/>
      <c r="AG269" s="75"/>
      <c r="AH269" s="75"/>
      <c r="AI269" s="75"/>
    </row>
    <row r="270" spans="1:35" ht="12.75" customHeight="1">
      <c r="A270" s="86"/>
      <c r="B270" s="29"/>
      <c r="C270" s="28"/>
      <c r="D270" s="28"/>
      <c r="E270" s="28"/>
      <c r="F270" s="87"/>
      <c r="G270" s="29"/>
      <c r="H270" s="29"/>
      <c r="I270" s="75"/>
      <c r="J270" s="75"/>
      <c r="K270" s="75"/>
      <c r="L270" s="75"/>
      <c r="M270" s="75"/>
      <c r="N270" s="75"/>
      <c r="O270" s="75"/>
      <c r="P270" s="75"/>
      <c r="Q270" s="75"/>
      <c r="R270" s="75"/>
      <c r="S270" s="75"/>
      <c r="T270" s="75"/>
      <c r="U270" s="75"/>
      <c r="V270" s="75"/>
      <c r="W270" s="75"/>
      <c r="X270" s="75"/>
      <c r="Y270" s="75"/>
      <c r="Z270" s="75"/>
      <c r="AA270" s="75"/>
      <c r="AB270" s="75"/>
      <c r="AC270" s="75"/>
      <c r="AD270" s="75"/>
      <c r="AE270" s="75"/>
      <c r="AF270" s="75"/>
      <c r="AG270" s="75"/>
      <c r="AH270" s="75"/>
      <c r="AI270" s="75"/>
    </row>
    <row r="271" spans="1:35" ht="12.75" customHeight="1">
      <c r="A271" s="86"/>
      <c r="B271" s="29"/>
      <c r="C271" s="28"/>
      <c r="D271" s="28"/>
      <c r="E271" s="28"/>
      <c r="F271" s="87"/>
      <c r="G271" s="29"/>
      <c r="H271" s="29"/>
      <c r="I271" s="75"/>
      <c r="J271" s="75"/>
      <c r="K271" s="75"/>
      <c r="L271" s="75"/>
      <c r="M271" s="75"/>
      <c r="N271" s="75"/>
      <c r="O271" s="75"/>
      <c r="P271" s="75"/>
      <c r="Q271" s="75"/>
      <c r="R271" s="75"/>
      <c r="S271" s="75"/>
      <c r="T271" s="75"/>
      <c r="U271" s="75"/>
      <c r="V271" s="75"/>
      <c r="W271" s="75"/>
      <c r="X271" s="75"/>
      <c r="Y271" s="75"/>
      <c r="Z271" s="75"/>
      <c r="AA271" s="75"/>
      <c r="AB271" s="75"/>
      <c r="AC271" s="75"/>
      <c r="AD271" s="75"/>
      <c r="AE271" s="75"/>
      <c r="AF271" s="75"/>
      <c r="AG271" s="75"/>
      <c r="AH271" s="75"/>
      <c r="AI271" s="75"/>
    </row>
    <row r="272" spans="1:35" ht="12.75" customHeight="1">
      <c r="A272" s="86"/>
      <c r="B272" s="29"/>
      <c r="C272" s="28"/>
      <c r="D272" s="28"/>
      <c r="E272" s="28"/>
      <c r="F272" s="87"/>
      <c r="G272" s="29"/>
      <c r="H272" s="29"/>
      <c r="I272" s="75"/>
      <c r="J272" s="75"/>
      <c r="K272" s="75"/>
      <c r="L272" s="75"/>
      <c r="M272" s="75"/>
      <c r="N272" s="75"/>
      <c r="O272" s="75"/>
      <c r="P272" s="75"/>
      <c r="Q272" s="75"/>
      <c r="R272" s="75"/>
      <c r="S272" s="75"/>
      <c r="T272" s="75"/>
      <c r="U272" s="75"/>
      <c r="V272" s="75"/>
      <c r="W272" s="75"/>
      <c r="X272" s="75"/>
      <c r="Y272" s="75"/>
      <c r="Z272" s="75"/>
      <c r="AA272" s="75"/>
      <c r="AB272" s="75"/>
      <c r="AC272" s="75"/>
      <c r="AD272" s="75"/>
      <c r="AE272" s="75"/>
      <c r="AF272" s="75"/>
      <c r="AG272" s="75"/>
      <c r="AH272" s="75"/>
      <c r="AI272" s="75"/>
    </row>
    <row r="273" spans="1:35" ht="12.75" customHeight="1">
      <c r="A273" s="86"/>
      <c r="B273" s="29"/>
      <c r="C273" s="28"/>
      <c r="D273" s="28"/>
      <c r="E273" s="28"/>
      <c r="F273" s="87"/>
      <c r="G273" s="29"/>
      <c r="H273" s="29"/>
      <c r="I273" s="75"/>
      <c r="J273" s="75"/>
      <c r="K273" s="75"/>
      <c r="L273" s="75"/>
      <c r="M273" s="75"/>
      <c r="N273" s="75"/>
      <c r="O273" s="75"/>
      <c r="P273" s="75"/>
      <c r="Q273" s="75"/>
      <c r="R273" s="75"/>
      <c r="S273" s="75"/>
      <c r="T273" s="75"/>
      <c r="U273" s="75"/>
      <c r="V273" s="75"/>
      <c r="W273" s="75"/>
      <c r="X273" s="75"/>
      <c r="Y273" s="75"/>
      <c r="Z273" s="75"/>
      <c r="AA273" s="75"/>
      <c r="AB273" s="75"/>
      <c r="AC273" s="75"/>
      <c r="AD273" s="75"/>
      <c r="AE273" s="75"/>
      <c r="AF273" s="75"/>
      <c r="AG273" s="75"/>
      <c r="AH273" s="75"/>
      <c r="AI273" s="75"/>
    </row>
    <row r="274" spans="1:35" ht="12.75" customHeight="1">
      <c r="A274" s="86"/>
      <c r="B274" s="29"/>
      <c r="C274" s="28"/>
      <c r="D274" s="28"/>
      <c r="E274" s="28"/>
      <c r="F274" s="87"/>
      <c r="G274" s="29"/>
      <c r="H274" s="29"/>
      <c r="I274" s="75"/>
      <c r="J274" s="75"/>
      <c r="K274" s="75"/>
      <c r="L274" s="75"/>
      <c r="M274" s="75"/>
      <c r="N274" s="75"/>
      <c r="O274" s="75"/>
      <c r="P274" s="75"/>
      <c r="Q274" s="75"/>
      <c r="R274" s="75"/>
      <c r="S274" s="75"/>
      <c r="T274" s="75"/>
      <c r="U274" s="75"/>
      <c r="V274" s="75"/>
      <c r="W274" s="75"/>
      <c r="X274" s="75"/>
      <c r="Y274" s="75"/>
      <c r="Z274" s="75"/>
      <c r="AA274" s="75"/>
      <c r="AB274" s="75"/>
      <c r="AC274" s="75"/>
      <c r="AD274" s="75"/>
      <c r="AE274" s="75"/>
      <c r="AF274" s="75"/>
      <c r="AG274" s="75"/>
      <c r="AH274" s="75"/>
      <c r="AI274" s="75"/>
    </row>
    <row r="275" spans="1:35" ht="12.75" customHeight="1">
      <c r="A275" s="86"/>
      <c r="B275" s="29"/>
      <c r="C275" s="28"/>
      <c r="D275" s="28"/>
      <c r="E275" s="28"/>
      <c r="F275" s="87"/>
      <c r="G275" s="29"/>
      <c r="H275" s="29"/>
      <c r="I275" s="75"/>
      <c r="J275" s="75"/>
      <c r="K275" s="75"/>
      <c r="L275" s="75"/>
      <c r="M275" s="75"/>
      <c r="N275" s="75"/>
      <c r="O275" s="75"/>
      <c r="P275" s="75"/>
      <c r="Q275" s="75"/>
      <c r="R275" s="75"/>
      <c r="S275" s="75"/>
      <c r="T275" s="75"/>
      <c r="U275" s="75"/>
      <c r="V275" s="75"/>
      <c r="W275" s="75"/>
      <c r="X275" s="75"/>
      <c r="Y275" s="75"/>
      <c r="Z275" s="75"/>
      <c r="AA275" s="75"/>
      <c r="AB275" s="75"/>
      <c r="AC275" s="75"/>
      <c r="AD275" s="75"/>
      <c r="AE275" s="75"/>
      <c r="AF275" s="75"/>
      <c r="AG275" s="75"/>
      <c r="AH275" s="75"/>
      <c r="AI275" s="75"/>
    </row>
    <row r="276" spans="1:35" ht="12.75" customHeight="1">
      <c r="A276" s="86"/>
      <c r="B276" s="29"/>
      <c r="C276" s="28"/>
      <c r="D276" s="28"/>
      <c r="E276" s="28"/>
      <c r="F276" s="87"/>
      <c r="G276" s="29"/>
      <c r="H276" s="29"/>
      <c r="I276" s="75"/>
      <c r="J276" s="75"/>
      <c r="K276" s="75"/>
      <c r="L276" s="75"/>
      <c r="M276" s="75"/>
      <c r="N276" s="75"/>
      <c r="O276" s="75"/>
      <c r="P276" s="75"/>
      <c r="Q276" s="75"/>
      <c r="R276" s="75"/>
      <c r="S276" s="75"/>
      <c r="T276" s="75"/>
      <c r="U276" s="75"/>
      <c r="V276" s="75"/>
      <c r="W276" s="75"/>
      <c r="X276" s="75"/>
      <c r="Y276" s="75"/>
      <c r="Z276" s="75"/>
      <c r="AA276" s="75"/>
      <c r="AB276" s="75"/>
      <c r="AC276" s="75"/>
      <c r="AD276" s="75"/>
      <c r="AE276" s="75"/>
      <c r="AF276" s="75"/>
      <c r="AG276" s="75"/>
      <c r="AH276" s="75"/>
      <c r="AI276" s="75"/>
    </row>
    <row r="277" spans="1:35" ht="12.75" customHeight="1">
      <c r="A277" s="86"/>
      <c r="B277" s="29"/>
      <c r="C277" s="28"/>
      <c r="D277" s="28"/>
      <c r="E277" s="28"/>
      <c r="F277" s="87"/>
      <c r="G277" s="29"/>
      <c r="H277" s="29"/>
      <c r="I277" s="75"/>
      <c r="J277" s="75"/>
      <c r="K277" s="75"/>
      <c r="L277" s="75"/>
      <c r="M277" s="75"/>
      <c r="N277" s="75"/>
      <c r="O277" s="75"/>
      <c r="P277" s="75"/>
      <c r="Q277" s="75"/>
      <c r="R277" s="75"/>
      <c r="S277" s="75"/>
      <c r="T277" s="75"/>
      <c r="U277" s="75"/>
      <c r="V277" s="75"/>
      <c r="W277" s="75"/>
      <c r="X277" s="75"/>
      <c r="Y277" s="75"/>
      <c r="Z277" s="75"/>
      <c r="AA277" s="75"/>
      <c r="AB277" s="75"/>
      <c r="AC277" s="75"/>
      <c r="AD277" s="75"/>
      <c r="AE277" s="75"/>
      <c r="AF277" s="75"/>
      <c r="AG277" s="75"/>
      <c r="AH277" s="75"/>
      <c r="AI277" s="75"/>
    </row>
    <row r="278" spans="1:35" ht="12.75" customHeight="1">
      <c r="A278" s="86"/>
      <c r="B278" s="29"/>
      <c r="C278" s="28"/>
      <c r="D278" s="28"/>
      <c r="E278" s="28"/>
      <c r="F278" s="87"/>
      <c r="G278" s="29"/>
      <c r="H278" s="29"/>
      <c r="I278" s="75"/>
      <c r="J278" s="75"/>
      <c r="K278" s="75"/>
      <c r="L278" s="75"/>
      <c r="M278" s="75"/>
      <c r="N278" s="75"/>
      <c r="O278" s="75"/>
      <c r="P278" s="75"/>
      <c r="Q278" s="75"/>
      <c r="R278" s="75"/>
      <c r="S278" s="75"/>
      <c r="T278" s="75"/>
      <c r="U278" s="75"/>
      <c r="V278" s="75"/>
      <c r="W278" s="75"/>
      <c r="X278" s="75"/>
      <c r="Y278" s="75"/>
      <c r="Z278" s="75"/>
      <c r="AA278" s="75"/>
      <c r="AB278" s="75"/>
      <c r="AC278" s="75"/>
      <c r="AD278" s="75"/>
      <c r="AE278" s="75"/>
      <c r="AF278" s="75"/>
      <c r="AG278" s="75"/>
      <c r="AH278" s="75"/>
      <c r="AI278" s="75"/>
    </row>
    <row r="279" spans="1:35" ht="12.75" customHeight="1">
      <c r="A279" s="86"/>
      <c r="B279" s="29"/>
      <c r="C279" s="28"/>
      <c r="D279" s="28"/>
      <c r="E279" s="28"/>
      <c r="F279" s="87"/>
      <c r="G279" s="29"/>
      <c r="H279" s="29"/>
      <c r="I279" s="75"/>
      <c r="J279" s="75"/>
      <c r="K279" s="75"/>
      <c r="L279" s="75"/>
      <c r="M279" s="75"/>
      <c r="N279" s="75"/>
      <c r="O279" s="75"/>
      <c r="P279" s="75"/>
      <c r="Q279" s="75"/>
      <c r="R279" s="75"/>
      <c r="S279" s="75"/>
      <c r="T279" s="75"/>
      <c r="U279" s="75"/>
      <c r="V279" s="75"/>
      <c r="W279" s="75"/>
      <c r="X279" s="75"/>
      <c r="Y279" s="75"/>
      <c r="Z279" s="75"/>
      <c r="AA279" s="75"/>
      <c r="AB279" s="75"/>
      <c r="AC279" s="75"/>
      <c r="AD279" s="75"/>
      <c r="AE279" s="75"/>
      <c r="AF279" s="75"/>
      <c r="AG279" s="75"/>
      <c r="AH279" s="75"/>
      <c r="AI279" s="75"/>
    </row>
    <row r="280" spans="1:35" ht="12.75" customHeight="1">
      <c r="A280" s="86"/>
      <c r="B280" s="29"/>
      <c r="C280" s="28"/>
      <c r="D280" s="28"/>
      <c r="E280" s="28"/>
      <c r="F280" s="87"/>
      <c r="G280" s="29"/>
      <c r="H280" s="29"/>
      <c r="I280" s="75"/>
      <c r="J280" s="75"/>
      <c r="K280" s="75"/>
      <c r="L280" s="75"/>
      <c r="M280" s="75"/>
      <c r="N280" s="75"/>
      <c r="O280" s="75"/>
      <c r="P280" s="75"/>
      <c r="Q280" s="75"/>
      <c r="R280" s="75"/>
      <c r="S280" s="75"/>
      <c r="T280" s="75"/>
      <c r="U280" s="75"/>
      <c r="V280" s="75"/>
      <c r="W280" s="75"/>
      <c r="X280" s="75"/>
      <c r="Y280" s="75"/>
      <c r="Z280" s="75"/>
      <c r="AA280" s="75"/>
      <c r="AB280" s="75"/>
      <c r="AC280" s="75"/>
      <c r="AD280" s="75"/>
      <c r="AE280" s="75"/>
      <c r="AF280" s="75"/>
      <c r="AG280" s="75"/>
      <c r="AH280" s="75"/>
      <c r="AI280" s="75"/>
    </row>
    <row r="281" spans="1:35" ht="12.75" customHeight="1">
      <c r="A281" s="86"/>
      <c r="B281" s="29"/>
      <c r="C281" s="28"/>
      <c r="D281" s="28"/>
      <c r="E281" s="28"/>
      <c r="F281" s="87"/>
      <c r="G281" s="29"/>
      <c r="H281" s="29"/>
      <c r="I281" s="75"/>
      <c r="J281" s="75"/>
      <c r="K281" s="75"/>
      <c r="L281" s="75"/>
      <c r="M281" s="75"/>
      <c r="N281" s="75"/>
      <c r="O281" s="75"/>
      <c r="P281" s="75"/>
      <c r="Q281" s="75"/>
      <c r="R281" s="75"/>
      <c r="S281" s="75"/>
      <c r="T281" s="75"/>
      <c r="U281" s="75"/>
      <c r="V281" s="75"/>
      <c r="W281" s="75"/>
      <c r="X281" s="75"/>
      <c r="Y281" s="75"/>
      <c r="Z281" s="75"/>
      <c r="AA281" s="75"/>
      <c r="AB281" s="75"/>
      <c r="AC281" s="75"/>
      <c r="AD281" s="75"/>
      <c r="AE281" s="75"/>
      <c r="AF281" s="75"/>
      <c r="AG281" s="75"/>
      <c r="AH281" s="75"/>
      <c r="AI281" s="75"/>
    </row>
    <row r="282" spans="1:35" ht="12.75" customHeight="1">
      <c r="A282" s="86"/>
      <c r="B282" s="29"/>
      <c r="C282" s="28"/>
      <c r="D282" s="28"/>
      <c r="E282" s="28"/>
      <c r="F282" s="87"/>
      <c r="G282" s="29"/>
      <c r="H282" s="29"/>
      <c r="I282" s="75"/>
      <c r="J282" s="75"/>
      <c r="K282" s="75"/>
      <c r="L282" s="75"/>
      <c r="M282" s="75"/>
      <c r="N282" s="75"/>
      <c r="O282" s="75"/>
      <c r="P282" s="75"/>
      <c r="Q282" s="75"/>
      <c r="R282" s="75"/>
      <c r="S282" s="75"/>
      <c r="T282" s="75"/>
      <c r="U282" s="75"/>
      <c r="V282" s="75"/>
      <c r="W282" s="75"/>
      <c r="X282" s="75"/>
      <c r="Y282" s="75"/>
      <c r="Z282" s="75"/>
      <c r="AA282" s="75"/>
      <c r="AB282" s="75"/>
      <c r="AC282" s="75"/>
      <c r="AD282" s="75"/>
      <c r="AE282" s="75"/>
      <c r="AF282" s="75"/>
      <c r="AG282" s="75"/>
      <c r="AH282" s="75"/>
      <c r="AI282" s="75"/>
    </row>
    <row r="283" spans="1:35" ht="12.75" customHeight="1">
      <c r="A283" s="86"/>
      <c r="B283" s="29"/>
      <c r="C283" s="28"/>
      <c r="D283" s="28"/>
      <c r="E283" s="28"/>
      <c r="F283" s="87"/>
      <c r="G283" s="29"/>
      <c r="H283" s="29"/>
      <c r="I283" s="75"/>
      <c r="J283" s="75"/>
      <c r="K283" s="75"/>
      <c r="L283" s="75"/>
      <c r="M283" s="75"/>
      <c r="N283" s="75"/>
      <c r="O283" s="75"/>
      <c r="P283" s="75"/>
      <c r="Q283" s="75"/>
      <c r="R283" s="75"/>
      <c r="S283" s="75"/>
      <c r="T283" s="75"/>
      <c r="U283" s="75"/>
      <c r="V283" s="75"/>
      <c r="W283" s="75"/>
      <c r="X283" s="75"/>
      <c r="Y283" s="75"/>
      <c r="Z283" s="75"/>
      <c r="AA283" s="75"/>
      <c r="AB283" s="75"/>
      <c r="AC283" s="75"/>
      <c r="AD283" s="75"/>
      <c r="AE283" s="75"/>
      <c r="AF283" s="75"/>
      <c r="AG283" s="75"/>
      <c r="AH283" s="75"/>
      <c r="AI283" s="75"/>
    </row>
    <row r="284" spans="1:35" ht="12.75" customHeight="1">
      <c r="A284" s="86"/>
      <c r="B284" s="29"/>
      <c r="C284" s="28"/>
      <c r="D284" s="28"/>
      <c r="E284" s="28"/>
      <c r="F284" s="87"/>
      <c r="G284" s="29"/>
      <c r="H284" s="29"/>
      <c r="I284" s="75"/>
      <c r="J284" s="75"/>
      <c r="K284" s="75"/>
      <c r="L284" s="75"/>
      <c r="M284" s="75"/>
      <c r="N284" s="75"/>
      <c r="O284" s="75"/>
      <c r="P284" s="75"/>
      <c r="Q284" s="75"/>
      <c r="R284" s="75"/>
      <c r="S284" s="75"/>
      <c r="T284" s="75"/>
      <c r="U284" s="75"/>
      <c r="V284" s="75"/>
      <c r="W284" s="75"/>
      <c r="X284" s="75"/>
      <c r="Y284" s="75"/>
      <c r="Z284" s="75"/>
      <c r="AA284" s="75"/>
      <c r="AB284" s="75"/>
      <c r="AC284" s="75"/>
      <c r="AD284" s="75"/>
      <c r="AE284" s="75"/>
      <c r="AF284" s="75"/>
      <c r="AG284" s="75"/>
      <c r="AH284" s="75"/>
      <c r="AI284" s="75"/>
    </row>
    <row r="285" spans="1:35" ht="12.75" customHeight="1">
      <c r="A285" s="86"/>
      <c r="B285" s="29"/>
      <c r="C285" s="28"/>
      <c r="D285" s="28"/>
      <c r="E285" s="28"/>
      <c r="F285" s="87"/>
      <c r="G285" s="29"/>
      <c r="H285" s="29"/>
      <c r="I285" s="75"/>
      <c r="J285" s="75"/>
      <c r="K285" s="75"/>
      <c r="L285" s="75"/>
      <c r="M285" s="75"/>
      <c r="N285" s="75"/>
      <c r="O285" s="75"/>
      <c r="P285" s="75"/>
      <c r="Q285" s="75"/>
      <c r="R285" s="75"/>
      <c r="S285" s="75"/>
      <c r="T285" s="75"/>
      <c r="U285" s="75"/>
      <c r="V285" s="75"/>
      <c r="W285" s="75"/>
      <c r="X285" s="75"/>
      <c r="Y285" s="75"/>
      <c r="Z285" s="75"/>
      <c r="AA285" s="75"/>
      <c r="AB285" s="75"/>
      <c r="AC285" s="75"/>
      <c r="AD285" s="75"/>
      <c r="AE285" s="75"/>
      <c r="AF285" s="75"/>
      <c r="AG285" s="75"/>
      <c r="AH285" s="75"/>
      <c r="AI285" s="75"/>
    </row>
    <row r="286" spans="1:35" ht="12.75" customHeight="1">
      <c r="A286" s="86"/>
      <c r="B286" s="29"/>
      <c r="C286" s="28"/>
      <c r="D286" s="28"/>
      <c r="E286" s="28"/>
      <c r="F286" s="87"/>
      <c r="G286" s="29"/>
      <c r="H286" s="29"/>
      <c r="I286" s="75"/>
      <c r="J286" s="75"/>
      <c r="K286" s="75"/>
      <c r="L286" s="75"/>
      <c r="M286" s="75"/>
      <c r="N286" s="75"/>
      <c r="O286" s="75"/>
      <c r="P286" s="75"/>
      <c r="Q286" s="75"/>
      <c r="R286" s="75"/>
      <c r="S286" s="75"/>
      <c r="T286" s="75"/>
      <c r="U286" s="75"/>
      <c r="V286" s="75"/>
      <c r="W286" s="75"/>
      <c r="X286" s="75"/>
      <c r="Y286" s="75"/>
      <c r="Z286" s="75"/>
      <c r="AA286" s="75"/>
      <c r="AB286" s="75"/>
      <c r="AC286" s="75"/>
      <c r="AD286" s="75"/>
      <c r="AE286" s="75"/>
      <c r="AF286" s="75"/>
      <c r="AG286" s="75"/>
      <c r="AH286" s="75"/>
      <c r="AI286" s="75"/>
    </row>
    <row r="287" spans="1:35" ht="12.75" customHeight="1">
      <c r="A287" s="86"/>
      <c r="B287" s="29"/>
      <c r="C287" s="28"/>
      <c r="D287" s="28"/>
      <c r="E287" s="28"/>
      <c r="F287" s="87"/>
      <c r="G287" s="29"/>
      <c r="H287" s="29"/>
      <c r="I287" s="75"/>
      <c r="J287" s="75"/>
      <c r="K287" s="75"/>
      <c r="L287" s="75"/>
      <c r="M287" s="75"/>
      <c r="N287" s="75"/>
      <c r="O287" s="75"/>
      <c r="P287" s="75"/>
      <c r="Q287" s="75"/>
      <c r="R287" s="75"/>
      <c r="S287" s="75"/>
      <c r="T287" s="75"/>
      <c r="U287" s="75"/>
      <c r="V287" s="75"/>
      <c r="W287" s="75"/>
      <c r="X287" s="75"/>
      <c r="Y287" s="75"/>
      <c r="Z287" s="75"/>
      <c r="AA287" s="75"/>
      <c r="AB287" s="75"/>
      <c r="AC287" s="75"/>
      <c r="AD287" s="75"/>
      <c r="AE287" s="75"/>
      <c r="AF287" s="75"/>
      <c r="AG287" s="75"/>
      <c r="AH287" s="75"/>
      <c r="AI287" s="75"/>
    </row>
    <row r="288" spans="1:35" ht="12.75" customHeight="1">
      <c r="A288" s="86"/>
      <c r="B288" s="29"/>
      <c r="C288" s="28"/>
      <c r="D288" s="28"/>
      <c r="E288" s="28"/>
      <c r="F288" s="87"/>
      <c r="G288" s="29"/>
      <c r="H288" s="29"/>
      <c r="I288" s="75"/>
      <c r="J288" s="75"/>
      <c r="K288" s="75"/>
      <c r="L288" s="75"/>
      <c r="M288" s="75"/>
      <c r="N288" s="75"/>
      <c r="O288" s="75"/>
      <c r="P288" s="75"/>
      <c r="Q288" s="75"/>
      <c r="R288" s="75"/>
      <c r="S288" s="75"/>
      <c r="T288" s="75"/>
      <c r="U288" s="75"/>
      <c r="V288" s="75"/>
      <c r="W288" s="75"/>
      <c r="X288" s="75"/>
      <c r="Y288" s="75"/>
      <c r="Z288" s="75"/>
      <c r="AA288" s="75"/>
      <c r="AB288" s="75"/>
      <c r="AC288" s="75"/>
      <c r="AD288" s="75"/>
      <c r="AE288" s="75"/>
      <c r="AF288" s="75"/>
      <c r="AG288" s="75"/>
      <c r="AH288" s="75"/>
      <c r="AI288" s="75"/>
    </row>
    <row r="289" spans="1:35" ht="12.75" customHeight="1">
      <c r="A289" s="86"/>
      <c r="B289" s="29"/>
      <c r="C289" s="28"/>
      <c r="D289" s="28"/>
      <c r="E289" s="28"/>
      <c r="F289" s="87"/>
      <c r="G289" s="29"/>
      <c r="H289" s="29"/>
      <c r="I289" s="75"/>
      <c r="J289" s="75"/>
      <c r="K289" s="75"/>
      <c r="L289" s="75"/>
      <c r="M289" s="75"/>
      <c r="N289" s="75"/>
      <c r="O289" s="75"/>
      <c r="P289" s="75"/>
      <c r="Q289" s="75"/>
      <c r="R289" s="75"/>
      <c r="S289" s="75"/>
      <c r="T289" s="75"/>
      <c r="U289" s="75"/>
      <c r="V289" s="75"/>
      <c r="W289" s="75"/>
      <c r="X289" s="75"/>
      <c r="Y289" s="75"/>
      <c r="Z289" s="75"/>
      <c r="AA289" s="75"/>
      <c r="AB289" s="75"/>
      <c r="AC289" s="75"/>
      <c r="AD289" s="75"/>
      <c r="AE289" s="75"/>
      <c r="AF289" s="75"/>
      <c r="AG289" s="75"/>
      <c r="AH289" s="75"/>
      <c r="AI289" s="75"/>
    </row>
    <row r="290" spans="1:35" ht="12.75" customHeight="1">
      <c r="A290" s="86"/>
      <c r="B290" s="29"/>
      <c r="C290" s="28"/>
      <c r="D290" s="28"/>
      <c r="E290" s="28"/>
      <c r="F290" s="87"/>
      <c r="G290" s="29"/>
      <c r="H290" s="29"/>
      <c r="I290" s="75"/>
      <c r="J290" s="75"/>
      <c r="K290" s="75"/>
      <c r="L290" s="75"/>
      <c r="M290" s="75"/>
      <c r="N290" s="75"/>
      <c r="O290" s="75"/>
      <c r="P290" s="75"/>
      <c r="Q290" s="75"/>
      <c r="R290" s="75"/>
      <c r="S290" s="75"/>
      <c r="T290" s="75"/>
      <c r="U290" s="75"/>
      <c r="V290" s="75"/>
      <c r="W290" s="75"/>
      <c r="X290" s="75"/>
      <c r="Y290" s="75"/>
      <c r="Z290" s="75"/>
      <c r="AA290" s="75"/>
      <c r="AB290" s="75"/>
      <c r="AC290" s="75"/>
      <c r="AD290" s="75"/>
      <c r="AE290" s="75"/>
      <c r="AF290" s="75"/>
      <c r="AG290" s="75"/>
      <c r="AH290" s="75"/>
      <c r="AI290" s="75"/>
    </row>
    <row r="291" spans="1:35" ht="12.75" customHeight="1">
      <c r="A291" s="86"/>
      <c r="B291" s="29"/>
      <c r="C291" s="28"/>
      <c r="D291" s="28"/>
      <c r="E291" s="28"/>
      <c r="F291" s="87"/>
      <c r="G291" s="29"/>
      <c r="H291" s="29"/>
      <c r="I291" s="75"/>
      <c r="J291" s="75"/>
      <c r="K291" s="75"/>
      <c r="L291" s="75"/>
      <c r="M291" s="75"/>
      <c r="N291" s="75"/>
      <c r="O291" s="75"/>
      <c r="P291" s="75"/>
      <c r="Q291" s="75"/>
      <c r="R291" s="75"/>
      <c r="S291" s="75"/>
      <c r="T291" s="75"/>
      <c r="U291" s="75"/>
      <c r="V291" s="75"/>
      <c r="W291" s="75"/>
      <c r="X291" s="75"/>
      <c r="Y291" s="75"/>
      <c r="Z291" s="75"/>
      <c r="AA291" s="75"/>
      <c r="AB291" s="75"/>
      <c r="AC291" s="75"/>
      <c r="AD291" s="75"/>
      <c r="AE291" s="75"/>
      <c r="AF291" s="75"/>
      <c r="AG291" s="75"/>
      <c r="AH291" s="75"/>
      <c r="AI291" s="75"/>
    </row>
    <row r="292" spans="1:35" ht="12.75" customHeight="1">
      <c r="A292" s="86"/>
      <c r="B292" s="29"/>
      <c r="C292" s="28"/>
      <c r="D292" s="28"/>
      <c r="E292" s="28"/>
      <c r="F292" s="87"/>
      <c r="G292" s="29"/>
      <c r="H292" s="29"/>
      <c r="I292" s="75"/>
      <c r="J292" s="75"/>
      <c r="K292" s="75"/>
      <c r="L292" s="75"/>
      <c r="M292" s="75"/>
      <c r="N292" s="75"/>
      <c r="O292" s="75"/>
      <c r="P292" s="75"/>
      <c r="Q292" s="75"/>
      <c r="R292" s="75"/>
      <c r="S292" s="75"/>
      <c r="T292" s="75"/>
      <c r="U292" s="75"/>
      <c r="V292" s="75"/>
      <c r="W292" s="75"/>
      <c r="X292" s="75"/>
      <c r="Y292" s="75"/>
      <c r="Z292" s="75"/>
      <c r="AA292" s="75"/>
      <c r="AB292" s="75"/>
      <c r="AC292" s="75"/>
      <c r="AD292" s="75"/>
      <c r="AE292" s="75"/>
      <c r="AF292" s="75"/>
      <c r="AG292" s="75"/>
      <c r="AH292" s="75"/>
      <c r="AI292" s="75"/>
    </row>
    <row r="293" spans="1:35" ht="12.75" customHeight="1">
      <c r="A293" s="86"/>
      <c r="B293" s="29"/>
      <c r="C293" s="28"/>
      <c r="D293" s="28"/>
      <c r="E293" s="28"/>
      <c r="F293" s="87"/>
      <c r="G293" s="29"/>
      <c r="H293" s="29"/>
      <c r="I293" s="75"/>
      <c r="J293" s="75"/>
      <c r="K293" s="75"/>
      <c r="L293" s="75"/>
      <c r="M293" s="75"/>
      <c r="N293" s="75"/>
      <c r="O293" s="75"/>
      <c r="P293" s="75"/>
      <c r="Q293" s="75"/>
      <c r="R293" s="75"/>
      <c r="S293" s="75"/>
      <c r="T293" s="75"/>
      <c r="U293" s="75"/>
      <c r="V293" s="75"/>
      <c r="W293" s="75"/>
      <c r="X293" s="75"/>
      <c r="Y293" s="75"/>
      <c r="Z293" s="75"/>
      <c r="AA293" s="75"/>
      <c r="AB293" s="75"/>
      <c r="AC293" s="75"/>
      <c r="AD293" s="75"/>
      <c r="AE293" s="75"/>
      <c r="AF293" s="75"/>
      <c r="AG293" s="75"/>
      <c r="AH293" s="75"/>
      <c r="AI293" s="75"/>
    </row>
    <row r="294" spans="1:35" ht="12.75" customHeight="1">
      <c r="A294" s="86"/>
      <c r="B294" s="29"/>
      <c r="C294" s="28"/>
      <c r="D294" s="28"/>
      <c r="E294" s="28"/>
      <c r="F294" s="87"/>
      <c r="G294" s="29"/>
      <c r="H294" s="29"/>
      <c r="I294" s="75"/>
      <c r="J294" s="75"/>
      <c r="K294" s="75"/>
      <c r="L294" s="75"/>
      <c r="M294" s="75"/>
      <c r="N294" s="75"/>
      <c r="O294" s="75"/>
      <c r="P294" s="75"/>
      <c r="Q294" s="75"/>
      <c r="R294" s="75"/>
      <c r="S294" s="75"/>
      <c r="T294" s="75"/>
      <c r="U294" s="75"/>
      <c r="V294" s="75"/>
      <c r="W294" s="75"/>
      <c r="X294" s="75"/>
      <c r="Y294" s="75"/>
      <c r="Z294" s="75"/>
      <c r="AA294" s="75"/>
      <c r="AB294" s="75"/>
      <c r="AC294" s="75"/>
      <c r="AD294" s="75"/>
      <c r="AE294" s="75"/>
      <c r="AF294" s="75"/>
      <c r="AG294" s="75"/>
      <c r="AH294" s="75"/>
      <c r="AI294" s="75"/>
    </row>
    <row r="295" spans="1:35" ht="12.75" customHeight="1">
      <c r="A295" s="86"/>
      <c r="B295" s="29"/>
      <c r="C295" s="28"/>
      <c r="D295" s="28"/>
      <c r="E295" s="28"/>
      <c r="F295" s="87"/>
      <c r="G295" s="29"/>
      <c r="H295" s="29"/>
      <c r="I295" s="75"/>
      <c r="J295" s="75"/>
      <c r="K295" s="75"/>
      <c r="L295" s="75"/>
      <c r="M295" s="75"/>
      <c r="N295" s="75"/>
      <c r="O295" s="75"/>
      <c r="P295" s="75"/>
      <c r="Q295" s="75"/>
      <c r="R295" s="75"/>
      <c r="S295" s="75"/>
      <c r="T295" s="75"/>
      <c r="U295" s="75"/>
      <c r="V295" s="75"/>
      <c r="W295" s="75"/>
      <c r="X295" s="75"/>
      <c r="Y295" s="75"/>
      <c r="Z295" s="75"/>
      <c r="AA295" s="75"/>
      <c r="AB295" s="75"/>
      <c r="AC295" s="75"/>
      <c r="AD295" s="75"/>
      <c r="AE295" s="75"/>
      <c r="AF295" s="75"/>
      <c r="AG295" s="75"/>
      <c r="AH295" s="75"/>
      <c r="AI295" s="75"/>
    </row>
    <row r="296" spans="1:35" ht="12.75" customHeight="1">
      <c r="A296" s="86"/>
      <c r="B296" s="29"/>
      <c r="C296" s="28"/>
      <c r="D296" s="28"/>
      <c r="E296" s="28"/>
      <c r="F296" s="87"/>
      <c r="G296" s="29"/>
      <c r="H296" s="29"/>
      <c r="I296" s="75"/>
      <c r="J296" s="75"/>
      <c r="K296" s="75"/>
      <c r="L296" s="75"/>
      <c r="M296" s="75"/>
      <c r="N296" s="75"/>
      <c r="O296" s="75"/>
      <c r="P296" s="75"/>
      <c r="Q296" s="75"/>
      <c r="R296" s="75"/>
      <c r="S296" s="75"/>
      <c r="T296" s="75"/>
      <c r="U296" s="75"/>
      <c r="V296" s="75"/>
      <c r="W296" s="75"/>
      <c r="X296" s="75"/>
      <c r="Y296" s="75"/>
      <c r="Z296" s="75"/>
      <c r="AA296" s="75"/>
      <c r="AB296" s="75"/>
      <c r="AC296" s="75"/>
      <c r="AD296" s="75"/>
      <c r="AE296" s="75"/>
      <c r="AF296" s="75"/>
      <c r="AG296" s="75"/>
      <c r="AH296" s="75"/>
      <c r="AI296" s="75"/>
    </row>
    <row r="297" spans="1:35" ht="12.75" customHeight="1">
      <c r="A297" s="86"/>
      <c r="B297" s="29"/>
      <c r="C297" s="28"/>
      <c r="D297" s="28"/>
      <c r="E297" s="28"/>
      <c r="F297" s="87"/>
      <c r="G297" s="29"/>
      <c r="H297" s="29"/>
      <c r="I297" s="75"/>
      <c r="J297" s="75"/>
      <c r="K297" s="75"/>
      <c r="L297" s="75"/>
      <c r="M297" s="75"/>
      <c r="N297" s="75"/>
      <c r="O297" s="75"/>
      <c r="P297" s="75"/>
      <c r="Q297" s="75"/>
      <c r="R297" s="75"/>
      <c r="S297" s="75"/>
      <c r="T297" s="75"/>
      <c r="U297" s="75"/>
      <c r="V297" s="75"/>
      <c r="W297" s="75"/>
      <c r="X297" s="75"/>
      <c r="Y297" s="75"/>
      <c r="Z297" s="75"/>
      <c r="AA297" s="75"/>
      <c r="AB297" s="75"/>
      <c r="AC297" s="75"/>
      <c r="AD297" s="75"/>
      <c r="AE297" s="75"/>
      <c r="AF297" s="75"/>
      <c r="AG297" s="75"/>
      <c r="AH297" s="75"/>
      <c r="AI297" s="75"/>
    </row>
    <row r="298" spans="1:35" ht="12.75" customHeight="1">
      <c r="A298" s="86"/>
      <c r="B298" s="29"/>
      <c r="C298" s="28"/>
      <c r="D298" s="28"/>
      <c r="E298" s="28"/>
      <c r="F298" s="87"/>
      <c r="G298" s="29"/>
      <c r="H298" s="29"/>
      <c r="I298" s="75"/>
      <c r="J298" s="75"/>
      <c r="K298" s="75"/>
      <c r="L298" s="75"/>
      <c r="M298" s="75"/>
      <c r="N298" s="75"/>
      <c r="O298" s="75"/>
      <c r="P298" s="75"/>
      <c r="Q298" s="75"/>
      <c r="R298" s="75"/>
      <c r="S298" s="75"/>
      <c r="T298" s="75"/>
      <c r="U298" s="75"/>
      <c r="V298" s="75"/>
      <c r="W298" s="75"/>
      <c r="X298" s="75"/>
      <c r="Y298" s="75"/>
      <c r="Z298" s="75"/>
      <c r="AA298" s="75"/>
      <c r="AB298" s="75"/>
      <c r="AC298" s="75"/>
      <c r="AD298" s="75"/>
      <c r="AE298" s="75"/>
      <c r="AF298" s="75"/>
      <c r="AG298" s="75"/>
      <c r="AH298" s="75"/>
      <c r="AI298" s="75"/>
    </row>
    <row r="299" spans="1:35" ht="12.75" customHeight="1">
      <c r="A299" s="86"/>
      <c r="B299" s="29"/>
      <c r="C299" s="28"/>
      <c r="D299" s="28"/>
      <c r="E299" s="28"/>
      <c r="F299" s="87"/>
      <c r="G299" s="29"/>
      <c r="H299" s="29"/>
      <c r="I299" s="75"/>
      <c r="J299" s="75"/>
      <c r="K299" s="75"/>
      <c r="L299" s="75"/>
      <c r="M299" s="75"/>
      <c r="N299" s="75"/>
      <c r="O299" s="75"/>
      <c r="P299" s="75"/>
      <c r="Q299" s="75"/>
      <c r="R299" s="75"/>
      <c r="S299" s="75"/>
      <c r="T299" s="75"/>
      <c r="U299" s="75"/>
      <c r="V299" s="75"/>
      <c r="W299" s="75"/>
      <c r="X299" s="75"/>
      <c r="Y299" s="75"/>
      <c r="Z299" s="75"/>
      <c r="AA299" s="75"/>
      <c r="AB299" s="75"/>
      <c r="AC299" s="75"/>
      <c r="AD299" s="75"/>
      <c r="AE299" s="75"/>
      <c r="AF299" s="75"/>
      <c r="AG299" s="75"/>
      <c r="AH299" s="75"/>
      <c r="AI299" s="75"/>
    </row>
    <row r="300" spans="1:35" ht="12.75" customHeight="1">
      <c r="A300" s="86"/>
      <c r="B300" s="29"/>
      <c r="C300" s="28"/>
      <c r="D300" s="28"/>
      <c r="E300" s="28"/>
      <c r="F300" s="87"/>
      <c r="G300" s="29"/>
      <c r="H300" s="29"/>
      <c r="I300" s="75"/>
      <c r="J300" s="75"/>
      <c r="K300" s="75"/>
      <c r="L300" s="75"/>
      <c r="M300" s="75"/>
      <c r="N300" s="75"/>
      <c r="O300" s="75"/>
      <c r="P300" s="75"/>
      <c r="Q300" s="75"/>
      <c r="R300" s="75"/>
      <c r="S300" s="75"/>
      <c r="T300" s="75"/>
      <c r="U300" s="75"/>
      <c r="V300" s="75"/>
      <c r="W300" s="75"/>
      <c r="X300" s="75"/>
      <c r="Y300" s="75"/>
      <c r="Z300" s="75"/>
      <c r="AA300" s="75"/>
      <c r="AB300" s="75"/>
      <c r="AC300" s="75"/>
      <c r="AD300" s="75"/>
      <c r="AE300" s="75"/>
      <c r="AF300" s="75"/>
      <c r="AG300" s="75"/>
      <c r="AH300" s="75"/>
      <c r="AI300" s="75"/>
    </row>
    <row r="301" spans="1:35" ht="12.75" customHeight="1">
      <c r="A301" s="86"/>
      <c r="B301" s="29"/>
      <c r="C301" s="28"/>
      <c r="D301" s="28"/>
      <c r="E301" s="28"/>
      <c r="F301" s="87"/>
      <c r="G301" s="29"/>
      <c r="H301" s="29"/>
      <c r="I301" s="75"/>
      <c r="J301" s="75"/>
      <c r="K301" s="75"/>
      <c r="L301" s="75"/>
      <c r="M301" s="75"/>
      <c r="N301" s="75"/>
      <c r="O301" s="75"/>
      <c r="P301" s="75"/>
      <c r="Q301" s="75"/>
      <c r="R301" s="75"/>
      <c r="S301" s="75"/>
      <c r="T301" s="75"/>
      <c r="U301" s="75"/>
      <c r="V301" s="75"/>
      <c r="W301" s="75"/>
      <c r="X301" s="75"/>
      <c r="Y301" s="75"/>
      <c r="Z301" s="75"/>
      <c r="AA301" s="75"/>
      <c r="AB301" s="75"/>
      <c r="AC301" s="75"/>
      <c r="AD301" s="75"/>
      <c r="AE301" s="75"/>
      <c r="AF301" s="75"/>
      <c r="AG301" s="75"/>
      <c r="AH301" s="75"/>
      <c r="AI301" s="75"/>
    </row>
    <row r="302" spans="1:35" ht="12.75" customHeight="1">
      <c r="A302" s="86"/>
      <c r="B302" s="29"/>
      <c r="C302" s="28"/>
      <c r="D302" s="28"/>
      <c r="E302" s="28"/>
      <c r="F302" s="87"/>
      <c r="G302" s="29"/>
      <c r="H302" s="29"/>
      <c r="I302" s="75"/>
      <c r="J302" s="75"/>
      <c r="K302" s="75"/>
      <c r="L302" s="75"/>
      <c r="M302" s="75"/>
      <c r="N302" s="75"/>
      <c r="O302" s="75"/>
      <c r="P302" s="75"/>
      <c r="Q302" s="75"/>
      <c r="R302" s="75"/>
      <c r="S302" s="75"/>
      <c r="T302" s="75"/>
      <c r="U302" s="75"/>
      <c r="V302" s="75"/>
      <c r="W302" s="75"/>
      <c r="X302" s="75"/>
      <c r="Y302" s="75"/>
      <c r="Z302" s="75"/>
      <c r="AA302" s="75"/>
      <c r="AB302" s="75"/>
      <c r="AC302" s="75"/>
      <c r="AD302" s="75"/>
      <c r="AE302" s="75"/>
      <c r="AF302" s="75"/>
      <c r="AG302" s="75"/>
      <c r="AH302" s="75"/>
      <c r="AI302" s="75"/>
    </row>
    <row r="303" spans="1:35" ht="12.75" customHeight="1">
      <c r="A303" s="86"/>
      <c r="B303" s="29"/>
      <c r="C303" s="28"/>
      <c r="D303" s="28"/>
      <c r="E303" s="28"/>
      <c r="F303" s="87"/>
      <c r="G303" s="29"/>
      <c r="H303" s="29"/>
      <c r="I303" s="75"/>
      <c r="J303" s="75"/>
      <c r="K303" s="75"/>
      <c r="L303" s="75"/>
      <c r="M303" s="75"/>
      <c r="N303" s="75"/>
      <c r="O303" s="75"/>
      <c r="P303" s="75"/>
      <c r="Q303" s="75"/>
      <c r="R303" s="75"/>
      <c r="S303" s="75"/>
      <c r="T303" s="75"/>
      <c r="U303" s="75"/>
      <c r="V303" s="75"/>
      <c r="W303" s="75"/>
      <c r="X303" s="75"/>
      <c r="Y303" s="75"/>
      <c r="Z303" s="75"/>
      <c r="AA303" s="75"/>
      <c r="AB303" s="75"/>
      <c r="AC303" s="75"/>
      <c r="AD303" s="75"/>
      <c r="AE303" s="75"/>
      <c r="AF303" s="75"/>
      <c r="AG303" s="75"/>
      <c r="AH303" s="75"/>
      <c r="AI303" s="75"/>
    </row>
    <row r="304" spans="1:35" ht="12.75" customHeight="1">
      <c r="A304" s="86"/>
      <c r="B304" s="29"/>
      <c r="C304" s="28"/>
      <c r="D304" s="28"/>
      <c r="E304" s="28"/>
      <c r="F304" s="87"/>
      <c r="G304" s="29"/>
      <c r="H304" s="29"/>
      <c r="I304" s="75"/>
      <c r="J304" s="75"/>
      <c r="K304" s="75"/>
      <c r="L304" s="75"/>
      <c r="M304" s="75"/>
      <c r="N304" s="75"/>
      <c r="O304" s="75"/>
      <c r="P304" s="75"/>
      <c r="Q304" s="75"/>
      <c r="R304" s="75"/>
      <c r="S304" s="75"/>
      <c r="T304" s="75"/>
      <c r="U304" s="75"/>
      <c r="V304" s="75"/>
      <c r="W304" s="75"/>
      <c r="X304" s="75"/>
      <c r="Y304" s="75"/>
      <c r="Z304" s="75"/>
      <c r="AA304" s="75"/>
      <c r="AB304" s="75"/>
      <c r="AC304" s="75"/>
      <c r="AD304" s="75"/>
      <c r="AE304" s="75"/>
      <c r="AF304" s="75"/>
      <c r="AG304" s="75"/>
      <c r="AH304" s="75"/>
      <c r="AI304" s="75"/>
    </row>
    <row r="305" spans="1:35" ht="12.75" customHeight="1">
      <c r="A305" s="86"/>
      <c r="B305" s="29"/>
      <c r="C305" s="28"/>
      <c r="D305" s="28"/>
      <c r="E305" s="28"/>
      <c r="F305" s="87"/>
      <c r="G305" s="29"/>
      <c r="H305" s="88"/>
      <c r="I305" s="75"/>
      <c r="J305" s="75"/>
      <c r="K305" s="75"/>
      <c r="L305" s="75"/>
      <c r="M305" s="75"/>
      <c r="N305" s="75"/>
      <c r="O305" s="75"/>
      <c r="P305" s="75"/>
      <c r="Q305" s="75"/>
      <c r="R305" s="75"/>
      <c r="S305" s="75"/>
      <c r="T305" s="75"/>
      <c r="U305" s="75"/>
      <c r="V305" s="75"/>
      <c r="W305" s="75"/>
      <c r="X305" s="75"/>
      <c r="Y305" s="75"/>
      <c r="Z305" s="75"/>
      <c r="AA305" s="75"/>
      <c r="AB305" s="75"/>
      <c r="AC305" s="75"/>
      <c r="AD305" s="75"/>
      <c r="AE305" s="75"/>
      <c r="AF305" s="75"/>
      <c r="AG305" s="75"/>
      <c r="AH305" s="75"/>
      <c r="AI305" s="75"/>
    </row>
    <row r="306" spans="1:35" ht="12.75" customHeight="1">
      <c r="A306" s="86"/>
      <c r="B306" s="29"/>
      <c r="C306" s="28"/>
      <c r="D306" s="28"/>
      <c r="E306" s="28"/>
      <c r="F306" s="87"/>
      <c r="G306" s="29"/>
      <c r="H306" s="88"/>
      <c r="I306" s="75"/>
      <c r="J306" s="75"/>
      <c r="K306" s="75"/>
      <c r="L306" s="75"/>
      <c r="M306" s="75"/>
      <c r="N306" s="75"/>
      <c r="O306" s="75"/>
      <c r="P306" s="75"/>
      <c r="Q306" s="75"/>
      <c r="R306" s="75"/>
      <c r="S306" s="75"/>
      <c r="T306" s="75"/>
      <c r="U306" s="75"/>
      <c r="V306" s="75"/>
      <c r="W306" s="75"/>
      <c r="X306" s="75"/>
      <c r="Y306" s="75"/>
      <c r="Z306" s="75"/>
      <c r="AA306" s="75"/>
      <c r="AB306" s="75"/>
      <c r="AC306" s="75"/>
      <c r="AD306" s="75"/>
      <c r="AE306" s="75"/>
      <c r="AF306" s="75"/>
      <c r="AG306" s="75"/>
      <c r="AH306" s="75"/>
      <c r="AI306" s="75"/>
    </row>
    <row r="307" spans="1:35" ht="12.75" customHeight="1">
      <c r="A307" s="86"/>
      <c r="B307" s="29"/>
      <c r="C307" s="28"/>
      <c r="D307" s="28"/>
      <c r="E307" s="28"/>
      <c r="F307" s="87"/>
      <c r="G307" s="29"/>
      <c r="H307" s="88"/>
      <c r="I307" s="75"/>
      <c r="J307" s="75"/>
      <c r="K307" s="75"/>
      <c r="L307" s="75"/>
      <c r="M307" s="75"/>
      <c r="N307" s="75"/>
      <c r="O307" s="75"/>
      <c r="P307" s="75"/>
      <c r="Q307" s="75"/>
      <c r="R307" s="75"/>
      <c r="S307" s="75"/>
      <c r="T307" s="75"/>
      <c r="U307" s="75"/>
      <c r="V307" s="75"/>
      <c r="W307" s="75"/>
      <c r="X307" s="75"/>
      <c r="Y307" s="75"/>
      <c r="Z307" s="75"/>
      <c r="AA307" s="75"/>
      <c r="AB307" s="75"/>
      <c r="AC307" s="75"/>
      <c r="AD307" s="75"/>
      <c r="AE307" s="75"/>
      <c r="AF307" s="75"/>
      <c r="AG307" s="75"/>
      <c r="AH307" s="75"/>
      <c r="AI307" s="75"/>
    </row>
    <row r="308" spans="1:35" ht="12.75" customHeight="1">
      <c r="A308" s="86"/>
      <c r="B308" s="29"/>
      <c r="C308" s="28"/>
      <c r="D308" s="28"/>
      <c r="E308" s="28"/>
      <c r="F308" s="87"/>
      <c r="G308" s="29"/>
      <c r="H308" s="88"/>
      <c r="I308" s="75"/>
      <c r="J308" s="75"/>
      <c r="K308" s="75"/>
      <c r="L308" s="75"/>
      <c r="M308" s="75"/>
      <c r="N308" s="75"/>
      <c r="O308" s="75"/>
      <c r="P308" s="75"/>
      <c r="Q308" s="75"/>
      <c r="R308" s="75"/>
      <c r="S308" s="75"/>
      <c r="T308" s="75"/>
      <c r="U308" s="75"/>
      <c r="V308" s="75"/>
      <c r="W308" s="75"/>
      <c r="X308" s="75"/>
      <c r="Y308" s="75"/>
      <c r="Z308" s="75"/>
      <c r="AA308" s="75"/>
      <c r="AB308" s="75"/>
      <c r="AC308" s="75"/>
      <c r="AD308" s="75"/>
      <c r="AE308" s="75"/>
      <c r="AF308" s="75"/>
      <c r="AG308" s="75"/>
      <c r="AH308" s="75"/>
      <c r="AI308" s="75"/>
    </row>
    <row r="309" spans="1:35" ht="12.75" customHeight="1">
      <c r="A309" s="86"/>
      <c r="B309" s="29"/>
      <c r="C309" s="28"/>
      <c r="D309" s="28"/>
      <c r="E309" s="28"/>
      <c r="F309" s="87"/>
      <c r="G309" s="29"/>
      <c r="H309" s="88"/>
      <c r="I309" s="75"/>
      <c r="J309" s="75"/>
      <c r="K309" s="75"/>
      <c r="L309" s="75"/>
      <c r="M309" s="75"/>
      <c r="N309" s="75"/>
      <c r="O309" s="75"/>
      <c r="P309" s="75"/>
      <c r="Q309" s="75"/>
      <c r="R309" s="75"/>
      <c r="S309" s="75"/>
      <c r="T309" s="75"/>
      <c r="U309" s="75"/>
      <c r="V309" s="75"/>
      <c r="W309" s="75"/>
      <c r="X309" s="75"/>
      <c r="Y309" s="75"/>
      <c r="Z309" s="75"/>
      <c r="AA309" s="75"/>
      <c r="AB309" s="75"/>
      <c r="AC309" s="75"/>
      <c r="AD309" s="75"/>
      <c r="AE309" s="75"/>
      <c r="AF309" s="75"/>
      <c r="AG309" s="75"/>
      <c r="AH309" s="75"/>
      <c r="AI309" s="75"/>
    </row>
    <row r="310" spans="1:35" ht="12.75" customHeight="1">
      <c r="A310" s="86"/>
      <c r="B310" s="29"/>
      <c r="C310" s="28"/>
      <c r="D310" s="28"/>
      <c r="E310" s="28"/>
      <c r="F310" s="87"/>
      <c r="G310" s="29"/>
      <c r="H310" s="88"/>
      <c r="I310" s="75"/>
      <c r="J310" s="75"/>
      <c r="K310" s="75"/>
      <c r="L310" s="75"/>
      <c r="M310" s="75"/>
      <c r="N310" s="75"/>
      <c r="O310" s="75"/>
      <c r="P310" s="75"/>
      <c r="Q310" s="75"/>
      <c r="R310" s="75"/>
      <c r="S310" s="75"/>
      <c r="T310" s="75"/>
      <c r="U310" s="75"/>
      <c r="V310" s="75"/>
      <c r="W310" s="75"/>
      <c r="X310" s="75"/>
      <c r="Y310" s="75"/>
      <c r="Z310" s="75"/>
      <c r="AA310" s="75"/>
      <c r="AB310" s="75"/>
      <c r="AC310" s="75"/>
      <c r="AD310" s="75"/>
      <c r="AE310" s="75"/>
      <c r="AF310" s="75"/>
      <c r="AG310" s="75"/>
      <c r="AH310" s="75"/>
      <c r="AI310" s="75"/>
    </row>
    <row r="311" spans="1:35" ht="12.75" customHeight="1">
      <c r="A311" s="86"/>
      <c r="B311" s="29"/>
      <c r="C311" s="28"/>
      <c r="D311" s="28"/>
      <c r="E311" s="28"/>
      <c r="F311" s="87"/>
      <c r="G311" s="29"/>
      <c r="H311" s="88"/>
      <c r="I311" s="75"/>
      <c r="J311" s="75"/>
      <c r="K311" s="75"/>
      <c r="L311" s="75"/>
      <c r="M311" s="75"/>
      <c r="N311" s="75"/>
      <c r="O311" s="75"/>
      <c r="P311" s="75"/>
      <c r="Q311" s="75"/>
      <c r="R311" s="75"/>
      <c r="S311" s="75"/>
      <c r="T311" s="75"/>
      <c r="U311" s="75"/>
      <c r="V311" s="75"/>
      <c r="W311" s="75"/>
      <c r="X311" s="75"/>
      <c r="Y311" s="75"/>
      <c r="Z311" s="75"/>
      <c r="AA311" s="75"/>
      <c r="AB311" s="75"/>
      <c r="AC311" s="75"/>
      <c r="AD311" s="75"/>
      <c r="AE311" s="75"/>
      <c r="AF311" s="75"/>
      <c r="AG311" s="75"/>
      <c r="AH311" s="75"/>
      <c r="AI311" s="75"/>
    </row>
    <row r="312" spans="1:35" ht="12.75" customHeight="1">
      <c r="A312" s="86"/>
      <c r="B312" s="29"/>
      <c r="C312" s="28"/>
      <c r="D312" s="28"/>
      <c r="E312" s="28"/>
      <c r="F312" s="87"/>
      <c r="G312" s="29"/>
      <c r="H312" s="88"/>
      <c r="I312" s="75"/>
      <c r="J312" s="75"/>
      <c r="K312" s="75"/>
      <c r="L312" s="75"/>
      <c r="M312" s="75"/>
      <c r="N312" s="75"/>
      <c r="O312" s="75"/>
      <c r="P312" s="75"/>
      <c r="Q312" s="75"/>
      <c r="R312" s="75"/>
      <c r="S312" s="75"/>
      <c r="T312" s="75"/>
      <c r="U312" s="75"/>
      <c r="V312" s="75"/>
      <c r="W312" s="75"/>
      <c r="X312" s="75"/>
      <c r="Y312" s="75"/>
      <c r="Z312" s="75"/>
      <c r="AA312" s="75"/>
      <c r="AB312" s="75"/>
      <c r="AC312" s="75"/>
      <c r="AD312" s="75"/>
      <c r="AE312" s="75"/>
      <c r="AF312" s="75"/>
      <c r="AG312" s="75"/>
      <c r="AH312" s="75"/>
      <c r="AI312" s="75"/>
    </row>
    <row r="313" spans="1:35" ht="12.75" customHeight="1">
      <c r="A313" s="86"/>
      <c r="B313" s="29"/>
      <c r="C313" s="28"/>
      <c r="D313" s="28"/>
      <c r="E313" s="28"/>
      <c r="F313" s="87"/>
      <c r="G313" s="29"/>
      <c r="H313" s="88"/>
      <c r="I313" s="75"/>
      <c r="J313" s="75"/>
      <c r="K313" s="75"/>
      <c r="L313" s="75"/>
      <c r="M313" s="75"/>
      <c r="N313" s="75"/>
      <c r="O313" s="75"/>
      <c r="P313" s="75"/>
      <c r="Q313" s="75"/>
      <c r="R313" s="75"/>
      <c r="S313" s="75"/>
      <c r="T313" s="75"/>
      <c r="U313" s="75"/>
      <c r="V313" s="75"/>
      <c r="W313" s="75"/>
      <c r="X313" s="75"/>
      <c r="Y313" s="75"/>
      <c r="Z313" s="75"/>
      <c r="AA313" s="75"/>
      <c r="AB313" s="75"/>
      <c r="AC313" s="75"/>
      <c r="AD313" s="75"/>
      <c r="AE313" s="75"/>
      <c r="AF313" s="75"/>
      <c r="AG313" s="75"/>
      <c r="AH313" s="75"/>
      <c r="AI313" s="75"/>
    </row>
    <row r="314" spans="1:35" ht="12.75" customHeight="1">
      <c r="A314" s="86"/>
      <c r="B314" s="29"/>
      <c r="C314" s="28"/>
      <c r="D314" s="28"/>
      <c r="E314" s="28"/>
      <c r="F314" s="87"/>
      <c r="G314" s="29"/>
      <c r="H314" s="88"/>
      <c r="I314" s="75"/>
      <c r="J314" s="75"/>
      <c r="K314" s="75"/>
      <c r="L314" s="75"/>
      <c r="M314" s="75"/>
      <c r="N314" s="75"/>
      <c r="O314" s="75"/>
      <c r="P314" s="75"/>
      <c r="Q314" s="75"/>
      <c r="R314" s="75"/>
      <c r="S314" s="75"/>
      <c r="T314" s="75"/>
      <c r="U314" s="75"/>
      <c r="V314" s="75"/>
      <c r="W314" s="75"/>
      <c r="X314" s="75"/>
      <c r="Y314" s="75"/>
      <c r="Z314" s="75"/>
      <c r="AA314" s="75"/>
      <c r="AB314" s="75"/>
      <c r="AC314" s="75"/>
      <c r="AD314" s="75"/>
      <c r="AE314" s="75"/>
      <c r="AF314" s="75"/>
      <c r="AG314" s="75"/>
      <c r="AH314" s="75"/>
      <c r="AI314" s="75"/>
    </row>
    <row r="315" spans="1:35" ht="12.75" customHeight="1">
      <c r="A315" s="86"/>
      <c r="B315" s="29"/>
      <c r="C315" s="28"/>
      <c r="D315" s="28"/>
      <c r="E315" s="28"/>
      <c r="F315" s="87"/>
      <c r="G315" s="29"/>
      <c r="H315" s="88"/>
      <c r="I315" s="75"/>
      <c r="J315" s="75"/>
      <c r="K315" s="75"/>
      <c r="L315" s="75"/>
      <c r="M315" s="75"/>
      <c r="N315" s="75"/>
      <c r="O315" s="75"/>
      <c r="P315" s="75"/>
      <c r="Q315" s="75"/>
      <c r="R315" s="75"/>
      <c r="S315" s="75"/>
      <c r="T315" s="75"/>
      <c r="U315" s="75"/>
      <c r="V315" s="75"/>
      <c r="W315" s="75"/>
      <c r="X315" s="75"/>
      <c r="Y315" s="75"/>
      <c r="Z315" s="75"/>
      <c r="AA315" s="75"/>
      <c r="AB315" s="75"/>
      <c r="AC315" s="75"/>
      <c r="AD315" s="75"/>
      <c r="AE315" s="75"/>
      <c r="AF315" s="75"/>
      <c r="AG315" s="75"/>
      <c r="AH315" s="75"/>
      <c r="AI315" s="75"/>
    </row>
    <row r="316" spans="1:35" ht="12.75" customHeight="1">
      <c r="A316" s="86"/>
      <c r="B316" s="29"/>
      <c r="C316" s="28"/>
      <c r="D316" s="28"/>
      <c r="E316" s="28"/>
      <c r="F316" s="87"/>
      <c r="G316" s="29"/>
      <c r="H316" s="88"/>
      <c r="I316" s="75"/>
      <c r="J316" s="75"/>
      <c r="K316" s="75"/>
      <c r="L316" s="75"/>
      <c r="M316" s="75"/>
      <c r="N316" s="75"/>
      <c r="O316" s="75"/>
      <c r="P316" s="75"/>
      <c r="Q316" s="75"/>
      <c r="R316" s="75"/>
      <c r="S316" s="75"/>
      <c r="T316" s="75"/>
      <c r="U316" s="75"/>
      <c r="V316" s="75"/>
      <c r="W316" s="75"/>
      <c r="X316" s="75"/>
      <c r="Y316" s="75"/>
      <c r="Z316" s="75"/>
      <c r="AA316" s="75"/>
      <c r="AB316" s="75"/>
      <c r="AC316" s="75"/>
      <c r="AD316" s="75"/>
      <c r="AE316" s="75"/>
      <c r="AF316" s="75"/>
      <c r="AG316" s="75"/>
      <c r="AH316" s="75"/>
      <c r="AI316" s="75"/>
    </row>
    <row r="317" spans="1:35" ht="12.75" customHeight="1">
      <c r="A317" s="86"/>
      <c r="B317" s="29"/>
      <c r="C317" s="28"/>
      <c r="D317" s="28"/>
      <c r="E317" s="28"/>
      <c r="F317" s="87"/>
      <c r="G317" s="29"/>
      <c r="H317" s="88"/>
      <c r="I317" s="75"/>
      <c r="J317" s="75"/>
      <c r="K317" s="75"/>
      <c r="L317" s="75"/>
      <c r="M317" s="75"/>
      <c r="N317" s="75"/>
      <c r="O317" s="75"/>
      <c r="P317" s="75"/>
      <c r="Q317" s="75"/>
      <c r="R317" s="75"/>
      <c r="S317" s="75"/>
      <c r="T317" s="75"/>
      <c r="U317" s="75"/>
      <c r="V317" s="75"/>
      <c r="W317" s="75"/>
      <c r="X317" s="75"/>
      <c r="Y317" s="75"/>
      <c r="Z317" s="75"/>
      <c r="AA317" s="75"/>
      <c r="AB317" s="75"/>
      <c r="AC317" s="75"/>
      <c r="AD317" s="75"/>
      <c r="AE317" s="75"/>
      <c r="AF317" s="75"/>
      <c r="AG317" s="75"/>
      <c r="AH317" s="75"/>
      <c r="AI317" s="75"/>
    </row>
    <row r="318" spans="1:35" ht="12.75" customHeight="1">
      <c r="A318" s="86"/>
      <c r="B318" s="29"/>
      <c r="C318" s="28"/>
      <c r="D318" s="28"/>
      <c r="E318" s="28"/>
      <c r="F318" s="87"/>
      <c r="G318" s="29"/>
      <c r="H318" s="88"/>
      <c r="I318" s="75"/>
      <c r="J318" s="75"/>
      <c r="K318" s="75"/>
      <c r="L318" s="75"/>
      <c r="M318" s="75"/>
      <c r="N318" s="75"/>
      <c r="O318" s="75"/>
      <c r="P318" s="75"/>
      <c r="Q318" s="75"/>
      <c r="R318" s="75"/>
      <c r="S318" s="75"/>
      <c r="T318" s="75"/>
      <c r="U318" s="75"/>
      <c r="V318" s="75"/>
      <c r="W318" s="75"/>
      <c r="X318" s="75"/>
      <c r="Y318" s="75"/>
      <c r="Z318" s="75"/>
      <c r="AA318" s="75"/>
      <c r="AB318" s="75"/>
      <c r="AC318" s="75"/>
      <c r="AD318" s="75"/>
      <c r="AE318" s="75"/>
      <c r="AF318" s="75"/>
      <c r="AG318" s="75"/>
      <c r="AH318" s="75"/>
      <c r="AI318" s="75"/>
    </row>
    <row r="319" spans="1:35" ht="12.75" customHeight="1">
      <c r="A319" s="86"/>
      <c r="B319" s="29"/>
      <c r="C319" s="28"/>
      <c r="D319" s="28"/>
      <c r="E319" s="28"/>
      <c r="F319" s="87"/>
      <c r="G319" s="29"/>
      <c r="H319" s="88"/>
      <c r="I319" s="75"/>
      <c r="J319" s="75"/>
      <c r="K319" s="75"/>
      <c r="L319" s="75"/>
      <c r="M319" s="75"/>
      <c r="N319" s="75"/>
      <c r="O319" s="75"/>
      <c r="P319" s="75"/>
      <c r="Q319" s="75"/>
      <c r="R319" s="75"/>
      <c r="S319" s="75"/>
      <c r="T319" s="75"/>
      <c r="U319" s="75"/>
      <c r="V319" s="75"/>
      <c r="W319" s="75"/>
      <c r="X319" s="75"/>
      <c r="Y319" s="75"/>
      <c r="Z319" s="75"/>
      <c r="AA319" s="75"/>
      <c r="AB319" s="75"/>
      <c r="AC319" s="75"/>
      <c r="AD319" s="75"/>
      <c r="AE319" s="75"/>
      <c r="AF319" s="75"/>
      <c r="AG319" s="75"/>
      <c r="AH319" s="75"/>
      <c r="AI319" s="75"/>
    </row>
    <row r="320" spans="1:35" ht="12.75" customHeight="1">
      <c r="A320" s="86"/>
      <c r="B320" s="29"/>
      <c r="C320" s="28"/>
      <c r="D320" s="28"/>
      <c r="E320" s="28"/>
      <c r="F320" s="87"/>
      <c r="G320" s="29"/>
      <c r="H320" s="88"/>
      <c r="I320" s="75"/>
      <c r="J320" s="75"/>
      <c r="K320" s="75"/>
      <c r="L320" s="75"/>
      <c r="M320" s="75"/>
      <c r="N320" s="75"/>
      <c r="O320" s="75"/>
      <c r="P320" s="75"/>
      <c r="Q320" s="75"/>
      <c r="R320" s="75"/>
      <c r="S320" s="75"/>
      <c r="T320" s="75"/>
      <c r="U320" s="75"/>
      <c r="V320" s="75"/>
      <c r="W320" s="75"/>
      <c r="X320" s="75"/>
      <c r="Y320" s="75"/>
      <c r="Z320" s="75"/>
      <c r="AA320" s="75"/>
      <c r="AB320" s="75"/>
      <c r="AC320" s="75"/>
      <c r="AD320" s="75"/>
      <c r="AE320" s="75"/>
      <c r="AF320" s="75"/>
      <c r="AG320" s="75"/>
      <c r="AH320" s="75"/>
      <c r="AI320" s="75"/>
    </row>
    <row r="321" spans="1:35" ht="12.75" customHeight="1">
      <c r="A321" s="86"/>
      <c r="B321" s="29"/>
      <c r="C321" s="28"/>
      <c r="D321" s="28"/>
      <c r="E321" s="28"/>
      <c r="F321" s="87"/>
      <c r="G321" s="29"/>
      <c r="H321" s="88"/>
      <c r="I321" s="75"/>
      <c r="J321" s="75"/>
      <c r="K321" s="75"/>
      <c r="L321" s="75"/>
      <c r="M321" s="75"/>
      <c r="N321" s="75"/>
      <c r="O321" s="75"/>
      <c r="P321" s="75"/>
      <c r="Q321" s="75"/>
      <c r="R321" s="75"/>
      <c r="S321" s="75"/>
      <c r="T321" s="75"/>
      <c r="U321" s="75"/>
      <c r="V321" s="75"/>
      <c r="W321" s="75"/>
      <c r="X321" s="75"/>
      <c r="Y321" s="75"/>
      <c r="Z321" s="75"/>
      <c r="AA321" s="75"/>
      <c r="AB321" s="75"/>
      <c r="AC321" s="75"/>
      <c r="AD321" s="75"/>
      <c r="AE321" s="75"/>
      <c r="AF321" s="75"/>
      <c r="AG321" s="75"/>
      <c r="AH321" s="75"/>
      <c r="AI321" s="75"/>
    </row>
    <row r="322" spans="1:35" ht="12.75" customHeight="1">
      <c r="A322" s="86"/>
      <c r="B322" s="29"/>
      <c r="C322" s="28"/>
      <c r="D322" s="28"/>
      <c r="E322" s="28"/>
      <c r="F322" s="87"/>
      <c r="G322" s="29"/>
      <c r="H322" s="88"/>
      <c r="I322" s="75"/>
      <c r="J322" s="75"/>
      <c r="K322" s="75"/>
      <c r="L322" s="75"/>
      <c r="M322" s="75"/>
      <c r="N322" s="75"/>
      <c r="O322" s="75"/>
      <c r="P322" s="75"/>
      <c r="Q322" s="75"/>
      <c r="R322" s="75"/>
      <c r="S322" s="75"/>
      <c r="T322" s="75"/>
      <c r="U322" s="75"/>
      <c r="V322" s="75"/>
      <c r="W322" s="75"/>
      <c r="X322" s="75"/>
      <c r="Y322" s="75"/>
      <c r="Z322" s="75"/>
      <c r="AA322" s="75"/>
      <c r="AB322" s="75"/>
      <c r="AC322" s="75"/>
      <c r="AD322" s="75"/>
      <c r="AE322" s="75"/>
      <c r="AF322" s="75"/>
      <c r="AG322" s="75"/>
      <c r="AH322" s="75"/>
      <c r="AI322" s="75"/>
    </row>
    <row r="323" spans="1:35" ht="12.75" customHeight="1">
      <c r="A323" s="86"/>
      <c r="B323" s="29"/>
      <c r="C323" s="28"/>
      <c r="D323" s="28"/>
      <c r="E323" s="28"/>
      <c r="F323" s="87"/>
      <c r="G323" s="29"/>
      <c r="H323" s="88"/>
      <c r="I323" s="75"/>
      <c r="J323" s="75"/>
      <c r="K323" s="75"/>
      <c r="L323" s="75"/>
      <c r="M323" s="75"/>
      <c r="N323" s="75"/>
      <c r="O323" s="75"/>
      <c r="P323" s="75"/>
      <c r="Q323" s="75"/>
      <c r="R323" s="75"/>
      <c r="S323" s="75"/>
      <c r="T323" s="75"/>
      <c r="U323" s="75"/>
      <c r="V323" s="75"/>
      <c r="W323" s="75"/>
      <c r="X323" s="75"/>
      <c r="Y323" s="75"/>
      <c r="Z323" s="75"/>
      <c r="AA323" s="75"/>
      <c r="AB323" s="75"/>
      <c r="AC323" s="75"/>
      <c r="AD323" s="75"/>
      <c r="AE323" s="75"/>
      <c r="AF323" s="75"/>
      <c r="AG323" s="75"/>
      <c r="AH323" s="75"/>
      <c r="AI323" s="75"/>
    </row>
    <row r="324" spans="1:35" ht="12.75" customHeight="1">
      <c r="A324" s="86"/>
      <c r="B324" s="29"/>
      <c r="C324" s="28"/>
      <c r="D324" s="28"/>
      <c r="E324" s="28"/>
      <c r="F324" s="87"/>
      <c r="G324" s="29"/>
      <c r="H324" s="88"/>
      <c r="I324" s="75"/>
      <c r="J324" s="75"/>
      <c r="K324" s="75"/>
      <c r="L324" s="75"/>
      <c r="M324" s="75"/>
      <c r="N324" s="75"/>
      <c r="O324" s="75"/>
      <c r="P324" s="75"/>
      <c r="Q324" s="75"/>
      <c r="R324" s="75"/>
      <c r="S324" s="75"/>
      <c r="T324" s="75"/>
      <c r="U324" s="75"/>
      <c r="V324" s="75"/>
      <c r="W324" s="75"/>
      <c r="X324" s="75"/>
      <c r="Y324" s="75"/>
      <c r="Z324" s="75"/>
      <c r="AA324" s="75"/>
      <c r="AB324" s="75"/>
      <c r="AC324" s="75"/>
      <c r="AD324" s="75"/>
      <c r="AE324" s="75"/>
      <c r="AF324" s="75"/>
      <c r="AG324" s="75"/>
      <c r="AH324" s="75"/>
      <c r="AI324" s="75"/>
    </row>
    <row r="325" spans="1:35" ht="12.75" customHeight="1">
      <c r="A325" s="86"/>
      <c r="B325" s="29"/>
      <c r="C325" s="28"/>
      <c r="D325" s="28"/>
      <c r="E325" s="28"/>
      <c r="F325" s="87"/>
      <c r="G325" s="29"/>
      <c r="H325" s="88"/>
      <c r="I325" s="75"/>
      <c r="J325" s="75"/>
      <c r="K325" s="75"/>
      <c r="L325" s="75"/>
      <c r="M325" s="75"/>
      <c r="N325" s="75"/>
      <c r="O325" s="75"/>
      <c r="P325" s="75"/>
      <c r="Q325" s="75"/>
      <c r="R325" s="75"/>
      <c r="S325" s="75"/>
      <c r="T325" s="75"/>
      <c r="U325" s="75"/>
      <c r="V325" s="75"/>
      <c r="W325" s="75"/>
      <c r="X325" s="75"/>
      <c r="Y325" s="75"/>
      <c r="Z325" s="75"/>
      <c r="AA325" s="75"/>
      <c r="AB325" s="75"/>
      <c r="AC325" s="75"/>
      <c r="AD325" s="75"/>
      <c r="AE325" s="75"/>
      <c r="AF325" s="75"/>
      <c r="AG325" s="75"/>
      <c r="AH325" s="75"/>
      <c r="AI325" s="75"/>
    </row>
    <row r="326" spans="1:35" ht="12.75" customHeight="1">
      <c r="A326" s="86"/>
      <c r="B326" s="29"/>
      <c r="C326" s="28"/>
      <c r="D326" s="28"/>
      <c r="E326" s="28"/>
      <c r="F326" s="87"/>
      <c r="G326" s="29"/>
      <c r="H326" s="88"/>
      <c r="I326" s="75"/>
      <c r="J326" s="75"/>
      <c r="K326" s="75"/>
      <c r="L326" s="75"/>
      <c r="M326" s="75"/>
      <c r="N326" s="75"/>
      <c r="O326" s="75"/>
      <c r="P326" s="75"/>
      <c r="Q326" s="75"/>
      <c r="R326" s="75"/>
      <c r="S326" s="75"/>
      <c r="T326" s="75"/>
      <c r="U326" s="75"/>
      <c r="V326" s="75"/>
      <c r="W326" s="75"/>
      <c r="X326" s="75"/>
      <c r="Y326" s="75"/>
      <c r="Z326" s="75"/>
      <c r="AA326" s="75"/>
      <c r="AB326" s="75"/>
      <c r="AC326" s="75"/>
      <c r="AD326" s="75"/>
      <c r="AE326" s="75"/>
      <c r="AF326" s="75"/>
      <c r="AG326" s="75"/>
      <c r="AH326" s="75"/>
      <c r="AI326" s="75"/>
    </row>
    <row r="327" spans="1:35" ht="12.75" customHeight="1">
      <c r="A327" s="86"/>
      <c r="B327" s="29"/>
      <c r="C327" s="28"/>
      <c r="D327" s="28"/>
      <c r="E327" s="28"/>
      <c r="F327" s="87"/>
      <c r="G327" s="29"/>
      <c r="H327" s="88"/>
      <c r="I327" s="75"/>
      <c r="J327" s="75"/>
      <c r="K327" s="75"/>
      <c r="L327" s="75"/>
      <c r="M327" s="75"/>
      <c r="N327" s="75"/>
      <c r="O327" s="75"/>
      <c r="P327" s="75"/>
      <c r="Q327" s="75"/>
      <c r="R327" s="75"/>
      <c r="S327" s="75"/>
      <c r="T327" s="75"/>
      <c r="U327" s="75"/>
      <c r="V327" s="75"/>
      <c r="W327" s="75"/>
      <c r="X327" s="75"/>
      <c r="Y327" s="75"/>
      <c r="Z327" s="75"/>
      <c r="AA327" s="75"/>
      <c r="AB327" s="75"/>
      <c r="AC327" s="75"/>
      <c r="AD327" s="75"/>
      <c r="AE327" s="75"/>
      <c r="AF327" s="75"/>
      <c r="AG327" s="75"/>
      <c r="AH327" s="75"/>
      <c r="AI327" s="75"/>
    </row>
    <row r="328" spans="1:35" ht="12.75" customHeight="1">
      <c r="A328" s="86"/>
      <c r="B328" s="29"/>
      <c r="C328" s="28"/>
      <c r="D328" s="28"/>
      <c r="E328" s="28"/>
      <c r="F328" s="87"/>
      <c r="G328" s="29"/>
      <c r="H328" s="88"/>
      <c r="I328" s="75"/>
      <c r="J328" s="75"/>
      <c r="K328" s="75"/>
      <c r="L328" s="75"/>
      <c r="M328" s="75"/>
      <c r="N328" s="75"/>
      <c r="O328" s="75"/>
      <c r="P328" s="75"/>
      <c r="Q328" s="75"/>
      <c r="R328" s="75"/>
      <c r="S328" s="75"/>
      <c r="T328" s="75"/>
      <c r="U328" s="75"/>
      <c r="V328" s="75"/>
      <c r="W328" s="75"/>
      <c r="X328" s="75"/>
      <c r="Y328" s="75"/>
      <c r="Z328" s="75"/>
      <c r="AA328" s="75"/>
      <c r="AB328" s="75"/>
      <c r="AC328" s="75"/>
      <c r="AD328" s="75"/>
      <c r="AE328" s="75"/>
      <c r="AF328" s="75"/>
      <c r="AG328" s="75"/>
      <c r="AH328" s="75"/>
      <c r="AI328" s="75"/>
    </row>
    <row r="329" spans="1:35" ht="12.75" customHeight="1">
      <c r="A329" s="86"/>
      <c r="B329" s="29"/>
      <c r="C329" s="28"/>
      <c r="D329" s="28"/>
      <c r="E329" s="28"/>
      <c r="F329" s="87"/>
      <c r="G329" s="29"/>
      <c r="H329" s="88"/>
      <c r="I329" s="75"/>
      <c r="J329" s="75"/>
      <c r="K329" s="75"/>
      <c r="L329" s="75"/>
      <c r="M329" s="75"/>
      <c r="N329" s="75"/>
      <c r="O329" s="75"/>
      <c r="P329" s="75"/>
      <c r="Q329" s="75"/>
      <c r="R329" s="75"/>
      <c r="S329" s="75"/>
      <c r="T329" s="75"/>
      <c r="U329" s="75"/>
      <c r="V329" s="75"/>
      <c r="W329" s="75"/>
      <c r="X329" s="75"/>
      <c r="Y329" s="75"/>
      <c r="Z329" s="75"/>
      <c r="AA329" s="75"/>
      <c r="AB329" s="75"/>
      <c r="AC329" s="75"/>
      <c r="AD329" s="75"/>
      <c r="AE329" s="75"/>
      <c r="AF329" s="75"/>
      <c r="AG329" s="75"/>
      <c r="AH329" s="75"/>
      <c r="AI329" s="75"/>
    </row>
    <row r="330" spans="1:35" ht="12.75" customHeight="1">
      <c r="A330" s="86"/>
      <c r="B330" s="29"/>
      <c r="C330" s="28"/>
      <c r="D330" s="28"/>
      <c r="E330" s="28"/>
      <c r="F330" s="87"/>
      <c r="G330" s="29"/>
      <c r="H330" s="88"/>
      <c r="I330" s="75"/>
      <c r="J330" s="75"/>
      <c r="K330" s="75"/>
      <c r="L330" s="75"/>
      <c r="M330" s="75"/>
      <c r="N330" s="75"/>
      <c r="O330" s="75"/>
      <c r="P330" s="75"/>
      <c r="Q330" s="75"/>
      <c r="R330" s="75"/>
      <c r="S330" s="75"/>
      <c r="T330" s="75"/>
      <c r="U330" s="75"/>
      <c r="V330" s="75"/>
      <c r="W330" s="75"/>
      <c r="X330" s="75"/>
      <c r="Y330" s="75"/>
      <c r="Z330" s="75"/>
      <c r="AA330" s="75"/>
      <c r="AB330" s="75"/>
      <c r="AC330" s="75"/>
      <c r="AD330" s="75"/>
      <c r="AE330" s="75"/>
      <c r="AF330" s="75"/>
      <c r="AG330" s="75"/>
      <c r="AH330" s="75"/>
      <c r="AI330" s="75"/>
    </row>
    <row r="331" spans="1:35" ht="12.75" customHeight="1">
      <c r="A331" s="86"/>
      <c r="B331" s="29"/>
      <c r="C331" s="28"/>
      <c r="D331" s="28"/>
      <c r="E331" s="28"/>
      <c r="F331" s="87"/>
      <c r="G331" s="29"/>
      <c r="H331" s="88"/>
      <c r="I331" s="75"/>
      <c r="J331" s="75"/>
      <c r="K331" s="75"/>
      <c r="L331" s="75"/>
      <c r="M331" s="75"/>
      <c r="N331" s="75"/>
      <c r="O331" s="75"/>
      <c r="P331" s="75"/>
      <c r="Q331" s="75"/>
      <c r="R331" s="75"/>
      <c r="S331" s="75"/>
      <c r="T331" s="75"/>
      <c r="U331" s="75"/>
      <c r="V331" s="75"/>
      <c r="W331" s="75"/>
      <c r="X331" s="75"/>
      <c r="Y331" s="75"/>
      <c r="Z331" s="75"/>
      <c r="AA331" s="75"/>
      <c r="AB331" s="75"/>
      <c r="AC331" s="75"/>
      <c r="AD331" s="75"/>
      <c r="AE331" s="75"/>
      <c r="AF331" s="75"/>
      <c r="AG331" s="75"/>
      <c r="AH331" s="75"/>
      <c r="AI331" s="75"/>
    </row>
    <row r="332" spans="1:35" ht="12.75" customHeight="1">
      <c r="A332" s="86"/>
      <c r="B332" s="29"/>
      <c r="C332" s="28"/>
      <c r="D332" s="28"/>
      <c r="E332" s="28"/>
      <c r="F332" s="87"/>
      <c r="G332" s="29"/>
      <c r="H332" s="88"/>
      <c r="I332" s="75"/>
      <c r="J332" s="75"/>
      <c r="K332" s="75"/>
      <c r="L332" s="75"/>
      <c r="M332" s="75"/>
      <c r="N332" s="75"/>
      <c r="O332" s="75"/>
      <c r="P332" s="75"/>
      <c r="Q332" s="75"/>
      <c r="R332" s="75"/>
      <c r="S332" s="75"/>
      <c r="T332" s="75"/>
      <c r="U332" s="75"/>
      <c r="V332" s="75"/>
      <c r="W332" s="75"/>
      <c r="X332" s="75"/>
      <c r="Y332" s="75"/>
      <c r="Z332" s="75"/>
      <c r="AA332" s="75"/>
      <c r="AB332" s="75"/>
      <c r="AC332" s="75"/>
      <c r="AD332" s="75"/>
      <c r="AE332" s="75"/>
      <c r="AF332" s="75"/>
      <c r="AG332" s="75"/>
      <c r="AH332" s="75"/>
      <c r="AI332" s="75"/>
    </row>
    <row r="333" spans="1:35" ht="12.75" customHeight="1">
      <c r="A333" s="86"/>
      <c r="B333" s="29"/>
      <c r="C333" s="28"/>
      <c r="D333" s="28"/>
      <c r="E333" s="28"/>
      <c r="F333" s="87"/>
      <c r="G333" s="29"/>
      <c r="H333" s="88"/>
      <c r="I333" s="75"/>
      <c r="J333" s="75"/>
      <c r="K333" s="75"/>
      <c r="L333" s="75"/>
      <c r="M333" s="75"/>
      <c r="N333" s="75"/>
      <c r="O333" s="75"/>
      <c r="P333" s="75"/>
      <c r="Q333" s="75"/>
      <c r="R333" s="75"/>
      <c r="S333" s="75"/>
      <c r="T333" s="75"/>
      <c r="U333" s="75"/>
      <c r="V333" s="75"/>
      <c r="W333" s="75"/>
      <c r="X333" s="75"/>
      <c r="Y333" s="75"/>
      <c r="Z333" s="75"/>
      <c r="AA333" s="75"/>
      <c r="AB333" s="75"/>
      <c r="AC333" s="75"/>
      <c r="AD333" s="75"/>
      <c r="AE333" s="75"/>
      <c r="AF333" s="75"/>
      <c r="AG333" s="75"/>
      <c r="AH333" s="75"/>
      <c r="AI333" s="75"/>
    </row>
    <row r="334" spans="1:35" ht="12.75" customHeight="1">
      <c r="A334" s="86"/>
      <c r="B334" s="29"/>
      <c r="C334" s="28"/>
      <c r="D334" s="28"/>
      <c r="E334" s="28"/>
      <c r="F334" s="87"/>
      <c r="G334" s="29"/>
      <c r="H334" s="88"/>
      <c r="I334" s="75"/>
      <c r="J334" s="75"/>
      <c r="K334" s="75"/>
      <c r="L334" s="75"/>
      <c r="M334" s="75"/>
      <c r="N334" s="75"/>
      <c r="O334" s="75"/>
      <c r="P334" s="75"/>
      <c r="Q334" s="75"/>
      <c r="R334" s="75"/>
      <c r="S334" s="75"/>
      <c r="T334" s="75"/>
      <c r="U334" s="75"/>
      <c r="V334" s="75"/>
      <c r="W334" s="75"/>
      <c r="X334" s="75"/>
      <c r="Y334" s="75"/>
      <c r="Z334" s="75"/>
      <c r="AA334" s="75"/>
      <c r="AB334" s="75"/>
      <c r="AC334" s="75"/>
      <c r="AD334" s="75"/>
      <c r="AE334" s="75"/>
      <c r="AF334" s="75"/>
      <c r="AG334" s="75"/>
      <c r="AH334" s="75"/>
      <c r="AI334" s="75"/>
    </row>
    <row r="335" spans="1:35" ht="12.75" customHeight="1">
      <c r="A335" s="86"/>
      <c r="B335" s="29"/>
      <c r="C335" s="28"/>
      <c r="D335" s="28"/>
      <c r="E335" s="28"/>
      <c r="F335" s="87"/>
      <c r="G335" s="29"/>
      <c r="H335" s="88"/>
      <c r="I335" s="75"/>
      <c r="J335" s="75"/>
      <c r="K335" s="75"/>
      <c r="L335" s="75"/>
      <c r="M335" s="75"/>
      <c r="N335" s="75"/>
      <c r="O335" s="75"/>
      <c r="P335" s="75"/>
      <c r="Q335" s="75"/>
      <c r="R335" s="75"/>
      <c r="S335" s="75"/>
      <c r="T335" s="75"/>
      <c r="U335" s="75"/>
      <c r="V335" s="75"/>
      <c r="W335" s="75"/>
      <c r="X335" s="75"/>
      <c r="Y335" s="75"/>
      <c r="Z335" s="75"/>
      <c r="AA335" s="75"/>
      <c r="AB335" s="75"/>
      <c r="AC335" s="75"/>
      <c r="AD335" s="75"/>
      <c r="AE335" s="75"/>
      <c r="AF335" s="75"/>
      <c r="AG335" s="75"/>
      <c r="AH335" s="75"/>
      <c r="AI335" s="75"/>
    </row>
    <row r="336" spans="1:35" ht="12.75" customHeight="1">
      <c r="A336" s="86"/>
      <c r="B336" s="29"/>
      <c r="C336" s="28"/>
      <c r="D336" s="28"/>
      <c r="E336" s="28"/>
      <c r="F336" s="87"/>
      <c r="G336" s="29"/>
      <c r="H336" s="88"/>
      <c r="I336" s="75"/>
      <c r="J336" s="75"/>
      <c r="K336" s="75"/>
      <c r="L336" s="75"/>
      <c r="M336" s="75"/>
      <c r="N336" s="75"/>
      <c r="O336" s="75"/>
      <c r="P336" s="75"/>
      <c r="Q336" s="75"/>
      <c r="R336" s="75"/>
      <c r="S336" s="75"/>
      <c r="T336" s="75"/>
      <c r="U336" s="75"/>
      <c r="V336" s="75"/>
      <c r="W336" s="75"/>
      <c r="X336" s="75"/>
      <c r="Y336" s="75"/>
      <c r="Z336" s="75"/>
      <c r="AA336" s="75"/>
      <c r="AB336" s="75"/>
      <c r="AC336" s="75"/>
      <c r="AD336" s="75"/>
      <c r="AE336" s="75"/>
      <c r="AF336" s="75"/>
      <c r="AG336" s="75"/>
      <c r="AH336" s="75"/>
      <c r="AI336" s="75"/>
    </row>
    <row r="337" spans="1:35" ht="12.75" customHeight="1">
      <c r="A337" s="86"/>
      <c r="B337" s="29"/>
      <c r="C337" s="28"/>
      <c r="D337" s="28"/>
      <c r="E337" s="28"/>
      <c r="F337" s="87"/>
      <c r="G337" s="29"/>
      <c r="H337" s="88"/>
      <c r="I337" s="75"/>
      <c r="J337" s="75"/>
      <c r="K337" s="75"/>
      <c r="L337" s="75"/>
      <c r="M337" s="75"/>
      <c r="N337" s="75"/>
      <c r="O337" s="75"/>
      <c r="P337" s="75"/>
      <c r="Q337" s="75"/>
      <c r="R337" s="75"/>
      <c r="S337" s="75"/>
      <c r="T337" s="75"/>
      <c r="U337" s="75"/>
      <c r="V337" s="75"/>
      <c r="W337" s="75"/>
      <c r="X337" s="75"/>
      <c r="Y337" s="75"/>
      <c r="Z337" s="75"/>
      <c r="AA337" s="75"/>
      <c r="AB337" s="75"/>
      <c r="AC337" s="75"/>
      <c r="AD337" s="75"/>
      <c r="AE337" s="75"/>
      <c r="AF337" s="75"/>
      <c r="AG337" s="75"/>
      <c r="AH337" s="75"/>
      <c r="AI337" s="75"/>
    </row>
    <row r="338" spans="1:35" ht="12.75" customHeight="1">
      <c r="A338" s="86"/>
      <c r="B338" s="29"/>
      <c r="C338" s="28"/>
      <c r="D338" s="28"/>
      <c r="E338" s="28"/>
      <c r="F338" s="87"/>
      <c r="G338" s="29"/>
      <c r="H338" s="88"/>
      <c r="I338" s="75"/>
      <c r="J338" s="75"/>
      <c r="K338" s="75"/>
      <c r="L338" s="75"/>
      <c r="M338" s="75"/>
      <c r="N338" s="75"/>
      <c r="O338" s="75"/>
      <c r="P338" s="75"/>
      <c r="Q338" s="75"/>
      <c r="R338" s="75"/>
      <c r="S338" s="75"/>
      <c r="T338" s="75"/>
      <c r="U338" s="75"/>
      <c r="V338" s="75"/>
      <c r="W338" s="75"/>
      <c r="X338" s="75"/>
      <c r="Y338" s="75"/>
      <c r="Z338" s="75"/>
      <c r="AA338" s="75"/>
      <c r="AB338" s="75"/>
      <c r="AC338" s="75"/>
      <c r="AD338" s="75"/>
      <c r="AE338" s="75"/>
      <c r="AF338" s="75"/>
      <c r="AG338" s="75"/>
      <c r="AH338" s="75"/>
      <c r="AI338" s="75"/>
    </row>
    <row r="339" spans="1:35" ht="12.75" customHeight="1">
      <c r="A339" s="86"/>
      <c r="B339" s="29"/>
      <c r="C339" s="28"/>
      <c r="D339" s="28"/>
      <c r="E339" s="28"/>
      <c r="F339" s="87"/>
      <c r="G339" s="29"/>
      <c r="H339" s="88"/>
      <c r="I339" s="75"/>
      <c r="J339" s="75"/>
      <c r="K339" s="75"/>
      <c r="L339" s="75"/>
      <c r="M339" s="75"/>
      <c r="N339" s="75"/>
      <c r="O339" s="75"/>
      <c r="P339" s="75"/>
      <c r="Q339" s="75"/>
      <c r="R339" s="75"/>
      <c r="S339" s="75"/>
      <c r="T339" s="75"/>
      <c r="U339" s="75"/>
      <c r="V339" s="75"/>
      <c r="W339" s="75"/>
      <c r="X339" s="75"/>
      <c r="Y339" s="75"/>
      <c r="Z339" s="75"/>
      <c r="AA339" s="75"/>
      <c r="AB339" s="75"/>
      <c r="AC339" s="75"/>
      <c r="AD339" s="75"/>
      <c r="AE339" s="75"/>
      <c r="AF339" s="75"/>
      <c r="AG339" s="75"/>
      <c r="AH339" s="75"/>
      <c r="AI339" s="75"/>
    </row>
    <row r="340" spans="1:35" ht="12.75" customHeight="1">
      <c r="A340" s="86"/>
      <c r="B340" s="29"/>
      <c r="C340" s="28"/>
      <c r="D340" s="28"/>
      <c r="E340" s="28"/>
      <c r="F340" s="87"/>
      <c r="G340" s="29"/>
      <c r="H340" s="88"/>
      <c r="I340" s="75"/>
      <c r="J340" s="75"/>
      <c r="K340" s="75"/>
      <c r="L340" s="75"/>
      <c r="M340" s="75"/>
      <c r="N340" s="75"/>
      <c r="O340" s="75"/>
      <c r="P340" s="75"/>
      <c r="Q340" s="75"/>
      <c r="R340" s="75"/>
      <c r="S340" s="75"/>
      <c r="T340" s="75"/>
      <c r="U340" s="75"/>
      <c r="V340" s="75"/>
      <c r="W340" s="75"/>
      <c r="X340" s="75"/>
      <c r="Y340" s="75"/>
      <c r="Z340" s="75"/>
      <c r="AA340" s="75"/>
      <c r="AB340" s="75"/>
      <c r="AC340" s="75"/>
      <c r="AD340" s="75"/>
      <c r="AE340" s="75"/>
      <c r="AF340" s="75"/>
      <c r="AG340" s="75"/>
      <c r="AH340" s="75"/>
      <c r="AI340" s="75"/>
    </row>
    <row r="341" spans="1:35" ht="12.75" customHeight="1">
      <c r="A341" s="86"/>
      <c r="B341" s="29"/>
      <c r="C341" s="28"/>
      <c r="D341" s="28"/>
      <c r="E341" s="28"/>
      <c r="F341" s="87"/>
      <c r="G341" s="29"/>
      <c r="H341" s="88"/>
      <c r="I341" s="75"/>
      <c r="J341" s="75"/>
      <c r="K341" s="75"/>
      <c r="L341" s="75"/>
      <c r="M341" s="75"/>
      <c r="N341" s="75"/>
      <c r="O341" s="75"/>
      <c r="P341" s="75"/>
      <c r="Q341" s="75"/>
      <c r="R341" s="75"/>
      <c r="S341" s="75"/>
      <c r="T341" s="75"/>
      <c r="U341" s="75"/>
      <c r="V341" s="75"/>
      <c r="W341" s="75"/>
      <c r="X341" s="75"/>
      <c r="Y341" s="75"/>
      <c r="Z341" s="75"/>
      <c r="AA341" s="75"/>
      <c r="AB341" s="75"/>
      <c r="AC341" s="75"/>
      <c r="AD341" s="75"/>
      <c r="AE341" s="75"/>
      <c r="AF341" s="75"/>
      <c r="AG341" s="75"/>
      <c r="AH341" s="75"/>
      <c r="AI341" s="75"/>
    </row>
    <row r="342" spans="1:35" ht="12.75" customHeight="1">
      <c r="A342" s="86"/>
      <c r="B342" s="29"/>
      <c r="C342" s="28"/>
      <c r="D342" s="28"/>
      <c r="E342" s="28"/>
      <c r="F342" s="87"/>
      <c r="G342" s="29"/>
      <c r="H342" s="88"/>
      <c r="I342" s="75"/>
      <c r="J342" s="75"/>
      <c r="K342" s="75"/>
      <c r="L342" s="75"/>
      <c r="M342" s="75"/>
      <c r="N342" s="75"/>
      <c r="O342" s="75"/>
      <c r="P342" s="75"/>
      <c r="Q342" s="75"/>
      <c r="R342" s="75"/>
      <c r="S342" s="75"/>
      <c r="T342" s="75"/>
      <c r="U342" s="75"/>
      <c r="V342" s="75"/>
      <c r="W342" s="75"/>
      <c r="X342" s="75"/>
      <c r="Y342" s="75"/>
      <c r="Z342" s="75"/>
      <c r="AA342" s="75"/>
      <c r="AB342" s="75"/>
      <c r="AC342" s="75"/>
      <c r="AD342" s="75"/>
      <c r="AE342" s="75"/>
      <c r="AF342" s="75"/>
      <c r="AG342" s="75"/>
      <c r="AH342" s="75"/>
      <c r="AI342" s="75"/>
    </row>
    <row r="343" spans="1:35" ht="12.75" customHeight="1">
      <c r="A343" s="86"/>
      <c r="B343" s="29"/>
      <c r="C343" s="28"/>
      <c r="D343" s="28"/>
      <c r="E343" s="28"/>
      <c r="F343" s="87"/>
      <c r="G343" s="29"/>
      <c r="H343" s="88"/>
      <c r="I343" s="75"/>
      <c r="J343" s="75"/>
      <c r="K343" s="75"/>
      <c r="L343" s="75"/>
      <c r="M343" s="75"/>
      <c r="N343" s="75"/>
      <c r="O343" s="75"/>
      <c r="P343" s="75"/>
      <c r="Q343" s="75"/>
      <c r="R343" s="75"/>
      <c r="S343" s="75"/>
      <c r="T343" s="75"/>
      <c r="U343" s="75"/>
      <c r="V343" s="75"/>
      <c r="W343" s="75"/>
      <c r="X343" s="75"/>
      <c r="Y343" s="75"/>
      <c r="Z343" s="75"/>
      <c r="AA343" s="75"/>
      <c r="AB343" s="75"/>
      <c r="AC343" s="75"/>
      <c r="AD343" s="75"/>
      <c r="AE343" s="75"/>
      <c r="AF343" s="75"/>
      <c r="AG343" s="75"/>
      <c r="AH343" s="75"/>
      <c r="AI343" s="75"/>
    </row>
    <row r="344" spans="1:35" ht="12.75" customHeight="1">
      <c r="A344" s="86"/>
      <c r="B344" s="29"/>
      <c r="C344" s="28"/>
      <c r="D344" s="28"/>
      <c r="E344" s="28"/>
      <c r="F344" s="87"/>
      <c r="G344" s="29"/>
      <c r="H344" s="88"/>
      <c r="I344" s="75"/>
      <c r="J344" s="75"/>
      <c r="K344" s="75"/>
      <c r="L344" s="75"/>
      <c r="M344" s="75"/>
      <c r="N344" s="75"/>
      <c r="O344" s="75"/>
      <c r="P344" s="75"/>
      <c r="Q344" s="75"/>
      <c r="R344" s="75"/>
      <c r="S344" s="75"/>
      <c r="T344" s="75"/>
      <c r="U344" s="75"/>
      <c r="V344" s="75"/>
      <c r="W344" s="75"/>
      <c r="X344" s="75"/>
      <c r="Y344" s="75"/>
      <c r="Z344" s="75"/>
      <c r="AA344" s="75"/>
      <c r="AB344" s="75"/>
      <c r="AC344" s="75"/>
      <c r="AD344" s="75"/>
      <c r="AE344" s="75"/>
      <c r="AF344" s="75"/>
      <c r="AG344" s="75"/>
      <c r="AH344" s="75"/>
      <c r="AI344" s="75"/>
    </row>
    <row r="345" spans="1:35" ht="12.75" customHeight="1">
      <c r="A345" s="86"/>
      <c r="B345" s="29"/>
      <c r="C345" s="28"/>
      <c r="D345" s="28"/>
      <c r="E345" s="28"/>
      <c r="F345" s="87"/>
      <c r="G345" s="29"/>
      <c r="H345" s="88"/>
      <c r="I345" s="75"/>
      <c r="J345" s="75"/>
      <c r="K345" s="75"/>
      <c r="L345" s="75"/>
      <c r="M345" s="75"/>
      <c r="N345" s="75"/>
      <c r="O345" s="75"/>
      <c r="P345" s="75"/>
      <c r="Q345" s="75"/>
      <c r="R345" s="75"/>
      <c r="S345" s="75"/>
      <c r="T345" s="75"/>
      <c r="U345" s="75"/>
      <c r="V345" s="75"/>
      <c r="W345" s="75"/>
      <c r="X345" s="75"/>
      <c r="Y345" s="75"/>
      <c r="Z345" s="75"/>
      <c r="AA345" s="75"/>
      <c r="AB345" s="75"/>
      <c r="AC345" s="75"/>
      <c r="AD345" s="75"/>
      <c r="AE345" s="75"/>
      <c r="AF345" s="75"/>
      <c r="AG345" s="75"/>
      <c r="AH345" s="75"/>
      <c r="AI345" s="75"/>
    </row>
    <row r="346" spans="1:35" ht="12.75" customHeight="1">
      <c r="A346" s="86"/>
      <c r="B346" s="29"/>
      <c r="C346" s="28"/>
      <c r="D346" s="28"/>
      <c r="E346" s="28"/>
      <c r="F346" s="87"/>
      <c r="G346" s="29"/>
      <c r="H346" s="88"/>
      <c r="I346" s="75"/>
      <c r="J346" s="75"/>
      <c r="K346" s="75"/>
      <c r="L346" s="75"/>
      <c r="M346" s="75"/>
      <c r="N346" s="75"/>
      <c r="O346" s="75"/>
      <c r="P346" s="75"/>
      <c r="Q346" s="75"/>
      <c r="R346" s="75"/>
      <c r="S346" s="75"/>
      <c r="T346" s="75"/>
      <c r="U346" s="75"/>
      <c r="V346" s="75"/>
      <c r="W346" s="75"/>
      <c r="X346" s="75"/>
      <c r="Y346" s="75"/>
      <c r="Z346" s="75"/>
      <c r="AA346" s="75"/>
      <c r="AB346" s="75"/>
      <c r="AC346" s="75"/>
      <c r="AD346" s="75"/>
      <c r="AE346" s="75"/>
      <c r="AF346" s="75"/>
      <c r="AG346" s="75"/>
      <c r="AH346" s="75"/>
      <c r="AI346" s="75"/>
    </row>
    <row r="347" spans="1:35" ht="12.75" customHeight="1">
      <c r="A347" s="86"/>
      <c r="B347" s="29"/>
      <c r="C347" s="28"/>
      <c r="D347" s="28"/>
      <c r="E347" s="28"/>
      <c r="F347" s="87"/>
      <c r="G347" s="29"/>
      <c r="H347" s="88"/>
      <c r="I347" s="75"/>
      <c r="J347" s="75"/>
      <c r="K347" s="75"/>
      <c r="L347" s="75"/>
      <c r="M347" s="75"/>
      <c r="N347" s="75"/>
      <c r="O347" s="75"/>
      <c r="P347" s="75"/>
      <c r="Q347" s="75"/>
      <c r="R347" s="75"/>
      <c r="S347" s="75"/>
      <c r="T347" s="75"/>
      <c r="U347" s="75"/>
      <c r="V347" s="75"/>
      <c r="W347" s="75"/>
      <c r="X347" s="75"/>
      <c r="Y347" s="75"/>
      <c r="Z347" s="75"/>
      <c r="AA347" s="75"/>
      <c r="AB347" s="75"/>
      <c r="AC347" s="75"/>
      <c r="AD347" s="75"/>
      <c r="AE347" s="75"/>
      <c r="AF347" s="75"/>
      <c r="AG347" s="75"/>
      <c r="AH347" s="75"/>
      <c r="AI347" s="75"/>
    </row>
    <row r="348" spans="1:35" ht="12.75" customHeight="1">
      <c r="A348" s="86"/>
      <c r="B348" s="29"/>
      <c r="C348" s="28"/>
      <c r="D348" s="28"/>
      <c r="E348" s="28"/>
      <c r="F348" s="87"/>
      <c r="G348" s="29"/>
      <c r="H348" s="88"/>
      <c r="I348" s="75"/>
      <c r="J348" s="75"/>
      <c r="K348" s="75"/>
      <c r="L348" s="75"/>
      <c r="M348" s="75"/>
      <c r="N348" s="75"/>
      <c r="O348" s="75"/>
      <c r="P348" s="75"/>
      <c r="Q348" s="75"/>
      <c r="R348" s="75"/>
      <c r="S348" s="75"/>
      <c r="T348" s="75"/>
      <c r="U348" s="75"/>
      <c r="V348" s="75"/>
      <c r="W348" s="75"/>
      <c r="X348" s="75"/>
      <c r="Y348" s="75"/>
      <c r="Z348" s="75"/>
      <c r="AA348" s="75"/>
      <c r="AB348" s="75"/>
      <c r="AC348" s="75"/>
      <c r="AD348" s="75"/>
      <c r="AE348" s="75"/>
      <c r="AF348" s="75"/>
      <c r="AG348" s="75"/>
      <c r="AH348" s="75"/>
      <c r="AI348" s="75"/>
    </row>
    <row r="349" spans="1:35" ht="12.75" customHeight="1">
      <c r="A349" s="86"/>
      <c r="B349" s="29"/>
      <c r="C349" s="28"/>
      <c r="D349" s="28"/>
      <c r="E349" s="28"/>
      <c r="F349" s="87"/>
      <c r="G349" s="29"/>
      <c r="H349" s="88"/>
      <c r="I349" s="75"/>
      <c r="J349" s="75"/>
      <c r="K349" s="75"/>
      <c r="L349" s="75"/>
      <c r="M349" s="75"/>
      <c r="N349" s="75"/>
      <c r="O349" s="75"/>
      <c r="P349" s="75"/>
      <c r="Q349" s="75"/>
      <c r="R349" s="75"/>
      <c r="S349" s="75"/>
      <c r="T349" s="75"/>
      <c r="U349" s="75"/>
      <c r="V349" s="75"/>
      <c r="W349" s="75"/>
      <c r="X349" s="75"/>
      <c r="Y349" s="75"/>
      <c r="Z349" s="75"/>
      <c r="AA349" s="75"/>
      <c r="AB349" s="75"/>
      <c r="AC349" s="75"/>
      <c r="AD349" s="75"/>
      <c r="AE349" s="75"/>
      <c r="AF349" s="75"/>
      <c r="AG349" s="75"/>
      <c r="AH349" s="75"/>
      <c r="AI349" s="75"/>
    </row>
    <row r="350" spans="1:35" ht="12.75" customHeight="1">
      <c r="A350" s="86"/>
      <c r="B350" s="29"/>
      <c r="C350" s="28"/>
      <c r="D350" s="28"/>
      <c r="E350" s="28"/>
      <c r="F350" s="87"/>
      <c r="G350" s="29"/>
      <c r="H350" s="88"/>
      <c r="I350" s="75"/>
      <c r="J350" s="75"/>
      <c r="K350" s="75"/>
      <c r="L350" s="75"/>
      <c r="M350" s="75"/>
      <c r="N350" s="75"/>
      <c r="O350" s="75"/>
      <c r="P350" s="75"/>
      <c r="Q350" s="75"/>
      <c r="R350" s="75"/>
      <c r="S350" s="75"/>
      <c r="T350" s="75"/>
      <c r="U350" s="75"/>
      <c r="V350" s="75"/>
      <c r="W350" s="75"/>
      <c r="X350" s="75"/>
      <c r="Y350" s="75"/>
      <c r="Z350" s="75"/>
      <c r="AA350" s="75"/>
      <c r="AB350" s="75"/>
      <c r="AC350" s="75"/>
      <c r="AD350" s="75"/>
      <c r="AE350" s="75"/>
      <c r="AF350" s="75"/>
      <c r="AG350" s="75"/>
      <c r="AH350" s="75"/>
      <c r="AI350" s="75"/>
    </row>
    <row r="351" spans="1:35" ht="12.75" customHeight="1">
      <c r="A351" s="86"/>
      <c r="B351" s="29"/>
      <c r="C351" s="28"/>
      <c r="D351" s="28"/>
      <c r="E351" s="28"/>
      <c r="F351" s="87"/>
      <c r="G351" s="29"/>
      <c r="H351" s="88"/>
      <c r="I351" s="75"/>
      <c r="J351" s="75"/>
      <c r="K351" s="75"/>
      <c r="L351" s="75"/>
      <c r="M351" s="75"/>
      <c r="N351" s="75"/>
      <c r="O351" s="75"/>
      <c r="P351" s="75"/>
      <c r="Q351" s="75"/>
      <c r="R351" s="75"/>
      <c r="S351" s="75"/>
      <c r="T351" s="75"/>
      <c r="U351" s="75"/>
      <c r="V351" s="75"/>
      <c r="W351" s="75"/>
      <c r="X351" s="75"/>
      <c r="Y351" s="75"/>
      <c r="Z351" s="75"/>
      <c r="AA351" s="75"/>
      <c r="AB351" s="75"/>
      <c r="AC351" s="75"/>
      <c r="AD351" s="75"/>
      <c r="AE351" s="75"/>
      <c r="AF351" s="75"/>
      <c r="AG351" s="75"/>
      <c r="AH351" s="75"/>
      <c r="AI351" s="75"/>
    </row>
    <row r="352" spans="1:35" ht="12.75" customHeight="1">
      <c r="A352" s="86"/>
      <c r="B352" s="29"/>
      <c r="C352" s="28"/>
      <c r="D352" s="28"/>
      <c r="E352" s="28"/>
      <c r="F352" s="87"/>
      <c r="G352" s="29"/>
      <c r="H352" s="88"/>
      <c r="I352" s="75"/>
      <c r="J352" s="75"/>
      <c r="K352" s="75"/>
      <c r="L352" s="75"/>
      <c r="M352" s="75"/>
      <c r="N352" s="75"/>
      <c r="O352" s="75"/>
      <c r="P352" s="75"/>
      <c r="Q352" s="75"/>
      <c r="R352" s="75"/>
      <c r="S352" s="75"/>
      <c r="T352" s="75"/>
      <c r="U352" s="75"/>
      <c r="V352" s="75"/>
      <c r="W352" s="75"/>
      <c r="X352" s="75"/>
      <c r="Y352" s="75"/>
      <c r="Z352" s="75"/>
      <c r="AA352" s="75"/>
      <c r="AB352" s="75"/>
      <c r="AC352" s="75"/>
      <c r="AD352" s="75"/>
      <c r="AE352" s="75"/>
      <c r="AF352" s="75"/>
      <c r="AG352" s="75"/>
      <c r="AH352" s="75"/>
      <c r="AI352" s="75"/>
    </row>
    <row r="353" spans="1:35" ht="12.75" customHeight="1">
      <c r="A353" s="86"/>
      <c r="B353" s="29"/>
      <c r="C353" s="28"/>
      <c r="D353" s="28"/>
      <c r="E353" s="28"/>
      <c r="F353" s="87"/>
      <c r="G353" s="29"/>
      <c r="H353" s="88"/>
      <c r="I353" s="75"/>
      <c r="J353" s="75"/>
      <c r="K353" s="75"/>
      <c r="L353" s="75"/>
      <c r="M353" s="75"/>
      <c r="N353" s="75"/>
      <c r="O353" s="75"/>
      <c r="P353" s="75"/>
      <c r="Q353" s="75"/>
      <c r="R353" s="75"/>
      <c r="S353" s="75"/>
      <c r="T353" s="75"/>
      <c r="U353" s="75"/>
      <c r="V353" s="75"/>
      <c r="W353" s="75"/>
      <c r="X353" s="75"/>
      <c r="Y353" s="75"/>
      <c r="Z353" s="75"/>
      <c r="AA353" s="75"/>
      <c r="AB353" s="75"/>
      <c r="AC353" s="75"/>
      <c r="AD353" s="75"/>
      <c r="AE353" s="75"/>
      <c r="AF353" s="75"/>
      <c r="AG353" s="75"/>
      <c r="AH353" s="75"/>
      <c r="AI353" s="75"/>
    </row>
    <row r="354" spans="1:35" ht="12.75" customHeight="1">
      <c r="A354" s="86"/>
      <c r="B354" s="29"/>
      <c r="C354" s="28"/>
      <c r="D354" s="28"/>
      <c r="E354" s="28"/>
      <c r="F354" s="87"/>
      <c r="G354" s="29"/>
      <c r="H354" s="88"/>
      <c r="I354" s="75"/>
      <c r="J354" s="75"/>
      <c r="K354" s="75"/>
      <c r="L354" s="75"/>
      <c r="M354" s="75"/>
      <c r="N354" s="75"/>
      <c r="O354" s="75"/>
      <c r="P354" s="75"/>
      <c r="Q354" s="75"/>
      <c r="R354" s="75"/>
      <c r="S354" s="75"/>
      <c r="T354" s="75"/>
      <c r="U354" s="75"/>
      <c r="V354" s="75"/>
      <c r="W354" s="75"/>
      <c r="X354" s="75"/>
      <c r="Y354" s="75"/>
      <c r="Z354" s="75"/>
      <c r="AA354" s="75"/>
      <c r="AB354" s="75"/>
      <c r="AC354" s="75"/>
      <c r="AD354" s="75"/>
      <c r="AE354" s="75"/>
      <c r="AF354" s="75"/>
      <c r="AG354" s="75"/>
      <c r="AH354" s="75"/>
      <c r="AI354" s="75"/>
    </row>
    <row r="355" spans="1:35" ht="12.75" customHeight="1">
      <c r="A355" s="86"/>
      <c r="B355" s="29"/>
      <c r="C355" s="28"/>
      <c r="D355" s="28"/>
      <c r="E355" s="28"/>
      <c r="F355" s="87"/>
      <c r="G355" s="29"/>
      <c r="H355" s="88"/>
      <c r="I355" s="75"/>
      <c r="J355" s="75"/>
      <c r="K355" s="75"/>
      <c r="L355" s="75"/>
      <c r="M355" s="75"/>
      <c r="N355" s="75"/>
      <c r="O355" s="75"/>
      <c r="P355" s="75"/>
      <c r="Q355" s="75"/>
      <c r="R355" s="75"/>
      <c r="S355" s="75"/>
      <c r="T355" s="75"/>
      <c r="U355" s="75"/>
      <c r="V355" s="75"/>
      <c r="W355" s="75"/>
      <c r="X355" s="75"/>
      <c r="Y355" s="75"/>
      <c r="Z355" s="75"/>
      <c r="AA355" s="75"/>
      <c r="AB355" s="75"/>
      <c r="AC355" s="75"/>
      <c r="AD355" s="75"/>
      <c r="AE355" s="75"/>
      <c r="AF355" s="75"/>
      <c r="AG355" s="75"/>
      <c r="AH355" s="75"/>
      <c r="AI355" s="75"/>
    </row>
    <row r="356" spans="1:35" ht="12.75" customHeight="1">
      <c r="A356" s="86"/>
      <c r="B356" s="29"/>
      <c r="C356" s="28"/>
      <c r="D356" s="28"/>
      <c r="E356" s="28"/>
      <c r="F356" s="87"/>
      <c r="G356" s="29"/>
      <c r="H356" s="88"/>
      <c r="I356" s="75"/>
      <c r="J356" s="75"/>
      <c r="K356" s="75"/>
      <c r="L356" s="75"/>
      <c r="M356" s="75"/>
      <c r="N356" s="75"/>
      <c r="O356" s="75"/>
      <c r="P356" s="75"/>
      <c r="Q356" s="75"/>
      <c r="R356" s="75"/>
      <c r="S356" s="75"/>
      <c r="T356" s="75"/>
      <c r="U356" s="75"/>
      <c r="V356" s="75"/>
      <c r="W356" s="75"/>
      <c r="X356" s="75"/>
      <c r="Y356" s="75"/>
      <c r="Z356" s="75"/>
      <c r="AA356" s="75"/>
      <c r="AB356" s="75"/>
      <c r="AC356" s="75"/>
      <c r="AD356" s="75"/>
      <c r="AE356" s="75"/>
      <c r="AF356" s="75"/>
      <c r="AG356" s="75"/>
      <c r="AH356" s="75"/>
      <c r="AI356" s="75"/>
    </row>
    <row r="357" spans="1:35" ht="12.75" customHeight="1">
      <c r="A357" s="86"/>
      <c r="B357" s="29"/>
      <c r="C357" s="28"/>
      <c r="D357" s="28"/>
      <c r="E357" s="28"/>
      <c r="F357" s="87"/>
      <c r="G357" s="29"/>
      <c r="H357" s="88"/>
      <c r="I357" s="75"/>
      <c r="J357" s="75"/>
      <c r="K357" s="75"/>
      <c r="L357" s="75"/>
      <c r="M357" s="75"/>
      <c r="N357" s="75"/>
      <c r="O357" s="75"/>
      <c r="P357" s="75"/>
      <c r="Q357" s="75"/>
      <c r="R357" s="75"/>
      <c r="S357" s="75"/>
      <c r="T357" s="75"/>
      <c r="U357" s="75"/>
      <c r="V357" s="75"/>
      <c r="W357" s="75"/>
      <c r="X357" s="75"/>
      <c r="Y357" s="75"/>
      <c r="Z357" s="75"/>
      <c r="AA357" s="75"/>
      <c r="AB357" s="75"/>
      <c r="AC357" s="75"/>
      <c r="AD357" s="75"/>
      <c r="AE357" s="75"/>
      <c r="AF357" s="75"/>
      <c r="AG357" s="75"/>
      <c r="AH357" s="75"/>
      <c r="AI357" s="75"/>
    </row>
    <row r="358" spans="1:35" ht="12.75" customHeight="1">
      <c r="A358" s="86"/>
      <c r="B358" s="29"/>
      <c r="C358" s="28"/>
      <c r="D358" s="28"/>
      <c r="E358" s="28"/>
      <c r="F358" s="87"/>
      <c r="G358" s="29"/>
      <c r="H358" s="88"/>
      <c r="I358" s="75"/>
      <c r="J358" s="75"/>
      <c r="K358" s="75"/>
      <c r="L358" s="75"/>
      <c r="M358" s="75"/>
      <c r="N358" s="75"/>
      <c r="O358" s="75"/>
      <c r="P358" s="75"/>
      <c r="Q358" s="75"/>
      <c r="R358" s="75"/>
      <c r="S358" s="75"/>
      <c r="T358" s="75"/>
      <c r="U358" s="75"/>
      <c r="V358" s="75"/>
      <c r="W358" s="75"/>
      <c r="X358" s="75"/>
      <c r="Y358" s="75"/>
      <c r="Z358" s="75"/>
      <c r="AA358" s="75"/>
      <c r="AB358" s="75"/>
      <c r="AC358" s="75"/>
      <c r="AD358" s="75"/>
      <c r="AE358" s="75"/>
      <c r="AF358" s="75"/>
      <c r="AG358" s="75"/>
      <c r="AH358" s="75"/>
      <c r="AI358" s="75"/>
    </row>
    <row r="359" spans="1:35" ht="12.75" customHeight="1">
      <c r="A359" s="86"/>
      <c r="B359" s="29"/>
      <c r="C359" s="28"/>
      <c r="D359" s="28"/>
      <c r="E359" s="28"/>
      <c r="F359" s="87"/>
      <c r="G359" s="29"/>
      <c r="H359" s="88"/>
      <c r="I359" s="75"/>
      <c r="J359" s="75"/>
      <c r="K359" s="75"/>
      <c r="L359" s="75"/>
      <c r="M359" s="75"/>
      <c r="N359" s="75"/>
      <c r="O359" s="75"/>
      <c r="P359" s="75"/>
      <c r="Q359" s="75"/>
      <c r="R359" s="75"/>
      <c r="S359" s="75"/>
      <c r="T359" s="75"/>
      <c r="U359" s="75"/>
      <c r="V359" s="75"/>
      <c r="W359" s="75"/>
      <c r="X359" s="75"/>
      <c r="Y359" s="75"/>
      <c r="Z359" s="75"/>
      <c r="AA359" s="75"/>
      <c r="AB359" s="75"/>
      <c r="AC359" s="75"/>
      <c r="AD359" s="75"/>
      <c r="AE359" s="75"/>
      <c r="AF359" s="75"/>
      <c r="AG359" s="75"/>
      <c r="AH359" s="75"/>
      <c r="AI359" s="75"/>
    </row>
    <row r="360" spans="1:35" ht="12.75" customHeight="1">
      <c r="A360" s="86"/>
      <c r="B360" s="29"/>
      <c r="C360" s="28"/>
      <c r="D360" s="28"/>
      <c r="E360" s="28"/>
      <c r="F360" s="87"/>
      <c r="G360" s="29"/>
      <c r="H360" s="88"/>
      <c r="I360" s="75"/>
      <c r="J360" s="75"/>
      <c r="K360" s="75"/>
      <c r="L360" s="75"/>
      <c r="M360" s="75"/>
      <c r="N360" s="75"/>
      <c r="O360" s="75"/>
      <c r="P360" s="75"/>
      <c r="Q360" s="75"/>
      <c r="R360" s="75"/>
      <c r="S360" s="75"/>
      <c r="T360" s="75"/>
      <c r="U360" s="75"/>
      <c r="V360" s="75"/>
      <c r="W360" s="75"/>
      <c r="X360" s="75"/>
      <c r="Y360" s="75"/>
      <c r="Z360" s="75"/>
      <c r="AA360" s="75"/>
      <c r="AB360" s="75"/>
      <c r="AC360" s="75"/>
      <c r="AD360" s="75"/>
      <c r="AE360" s="75"/>
      <c r="AF360" s="75"/>
      <c r="AG360" s="75"/>
      <c r="AH360" s="75"/>
      <c r="AI360" s="75"/>
    </row>
    <row r="361" spans="1:35" ht="12.75" customHeight="1">
      <c r="A361" s="86"/>
      <c r="B361" s="29"/>
      <c r="C361" s="28"/>
      <c r="D361" s="28"/>
      <c r="E361" s="28"/>
      <c r="F361" s="87"/>
      <c r="G361" s="29"/>
      <c r="H361" s="88"/>
      <c r="I361" s="75"/>
      <c r="J361" s="75"/>
      <c r="K361" s="75"/>
      <c r="L361" s="75"/>
      <c r="M361" s="75"/>
      <c r="N361" s="75"/>
      <c r="O361" s="75"/>
      <c r="P361" s="75"/>
      <c r="Q361" s="75"/>
      <c r="R361" s="75"/>
      <c r="S361" s="75"/>
      <c r="T361" s="75"/>
      <c r="U361" s="75"/>
      <c r="V361" s="75"/>
      <c r="W361" s="75"/>
      <c r="X361" s="75"/>
      <c r="Y361" s="75"/>
      <c r="Z361" s="75"/>
      <c r="AA361" s="75"/>
      <c r="AB361" s="75"/>
      <c r="AC361" s="75"/>
      <c r="AD361" s="75"/>
      <c r="AE361" s="75"/>
      <c r="AF361" s="75"/>
      <c r="AG361" s="75"/>
      <c r="AH361" s="75"/>
      <c r="AI361" s="75"/>
    </row>
    <row r="362" spans="1:35" ht="12.75" customHeight="1">
      <c r="A362" s="86"/>
      <c r="B362" s="29"/>
      <c r="C362" s="28"/>
      <c r="D362" s="28"/>
      <c r="E362" s="28"/>
      <c r="F362" s="87"/>
      <c r="G362" s="29"/>
      <c r="H362" s="88"/>
      <c r="I362" s="75"/>
      <c r="J362" s="75"/>
      <c r="K362" s="75"/>
      <c r="L362" s="75"/>
      <c r="M362" s="75"/>
      <c r="N362" s="75"/>
      <c r="O362" s="75"/>
      <c r="P362" s="75"/>
      <c r="Q362" s="75"/>
      <c r="R362" s="75"/>
      <c r="S362" s="75"/>
      <c r="T362" s="75"/>
      <c r="U362" s="75"/>
      <c r="V362" s="75"/>
      <c r="W362" s="75"/>
      <c r="X362" s="75"/>
      <c r="Y362" s="75"/>
      <c r="Z362" s="75"/>
      <c r="AA362" s="75"/>
      <c r="AB362" s="75"/>
      <c r="AC362" s="75"/>
      <c r="AD362" s="75"/>
      <c r="AE362" s="75"/>
      <c r="AF362" s="75"/>
      <c r="AG362" s="75"/>
      <c r="AH362" s="75"/>
      <c r="AI362" s="75"/>
    </row>
    <row r="363" spans="1:35" ht="12.75" customHeight="1">
      <c r="A363" s="86"/>
      <c r="B363" s="29"/>
      <c r="C363" s="28"/>
      <c r="D363" s="28"/>
      <c r="E363" s="28"/>
      <c r="F363" s="87"/>
      <c r="G363" s="29"/>
      <c r="H363" s="88"/>
      <c r="I363" s="75"/>
      <c r="J363" s="75"/>
      <c r="K363" s="75"/>
      <c r="L363" s="75"/>
      <c r="M363" s="75"/>
      <c r="N363" s="75"/>
      <c r="O363" s="75"/>
      <c r="P363" s="75"/>
      <c r="Q363" s="75"/>
      <c r="R363" s="75"/>
      <c r="S363" s="75"/>
      <c r="T363" s="75"/>
      <c r="U363" s="75"/>
      <c r="V363" s="75"/>
      <c r="W363" s="75"/>
      <c r="X363" s="75"/>
      <c r="Y363" s="75"/>
      <c r="Z363" s="75"/>
      <c r="AA363" s="75"/>
      <c r="AB363" s="75"/>
      <c r="AC363" s="75"/>
      <c r="AD363" s="75"/>
      <c r="AE363" s="75"/>
      <c r="AF363" s="75"/>
      <c r="AG363" s="75"/>
      <c r="AH363" s="75"/>
      <c r="AI363" s="75"/>
    </row>
    <row r="364" spans="1:35" ht="12.75" customHeight="1">
      <c r="A364" s="86"/>
      <c r="B364" s="16"/>
      <c r="C364" s="18"/>
      <c r="D364" s="18"/>
      <c r="E364" s="16"/>
      <c r="F364" s="16"/>
      <c r="G364" s="16"/>
      <c r="H364" s="88"/>
      <c r="I364" s="75"/>
      <c r="J364" s="75"/>
      <c r="K364" s="75"/>
      <c r="L364" s="75"/>
      <c r="M364" s="75"/>
      <c r="N364" s="75"/>
      <c r="O364" s="75"/>
      <c r="P364" s="75"/>
      <c r="Q364" s="75"/>
      <c r="R364" s="75"/>
      <c r="S364" s="75"/>
      <c r="T364" s="75"/>
      <c r="U364" s="75"/>
      <c r="V364" s="75"/>
      <c r="W364" s="75"/>
      <c r="X364" s="75"/>
      <c r="Y364" s="75"/>
      <c r="Z364" s="75"/>
      <c r="AA364" s="75"/>
      <c r="AB364" s="75"/>
      <c r="AC364" s="75"/>
      <c r="AD364" s="75"/>
      <c r="AE364" s="75"/>
      <c r="AF364" s="75"/>
      <c r="AG364" s="75"/>
      <c r="AH364" s="75"/>
      <c r="AI364" s="75"/>
    </row>
    <row r="365" spans="1:35" ht="12.75" customHeight="1">
      <c r="A365" s="86"/>
      <c r="B365" s="16"/>
      <c r="C365" s="18"/>
      <c r="D365" s="18"/>
      <c r="E365" s="16"/>
      <c r="F365" s="16"/>
      <c r="G365" s="16"/>
      <c r="H365" s="88"/>
      <c r="I365" s="75"/>
      <c r="J365" s="75"/>
      <c r="K365" s="75"/>
      <c r="L365" s="75"/>
      <c r="M365" s="75"/>
      <c r="N365" s="75"/>
      <c r="O365" s="75"/>
      <c r="P365" s="75"/>
      <c r="Q365" s="75"/>
      <c r="R365" s="75"/>
      <c r="S365" s="75"/>
      <c r="T365" s="75"/>
      <c r="U365" s="75"/>
      <c r="V365" s="75"/>
      <c r="W365" s="75"/>
      <c r="X365" s="75"/>
      <c r="Y365" s="75"/>
      <c r="Z365" s="75"/>
      <c r="AA365" s="75"/>
      <c r="AB365" s="75"/>
      <c r="AC365" s="75"/>
      <c r="AD365" s="75"/>
      <c r="AE365" s="75"/>
      <c r="AF365" s="75"/>
      <c r="AG365" s="75"/>
      <c r="AH365" s="75"/>
      <c r="AI365" s="75"/>
    </row>
    <row r="366" spans="1:35" ht="12.75" customHeight="1">
      <c r="A366" s="86"/>
      <c r="B366" s="16"/>
      <c r="C366" s="18"/>
      <c r="D366" s="18"/>
      <c r="E366" s="16"/>
      <c r="F366" s="16"/>
      <c r="G366" s="16"/>
      <c r="H366" s="88"/>
      <c r="I366" s="75"/>
      <c r="J366" s="75"/>
      <c r="K366" s="75"/>
      <c r="L366" s="75"/>
      <c r="M366" s="75"/>
      <c r="N366" s="75"/>
      <c r="O366" s="75"/>
      <c r="P366" s="75"/>
      <c r="Q366" s="75"/>
      <c r="R366" s="75"/>
      <c r="S366" s="75"/>
      <c r="T366" s="75"/>
      <c r="U366" s="75"/>
      <c r="V366" s="75"/>
      <c r="W366" s="75"/>
      <c r="X366" s="75"/>
      <c r="Y366" s="75"/>
      <c r="Z366" s="75"/>
      <c r="AA366" s="75"/>
      <c r="AB366" s="75"/>
      <c r="AC366" s="75"/>
      <c r="AD366" s="75"/>
      <c r="AE366" s="75"/>
      <c r="AF366" s="75"/>
      <c r="AG366" s="75"/>
      <c r="AH366" s="75"/>
      <c r="AI366" s="75"/>
    </row>
    <row r="367" spans="1:35" ht="12.75" customHeight="1">
      <c r="A367" s="86"/>
      <c r="B367" s="16"/>
      <c r="C367" s="18"/>
      <c r="D367" s="18"/>
      <c r="E367" s="16"/>
      <c r="F367" s="16"/>
      <c r="G367" s="16"/>
      <c r="H367" s="88"/>
      <c r="I367" s="75"/>
      <c r="J367" s="75"/>
      <c r="K367" s="75"/>
      <c r="L367" s="75"/>
      <c r="M367" s="75"/>
      <c r="N367" s="75"/>
      <c r="O367" s="75"/>
      <c r="P367" s="75"/>
      <c r="Q367" s="75"/>
      <c r="R367" s="75"/>
      <c r="S367" s="75"/>
      <c r="T367" s="75"/>
      <c r="U367" s="75"/>
      <c r="V367" s="75"/>
      <c r="W367" s="75"/>
      <c r="X367" s="75"/>
      <c r="Y367" s="75"/>
      <c r="Z367" s="75"/>
      <c r="AA367" s="75"/>
      <c r="AB367" s="75"/>
      <c r="AC367" s="75"/>
      <c r="AD367" s="75"/>
      <c r="AE367" s="75"/>
      <c r="AF367" s="75"/>
      <c r="AG367" s="75"/>
      <c r="AH367" s="75"/>
      <c r="AI367" s="75"/>
    </row>
    <row r="368" spans="1:35" ht="12.75" customHeight="1">
      <c r="A368" s="86"/>
      <c r="B368" s="16"/>
      <c r="C368" s="18"/>
      <c r="D368" s="18"/>
      <c r="E368" s="16"/>
      <c r="F368" s="16"/>
      <c r="G368" s="16"/>
      <c r="H368" s="88"/>
      <c r="I368" s="75"/>
      <c r="J368" s="75"/>
      <c r="K368" s="75"/>
      <c r="L368" s="75"/>
      <c r="M368" s="75"/>
      <c r="N368" s="75"/>
      <c r="O368" s="75"/>
      <c r="P368" s="75"/>
      <c r="Q368" s="75"/>
      <c r="R368" s="75"/>
      <c r="S368" s="75"/>
      <c r="T368" s="75"/>
      <c r="U368" s="75"/>
      <c r="V368" s="75"/>
      <c r="W368" s="75"/>
      <c r="X368" s="75"/>
      <c r="Y368" s="75"/>
      <c r="Z368" s="75"/>
      <c r="AA368" s="75"/>
      <c r="AB368" s="75"/>
      <c r="AC368" s="75"/>
      <c r="AD368" s="75"/>
      <c r="AE368" s="75"/>
      <c r="AF368" s="75"/>
      <c r="AG368" s="75"/>
      <c r="AH368" s="75"/>
      <c r="AI368" s="75"/>
    </row>
    <row r="369" spans="1:35" ht="12.75" customHeight="1">
      <c r="A369" s="86"/>
      <c r="B369" s="16"/>
      <c r="C369" s="18"/>
      <c r="D369" s="18"/>
      <c r="E369" s="16"/>
      <c r="F369" s="16"/>
      <c r="G369" s="16"/>
      <c r="H369" s="88"/>
      <c r="I369" s="75"/>
      <c r="J369" s="75"/>
      <c r="K369" s="75"/>
      <c r="L369" s="75"/>
      <c r="M369" s="75"/>
      <c r="N369" s="75"/>
      <c r="O369" s="75"/>
      <c r="P369" s="75"/>
      <c r="Q369" s="75"/>
      <c r="R369" s="75"/>
      <c r="S369" s="75"/>
      <c r="T369" s="75"/>
      <c r="U369" s="75"/>
      <c r="V369" s="75"/>
      <c r="W369" s="75"/>
      <c r="X369" s="75"/>
      <c r="Y369" s="75"/>
      <c r="Z369" s="75"/>
      <c r="AA369" s="75"/>
      <c r="AB369" s="75"/>
      <c r="AC369" s="75"/>
      <c r="AD369" s="75"/>
      <c r="AE369" s="75"/>
      <c r="AF369" s="75"/>
      <c r="AG369" s="75"/>
      <c r="AH369" s="75"/>
      <c r="AI369" s="75"/>
    </row>
    <row r="370" spans="1:35" ht="12.75" customHeight="1">
      <c r="A370" s="86"/>
      <c r="B370" s="16"/>
      <c r="C370" s="18"/>
      <c r="D370" s="18"/>
      <c r="E370" s="16"/>
      <c r="F370" s="16"/>
      <c r="G370" s="16"/>
      <c r="H370" s="88"/>
      <c r="I370" s="75"/>
      <c r="J370" s="75"/>
      <c r="K370" s="75"/>
      <c r="L370" s="75"/>
      <c r="M370" s="75"/>
      <c r="N370" s="75"/>
      <c r="O370" s="75"/>
      <c r="P370" s="75"/>
      <c r="Q370" s="75"/>
      <c r="R370" s="75"/>
      <c r="S370" s="75"/>
      <c r="T370" s="75"/>
      <c r="U370" s="75"/>
      <c r="V370" s="75"/>
      <c r="W370" s="75"/>
      <c r="X370" s="75"/>
      <c r="Y370" s="75"/>
      <c r="Z370" s="75"/>
      <c r="AA370" s="75"/>
      <c r="AB370" s="75"/>
      <c r="AC370" s="75"/>
      <c r="AD370" s="75"/>
      <c r="AE370" s="75"/>
      <c r="AF370" s="75"/>
      <c r="AG370" s="75"/>
      <c r="AH370" s="75"/>
      <c r="AI370" s="75"/>
    </row>
    <row r="371" spans="1:35" ht="12.75" customHeight="1">
      <c r="A371" s="86"/>
      <c r="B371" s="16"/>
      <c r="C371" s="18"/>
      <c r="D371" s="18"/>
      <c r="E371" s="16"/>
      <c r="F371" s="16"/>
      <c r="G371" s="16"/>
      <c r="H371" s="88"/>
      <c r="I371" s="75"/>
      <c r="J371" s="75"/>
      <c r="K371" s="75"/>
      <c r="L371" s="75"/>
      <c r="M371" s="75"/>
      <c r="N371" s="75"/>
      <c r="O371" s="75"/>
      <c r="P371" s="75"/>
      <c r="Q371" s="75"/>
      <c r="R371" s="75"/>
      <c r="S371" s="75"/>
      <c r="T371" s="75"/>
      <c r="U371" s="75"/>
      <c r="V371" s="75"/>
      <c r="W371" s="75"/>
      <c r="X371" s="75"/>
      <c r="Y371" s="75"/>
      <c r="Z371" s="75"/>
      <c r="AA371" s="75"/>
      <c r="AB371" s="75"/>
      <c r="AC371" s="75"/>
      <c r="AD371" s="75"/>
      <c r="AE371" s="75"/>
      <c r="AF371" s="75"/>
      <c r="AG371" s="75"/>
      <c r="AH371" s="75"/>
      <c r="AI371" s="75"/>
    </row>
    <row r="372" spans="1:35" ht="12.75" customHeight="1">
      <c r="A372" s="86"/>
      <c r="B372" s="16"/>
      <c r="C372" s="18"/>
      <c r="D372" s="18"/>
      <c r="E372" s="16"/>
      <c r="F372" s="16"/>
      <c r="G372" s="16"/>
      <c r="H372" s="88"/>
      <c r="I372" s="75"/>
      <c r="J372" s="75"/>
      <c r="K372" s="75"/>
      <c r="L372" s="75"/>
      <c r="M372" s="75"/>
      <c r="N372" s="75"/>
      <c r="O372" s="75"/>
      <c r="P372" s="75"/>
      <c r="Q372" s="75"/>
      <c r="R372" s="75"/>
      <c r="S372" s="75"/>
      <c r="T372" s="75"/>
      <c r="U372" s="75"/>
      <c r="V372" s="75"/>
      <c r="W372" s="75"/>
      <c r="X372" s="75"/>
      <c r="Y372" s="75"/>
      <c r="Z372" s="75"/>
      <c r="AA372" s="75"/>
      <c r="AB372" s="75"/>
      <c r="AC372" s="75"/>
      <c r="AD372" s="75"/>
      <c r="AE372" s="75"/>
      <c r="AF372" s="75"/>
      <c r="AG372" s="75"/>
      <c r="AH372" s="75"/>
      <c r="AI372" s="75"/>
    </row>
    <row r="373" spans="1:35" ht="12.75" customHeight="1">
      <c r="A373" s="86"/>
      <c r="B373" s="16"/>
      <c r="C373" s="18"/>
      <c r="D373" s="18"/>
      <c r="E373" s="16"/>
      <c r="F373" s="16"/>
      <c r="G373" s="16"/>
      <c r="H373" s="88"/>
      <c r="I373" s="75"/>
      <c r="J373" s="75"/>
      <c r="K373" s="75"/>
      <c r="L373" s="75"/>
      <c r="M373" s="75"/>
      <c r="N373" s="75"/>
      <c r="O373" s="75"/>
      <c r="P373" s="75"/>
      <c r="Q373" s="75"/>
      <c r="R373" s="75"/>
      <c r="S373" s="75"/>
      <c r="T373" s="75"/>
      <c r="U373" s="75"/>
      <c r="V373" s="75"/>
      <c r="W373" s="75"/>
      <c r="X373" s="75"/>
      <c r="Y373" s="75"/>
      <c r="Z373" s="75"/>
      <c r="AA373" s="75"/>
      <c r="AB373" s="75"/>
      <c r="AC373" s="75"/>
      <c r="AD373" s="75"/>
      <c r="AE373" s="75"/>
      <c r="AF373" s="75"/>
      <c r="AG373" s="75"/>
      <c r="AH373" s="75"/>
      <c r="AI373" s="75"/>
    </row>
    <row r="374" spans="1:35" ht="12.75" customHeight="1">
      <c r="A374" s="86"/>
      <c r="B374" s="16"/>
      <c r="C374" s="18"/>
      <c r="D374" s="18"/>
      <c r="E374" s="16"/>
      <c r="F374" s="16"/>
      <c r="G374" s="16"/>
      <c r="H374" s="88"/>
      <c r="I374" s="75"/>
      <c r="J374" s="75"/>
      <c r="K374" s="75"/>
      <c r="L374" s="75"/>
      <c r="M374" s="75"/>
      <c r="N374" s="75"/>
      <c r="O374" s="75"/>
      <c r="P374" s="75"/>
      <c r="Q374" s="75"/>
      <c r="R374" s="75"/>
      <c r="S374" s="75"/>
      <c r="T374" s="75"/>
      <c r="U374" s="75"/>
      <c r="V374" s="75"/>
      <c r="W374" s="75"/>
      <c r="X374" s="75"/>
      <c r="Y374" s="75"/>
      <c r="Z374" s="75"/>
      <c r="AA374" s="75"/>
      <c r="AB374" s="75"/>
      <c r="AC374" s="75"/>
      <c r="AD374" s="75"/>
      <c r="AE374" s="75"/>
      <c r="AF374" s="75"/>
      <c r="AG374" s="75"/>
      <c r="AH374" s="75"/>
      <c r="AI374" s="75"/>
    </row>
    <row r="375" spans="1:35" ht="12.75" customHeight="1">
      <c r="A375" s="86"/>
      <c r="B375" s="16"/>
      <c r="C375" s="18"/>
      <c r="D375" s="18"/>
      <c r="E375" s="16"/>
      <c r="F375" s="16"/>
      <c r="G375" s="16"/>
      <c r="H375" s="88"/>
      <c r="I375" s="75"/>
      <c r="J375" s="75"/>
      <c r="K375" s="75"/>
      <c r="L375" s="75"/>
      <c r="M375" s="75"/>
      <c r="N375" s="75"/>
      <c r="O375" s="75"/>
      <c r="P375" s="75"/>
      <c r="Q375" s="75"/>
      <c r="R375" s="75"/>
      <c r="S375" s="75"/>
      <c r="T375" s="75"/>
      <c r="U375" s="75"/>
      <c r="V375" s="75"/>
      <c r="W375" s="75"/>
      <c r="X375" s="75"/>
      <c r="Y375" s="75"/>
      <c r="Z375" s="75"/>
      <c r="AA375" s="75"/>
      <c r="AB375" s="75"/>
      <c r="AC375" s="75"/>
      <c r="AD375" s="75"/>
      <c r="AE375" s="75"/>
      <c r="AF375" s="75"/>
      <c r="AG375" s="75"/>
      <c r="AH375" s="75"/>
      <c r="AI375" s="75"/>
    </row>
    <row r="376" spans="1:35" ht="12.75" customHeight="1">
      <c r="A376" s="86"/>
      <c r="B376" s="16"/>
      <c r="C376" s="18"/>
      <c r="D376" s="18"/>
      <c r="E376" s="16"/>
      <c r="F376" s="16"/>
      <c r="G376" s="16"/>
      <c r="H376" s="88"/>
      <c r="I376" s="75"/>
      <c r="J376" s="75"/>
      <c r="K376" s="75"/>
      <c r="L376" s="75"/>
      <c r="M376" s="75"/>
      <c r="N376" s="75"/>
      <c r="O376" s="75"/>
      <c r="P376" s="75"/>
      <c r="Q376" s="75"/>
      <c r="R376" s="75"/>
      <c r="S376" s="75"/>
      <c r="T376" s="75"/>
      <c r="U376" s="75"/>
      <c r="V376" s="75"/>
      <c r="W376" s="75"/>
      <c r="X376" s="75"/>
      <c r="Y376" s="75"/>
      <c r="Z376" s="75"/>
      <c r="AA376" s="75"/>
      <c r="AB376" s="75"/>
      <c r="AC376" s="75"/>
      <c r="AD376" s="75"/>
      <c r="AE376" s="75"/>
      <c r="AF376" s="75"/>
      <c r="AG376" s="75"/>
      <c r="AH376" s="75"/>
      <c r="AI376" s="75"/>
    </row>
    <row r="377" spans="1:35" ht="12.75" customHeight="1">
      <c r="A377" s="86"/>
      <c r="B377" s="16"/>
      <c r="C377" s="18"/>
      <c r="D377" s="18"/>
      <c r="E377" s="16"/>
      <c r="F377" s="16"/>
      <c r="G377" s="16"/>
      <c r="H377" s="88"/>
      <c r="I377" s="75"/>
      <c r="J377" s="75"/>
      <c r="K377" s="75"/>
      <c r="L377" s="75"/>
      <c r="M377" s="75"/>
      <c r="N377" s="75"/>
      <c r="O377" s="75"/>
      <c r="P377" s="75"/>
      <c r="Q377" s="75"/>
      <c r="R377" s="75"/>
      <c r="S377" s="75"/>
      <c r="T377" s="75"/>
      <c r="U377" s="75"/>
      <c r="V377" s="75"/>
      <c r="W377" s="75"/>
      <c r="X377" s="75"/>
      <c r="Y377" s="75"/>
      <c r="Z377" s="75"/>
      <c r="AA377" s="75"/>
      <c r="AB377" s="75"/>
      <c r="AC377" s="75"/>
      <c r="AD377" s="75"/>
      <c r="AE377" s="75"/>
      <c r="AF377" s="75"/>
      <c r="AG377" s="75"/>
      <c r="AH377" s="75"/>
      <c r="AI377" s="75"/>
    </row>
    <row r="378" spans="1:35" ht="12.75" customHeight="1">
      <c r="A378" s="86"/>
      <c r="B378" s="16"/>
      <c r="C378" s="18"/>
      <c r="D378" s="18"/>
      <c r="E378" s="16"/>
      <c r="F378" s="16"/>
      <c r="G378" s="16"/>
      <c r="H378" s="88"/>
      <c r="I378" s="75"/>
      <c r="J378" s="75"/>
      <c r="K378" s="75"/>
      <c r="L378" s="75"/>
      <c r="M378" s="75"/>
      <c r="N378" s="75"/>
      <c r="O378" s="75"/>
      <c r="P378" s="75"/>
      <c r="Q378" s="75"/>
      <c r="R378" s="75"/>
      <c r="S378" s="75"/>
      <c r="T378" s="75"/>
      <c r="U378" s="75"/>
      <c r="V378" s="75"/>
      <c r="W378" s="75"/>
      <c r="X378" s="75"/>
      <c r="Y378" s="75"/>
      <c r="Z378" s="75"/>
      <c r="AA378" s="75"/>
      <c r="AB378" s="75"/>
      <c r="AC378" s="75"/>
      <c r="AD378" s="75"/>
      <c r="AE378" s="75"/>
      <c r="AF378" s="75"/>
      <c r="AG378" s="75"/>
      <c r="AH378" s="75"/>
      <c r="AI378" s="75"/>
    </row>
    <row r="379" spans="1:35" ht="12.75" customHeight="1">
      <c r="A379" s="86"/>
      <c r="B379" s="16"/>
      <c r="C379" s="18"/>
      <c r="D379" s="18"/>
      <c r="E379" s="16"/>
      <c r="F379" s="16"/>
      <c r="G379" s="16"/>
      <c r="H379" s="88"/>
      <c r="I379" s="75"/>
      <c r="J379" s="75"/>
      <c r="K379" s="75"/>
      <c r="L379" s="75"/>
      <c r="M379" s="75"/>
      <c r="N379" s="75"/>
      <c r="O379" s="75"/>
      <c r="P379" s="75"/>
      <c r="Q379" s="75"/>
      <c r="R379" s="75"/>
      <c r="S379" s="75"/>
      <c r="T379" s="75"/>
      <c r="U379" s="75"/>
      <c r="V379" s="75"/>
      <c r="W379" s="75"/>
      <c r="X379" s="75"/>
      <c r="Y379" s="75"/>
      <c r="Z379" s="75"/>
      <c r="AA379" s="75"/>
      <c r="AB379" s="75"/>
      <c r="AC379" s="75"/>
      <c r="AD379" s="75"/>
      <c r="AE379" s="75"/>
      <c r="AF379" s="75"/>
      <c r="AG379" s="75"/>
      <c r="AH379" s="75"/>
      <c r="AI379" s="75"/>
    </row>
    <row r="380" spans="1:35" ht="12.75" customHeight="1">
      <c r="A380" s="86"/>
      <c r="B380" s="16"/>
      <c r="C380" s="18"/>
      <c r="D380" s="18"/>
      <c r="E380" s="16"/>
      <c r="F380" s="16"/>
      <c r="G380" s="16"/>
      <c r="H380" s="88"/>
      <c r="I380" s="75"/>
      <c r="J380" s="75"/>
      <c r="K380" s="75"/>
      <c r="L380" s="75"/>
      <c r="M380" s="75"/>
      <c r="N380" s="75"/>
      <c r="O380" s="75"/>
      <c r="P380" s="75"/>
      <c r="Q380" s="75"/>
      <c r="R380" s="75"/>
      <c r="S380" s="75"/>
      <c r="T380" s="75"/>
      <c r="U380" s="75"/>
      <c r="V380" s="75"/>
      <c r="W380" s="75"/>
      <c r="X380" s="75"/>
      <c r="Y380" s="75"/>
      <c r="Z380" s="75"/>
      <c r="AA380" s="75"/>
      <c r="AB380" s="75"/>
      <c r="AC380" s="75"/>
      <c r="AD380" s="75"/>
      <c r="AE380" s="75"/>
      <c r="AF380" s="75"/>
      <c r="AG380" s="75"/>
      <c r="AH380" s="75"/>
      <c r="AI380" s="75"/>
    </row>
    <row r="381" spans="1:35" ht="12.75" customHeight="1">
      <c r="A381" s="86"/>
      <c r="B381" s="16"/>
      <c r="C381" s="18"/>
      <c r="D381" s="18"/>
      <c r="E381" s="16"/>
      <c r="F381" s="16"/>
      <c r="G381" s="16"/>
      <c r="H381" s="88"/>
      <c r="I381" s="75"/>
      <c r="J381" s="75"/>
      <c r="K381" s="75"/>
      <c r="L381" s="75"/>
      <c r="M381" s="75"/>
      <c r="N381" s="75"/>
      <c r="O381" s="75"/>
      <c r="P381" s="75"/>
      <c r="Q381" s="75"/>
      <c r="R381" s="75"/>
      <c r="S381" s="75"/>
      <c r="T381" s="75"/>
      <c r="U381" s="75"/>
      <c r="V381" s="75"/>
      <c r="W381" s="75"/>
      <c r="X381" s="75"/>
      <c r="Y381" s="75"/>
      <c r="Z381" s="75"/>
      <c r="AA381" s="75"/>
      <c r="AB381" s="75"/>
      <c r="AC381" s="75"/>
      <c r="AD381" s="75"/>
      <c r="AE381" s="75"/>
      <c r="AF381" s="75"/>
      <c r="AG381" s="75"/>
      <c r="AH381" s="75"/>
      <c r="AI381" s="75"/>
    </row>
    <row r="382" spans="1:35" ht="12.75" customHeight="1">
      <c r="A382" s="86"/>
      <c r="B382" s="16"/>
      <c r="C382" s="18"/>
      <c r="D382" s="18"/>
      <c r="E382" s="16"/>
      <c r="F382" s="16"/>
      <c r="G382" s="16"/>
      <c r="H382" s="88"/>
      <c r="I382" s="75"/>
      <c r="J382" s="75"/>
      <c r="K382" s="75"/>
      <c r="L382" s="75"/>
      <c r="M382" s="75"/>
      <c r="N382" s="75"/>
      <c r="O382" s="75"/>
      <c r="P382" s="75"/>
      <c r="Q382" s="75"/>
      <c r="R382" s="75"/>
      <c r="S382" s="75"/>
      <c r="T382" s="75"/>
      <c r="U382" s="75"/>
      <c r="V382" s="75"/>
      <c r="W382" s="75"/>
      <c r="X382" s="75"/>
      <c r="Y382" s="75"/>
      <c r="Z382" s="75"/>
      <c r="AA382" s="75"/>
      <c r="AB382" s="75"/>
      <c r="AC382" s="75"/>
      <c r="AD382" s="75"/>
      <c r="AE382" s="75"/>
      <c r="AF382" s="75"/>
      <c r="AG382" s="75"/>
      <c r="AH382" s="75"/>
      <c r="AI382" s="75"/>
    </row>
    <row r="383" spans="1:35" ht="12.75" customHeight="1">
      <c r="A383" s="86"/>
      <c r="B383" s="16"/>
      <c r="C383" s="18"/>
      <c r="D383" s="18"/>
      <c r="E383" s="16"/>
      <c r="F383" s="16"/>
      <c r="G383" s="16"/>
      <c r="H383" s="88"/>
      <c r="I383" s="75"/>
      <c r="J383" s="75"/>
      <c r="K383" s="75"/>
      <c r="L383" s="75"/>
      <c r="M383" s="75"/>
      <c r="N383" s="75"/>
      <c r="O383" s="75"/>
      <c r="P383" s="75"/>
      <c r="Q383" s="75"/>
      <c r="R383" s="75"/>
      <c r="S383" s="75"/>
      <c r="T383" s="75"/>
      <c r="U383" s="75"/>
      <c r="V383" s="75"/>
      <c r="W383" s="75"/>
      <c r="X383" s="75"/>
      <c r="Y383" s="75"/>
      <c r="Z383" s="75"/>
      <c r="AA383" s="75"/>
      <c r="AB383" s="75"/>
      <c r="AC383" s="75"/>
      <c r="AD383" s="75"/>
      <c r="AE383" s="75"/>
      <c r="AF383" s="75"/>
      <c r="AG383" s="75"/>
      <c r="AH383" s="75"/>
      <c r="AI383" s="75"/>
    </row>
    <row r="384" spans="1:35" ht="12.75" customHeight="1">
      <c r="A384" s="86"/>
      <c r="B384" s="16"/>
      <c r="C384" s="18"/>
      <c r="D384" s="18"/>
      <c r="E384" s="16"/>
      <c r="F384" s="16"/>
      <c r="G384" s="16"/>
      <c r="H384" s="88"/>
      <c r="I384" s="75"/>
      <c r="J384" s="75"/>
      <c r="K384" s="75"/>
      <c r="L384" s="75"/>
      <c r="M384" s="75"/>
      <c r="N384" s="75"/>
      <c r="O384" s="75"/>
      <c r="P384" s="75"/>
      <c r="Q384" s="75"/>
      <c r="R384" s="75"/>
      <c r="S384" s="75"/>
      <c r="T384" s="75"/>
      <c r="U384" s="75"/>
      <c r="V384" s="75"/>
      <c r="W384" s="75"/>
      <c r="X384" s="75"/>
      <c r="Y384" s="75"/>
      <c r="Z384" s="75"/>
      <c r="AA384" s="75"/>
      <c r="AB384" s="75"/>
      <c r="AC384" s="75"/>
      <c r="AD384" s="75"/>
      <c r="AE384" s="75"/>
      <c r="AF384" s="75"/>
      <c r="AG384" s="75"/>
      <c r="AH384" s="75"/>
      <c r="AI384" s="75"/>
    </row>
    <row r="385" spans="1:35" ht="12.75" customHeight="1">
      <c r="A385" s="86"/>
      <c r="B385" s="16"/>
      <c r="C385" s="18"/>
      <c r="D385" s="18"/>
      <c r="E385" s="16"/>
      <c r="F385" s="16"/>
      <c r="G385" s="16"/>
      <c r="H385" s="88"/>
      <c r="I385" s="75"/>
      <c r="J385" s="75"/>
      <c r="K385" s="75"/>
      <c r="L385" s="75"/>
      <c r="M385" s="75"/>
      <c r="N385" s="75"/>
      <c r="O385" s="75"/>
      <c r="P385" s="75"/>
      <c r="Q385" s="75"/>
      <c r="R385" s="75"/>
      <c r="S385" s="75"/>
      <c r="T385" s="75"/>
      <c r="U385" s="75"/>
      <c r="V385" s="75"/>
      <c r="W385" s="75"/>
      <c r="X385" s="75"/>
      <c r="Y385" s="75"/>
      <c r="Z385" s="75"/>
      <c r="AA385" s="75"/>
      <c r="AB385" s="75"/>
      <c r="AC385" s="75"/>
      <c r="AD385" s="75"/>
      <c r="AE385" s="75"/>
      <c r="AF385" s="75"/>
      <c r="AG385" s="75"/>
      <c r="AH385" s="75"/>
      <c r="AI385" s="75"/>
    </row>
    <row r="386" spans="1:35" ht="12.75" customHeight="1">
      <c r="A386" s="86"/>
      <c r="B386" s="16"/>
      <c r="C386" s="18"/>
      <c r="D386" s="18"/>
      <c r="E386" s="16"/>
      <c r="F386" s="16"/>
      <c r="G386" s="16"/>
      <c r="H386" s="88"/>
      <c r="I386" s="75"/>
      <c r="J386" s="75"/>
      <c r="K386" s="75"/>
      <c r="L386" s="75"/>
      <c r="M386" s="75"/>
      <c r="N386" s="75"/>
      <c r="O386" s="75"/>
      <c r="P386" s="75"/>
      <c r="Q386" s="75"/>
      <c r="R386" s="75"/>
      <c r="S386" s="75"/>
      <c r="T386" s="75"/>
      <c r="U386" s="75"/>
      <c r="V386" s="75"/>
      <c r="W386" s="75"/>
      <c r="X386" s="75"/>
      <c r="Y386" s="75"/>
      <c r="Z386" s="75"/>
      <c r="AA386" s="75"/>
      <c r="AB386" s="75"/>
      <c r="AC386" s="75"/>
      <c r="AD386" s="75"/>
      <c r="AE386" s="75"/>
      <c r="AF386" s="75"/>
      <c r="AG386" s="75"/>
      <c r="AH386" s="75"/>
      <c r="AI386" s="75"/>
    </row>
    <row r="387" spans="1:35" ht="12.75" customHeight="1">
      <c r="A387" s="86"/>
      <c r="B387" s="16"/>
      <c r="C387" s="18"/>
      <c r="D387" s="18"/>
      <c r="E387" s="16"/>
      <c r="F387" s="16"/>
      <c r="G387" s="16"/>
      <c r="H387" s="88"/>
      <c r="I387" s="75"/>
      <c r="J387" s="75"/>
      <c r="K387" s="75"/>
      <c r="L387" s="75"/>
      <c r="M387" s="75"/>
      <c r="N387" s="75"/>
      <c r="O387" s="75"/>
      <c r="P387" s="75"/>
      <c r="Q387" s="75"/>
      <c r="R387" s="75"/>
      <c r="S387" s="75"/>
      <c r="T387" s="75"/>
      <c r="U387" s="75"/>
      <c r="V387" s="75"/>
      <c r="W387" s="75"/>
      <c r="X387" s="75"/>
      <c r="Y387" s="75"/>
      <c r="Z387" s="75"/>
      <c r="AA387" s="75"/>
      <c r="AB387" s="75"/>
      <c r="AC387" s="75"/>
      <c r="AD387" s="75"/>
      <c r="AE387" s="75"/>
      <c r="AF387" s="75"/>
      <c r="AG387" s="75"/>
      <c r="AH387" s="75"/>
      <c r="AI387" s="75"/>
    </row>
    <row r="388" spans="1:35" ht="12.75" customHeight="1">
      <c r="A388" s="86"/>
      <c r="B388" s="16"/>
      <c r="C388" s="18"/>
      <c r="D388" s="18"/>
      <c r="E388" s="16"/>
      <c r="F388" s="16"/>
      <c r="G388" s="16"/>
      <c r="H388" s="88"/>
      <c r="I388" s="75"/>
      <c r="J388" s="75"/>
      <c r="K388" s="75"/>
      <c r="L388" s="75"/>
      <c r="M388" s="75"/>
      <c r="N388" s="75"/>
      <c r="O388" s="75"/>
      <c r="P388" s="75"/>
      <c r="Q388" s="75"/>
      <c r="R388" s="75"/>
      <c r="S388" s="75"/>
      <c r="T388" s="75"/>
      <c r="U388" s="75"/>
      <c r="V388" s="75"/>
      <c r="W388" s="75"/>
      <c r="X388" s="75"/>
      <c r="Y388" s="75"/>
      <c r="Z388" s="75"/>
      <c r="AA388" s="75"/>
      <c r="AB388" s="75"/>
      <c r="AC388" s="75"/>
      <c r="AD388" s="75"/>
      <c r="AE388" s="75"/>
      <c r="AF388" s="75"/>
      <c r="AG388" s="75"/>
      <c r="AH388" s="75"/>
      <c r="AI388" s="75"/>
    </row>
    <row r="389" spans="1:35" ht="12.75" customHeight="1">
      <c r="A389" s="86"/>
      <c r="B389" s="16"/>
      <c r="C389" s="18"/>
      <c r="D389" s="18"/>
      <c r="E389" s="16"/>
      <c r="F389" s="16"/>
      <c r="G389" s="16"/>
      <c r="H389" s="88"/>
      <c r="I389" s="75"/>
      <c r="J389" s="75"/>
      <c r="K389" s="75"/>
      <c r="L389" s="75"/>
      <c r="M389" s="75"/>
      <c r="N389" s="75"/>
      <c r="O389" s="75"/>
      <c r="P389" s="75"/>
      <c r="Q389" s="75"/>
      <c r="R389" s="75"/>
      <c r="S389" s="75"/>
      <c r="T389" s="75"/>
      <c r="U389" s="75"/>
      <c r="V389" s="75"/>
      <c r="W389" s="75"/>
      <c r="X389" s="75"/>
      <c r="Y389" s="75"/>
      <c r="Z389" s="75"/>
      <c r="AA389" s="75"/>
      <c r="AB389" s="75"/>
      <c r="AC389" s="75"/>
      <c r="AD389" s="75"/>
      <c r="AE389" s="75"/>
      <c r="AF389" s="75"/>
      <c r="AG389" s="75"/>
      <c r="AH389" s="75"/>
      <c r="AI389" s="75"/>
    </row>
    <row r="390" spans="1:35" ht="12.75" customHeight="1">
      <c r="A390" s="86"/>
      <c r="B390" s="16"/>
      <c r="C390" s="18"/>
      <c r="D390" s="18"/>
      <c r="E390" s="16"/>
      <c r="F390" s="16"/>
      <c r="G390" s="16"/>
      <c r="H390" s="88"/>
      <c r="I390" s="75"/>
      <c r="J390" s="75"/>
      <c r="K390" s="75"/>
      <c r="L390" s="75"/>
      <c r="M390" s="75"/>
      <c r="N390" s="75"/>
      <c r="O390" s="75"/>
      <c r="P390" s="75"/>
      <c r="Q390" s="75"/>
      <c r="R390" s="75"/>
      <c r="S390" s="75"/>
      <c r="T390" s="75"/>
      <c r="U390" s="75"/>
      <c r="V390" s="75"/>
      <c r="W390" s="75"/>
      <c r="X390" s="75"/>
      <c r="Y390" s="75"/>
      <c r="Z390" s="75"/>
      <c r="AA390" s="75"/>
      <c r="AB390" s="75"/>
      <c r="AC390" s="75"/>
      <c r="AD390" s="75"/>
      <c r="AE390" s="75"/>
      <c r="AF390" s="75"/>
      <c r="AG390" s="75"/>
      <c r="AH390" s="75"/>
      <c r="AI390" s="75"/>
    </row>
    <row r="391" spans="1:35" ht="12.75" customHeight="1">
      <c r="A391" s="86"/>
      <c r="B391" s="16"/>
      <c r="C391" s="18"/>
      <c r="D391" s="18"/>
      <c r="E391" s="16"/>
      <c r="F391" s="16"/>
      <c r="G391" s="16"/>
      <c r="H391" s="88"/>
      <c r="I391" s="75"/>
      <c r="J391" s="75"/>
      <c r="K391" s="75"/>
      <c r="L391" s="75"/>
      <c r="M391" s="75"/>
      <c r="N391" s="75"/>
      <c r="O391" s="75"/>
      <c r="P391" s="75"/>
      <c r="Q391" s="75"/>
      <c r="R391" s="75"/>
      <c r="S391" s="75"/>
      <c r="T391" s="75"/>
      <c r="U391" s="75"/>
      <c r="V391" s="75"/>
      <c r="W391" s="75"/>
      <c r="X391" s="75"/>
      <c r="Y391" s="75"/>
      <c r="Z391" s="75"/>
      <c r="AA391" s="75"/>
      <c r="AB391" s="75"/>
      <c r="AC391" s="75"/>
      <c r="AD391" s="75"/>
      <c r="AE391" s="75"/>
      <c r="AF391" s="75"/>
      <c r="AG391" s="75"/>
      <c r="AH391" s="75"/>
      <c r="AI391" s="75"/>
    </row>
    <row r="392" spans="1:35" ht="12.75" customHeight="1">
      <c r="A392" s="86"/>
      <c r="B392" s="16"/>
      <c r="C392" s="18"/>
      <c r="D392" s="18"/>
      <c r="E392" s="16"/>
      <c r="F392" s="16"/>
      <c r="G392" s="16"/>
      <c r="H392" s="88"/>
      <c r="I392" s="75"/>
      <c r="J392" s="75"/>
      <c r="K392" s="75"/>
      <c r="L392" s="75"/>
      <c r="M392" s="75"/>
      <c r="N392" s="75"/>
      <c r="O392" s="75"/>
      <c r="P392" s="75"/>
      <c r="Q392" s="75"/>
      <c r="R392" s="75"/>
      <c r="S392" s="75"/>
      <c r="T392" s="75"/>
      <c r="U392" s="75"/>
      <c r="V392" s="75"/>
      <c r="W392" s="75"/>
      <c r="X392" s="75"/>
      <c r="Y392" s="75"/>
      <c r="Z392" s="75"/>
      <c r="AA392" s="75"/>
      <c r="AB392" s="75"/>
      <c r="AC392" s="75"/>
      <c r="AD392" s="75"/>
      <c r="AE392" s="75"/>
      <c r="AF392" s="75"/>
      <c r="AG392" s="75"/>
      <c r="AH392" s="75"/>
      <c r="AI392" s="75"/>
    </row>
    <row r="393" spans="1:35" ht="12.75" customHeight="1">
      <c r="A393" s="86"/>
      <c r="B393" s="16"/>
      <c r="C393" s="18"/>
      <c r="D393" s="18"/>
      <c r="E393" s="16"/>
      <c r="F393" s="16"/>
      <c r="G393" s="16"/>
      <c r="H393" s="88"/>
      <c r="I393" s="75"/>
      <c r="J393" s="75"/>
      <c r="K393" s="75"/>
      <c r="L393" s="75"/>
      <c r="M393" s="75"/>
      <c r="N393" s="75"/>
      <c r="O393" s="75"/>
      <c r="P393" s="75"/>
      <c r="Q393" s="75"/>
      <c r="R393" s="75"/>
      <c r="S393" s="75"/>
      <c r="T393" s="75"/>
      <c r="U393" s="75"/>
      <c r="V393" s="75"/>
      <c r="W393" s="75"/>
      <c r="X393" s="75"/>
      <c r="Y393" s="75"/>
      <c r="Z393" s="75"/>
      <c r="AA393" s="75"/>
      <c r="AB393" s="75"/>
      <c r="AC393" s="75"/>
      <c r="AD393" s="75"/>
      <c r="AE393" s="75"/>
      <c r="AF393" s="75"/>
      <c r="AG393" s="75"/>
      <c r="AH393" s="75"/>
      <c r="AI393" s="75"/>
    </row>
    <row r="394" spans="1:35" ht="12.75" customHeight="1">
      <c r="A394" s="86"/>
      <c r="B394" s="16"/>
      <c r="C394" s="18"/>
      <c r="D394" s="18"/>
      <c r="E394" s="16"/>
      <c r="F394" s="16"/>
      <c r="G394" s="16"/>
      <c r="H394" s="88"/>
      <c r="I394" s="75"/>
      <c r="J394" s="75"/>
      <c r="K394" s="75"/>
      <c r="L394" s="75"/>
      <c r="M394" s="75"/>
      <c r="N394" s="75"/>
      <c r="O394" s="75"/>
      <c r="P394" s="75"/>
      <c r="Q394" s="75"/>
      <c r="R394" s="75"/>
      <c r="S394" s="75"/>
      <c r="T394" s="75"/>
      <c r="U394" s="75"/>
      <c r="V394" s="75"/>
      <c r="W394" s="75"/>
      <c r="X394" s="75"/>
      <c r="Y394" s="75"/>
      <c r="Z394" s="75"/>
      <c r="AA394" s="75"/>
      <c r="AB394" s="75"/>
      <c r="AC394" s="75"/>
      <c r="AD394" s="75"/>
      <c r="AE394" s="75"/>
      <c r="AF394" s="75"/>
      <c r="AG394" s="75"/>
      <c r="AH394" s="75"/>
      <c r="AI394" s="75"/>
    </row>
    <row r="395" spans="1:35" ht="12.75" customHeight="1">
      <c r="A395" s="86"/>
      <c r="B395" s="16"/>
      <c r="C395" s="18"/>
      <c r="D395" s="18"/>
      <c r="E395" s="16"/>
      <c r="F395" s="16"/>
      <c r="G395" s="16"/>
      <c r="H395" s="88"/>
      <c r="I395" s="75"/>
      <c r="J395" s="75"/>
      <c r="K395" s="75"/>
      <c r="L395" s="75"/>
      <c r="M395" s="75"/>
      <c r="N395" s="75"/>
      <c r="O395" s="75"/>
      <c r="P395" s="75"/>
      <c r="Q395" s="75"/>
      <c r="R395" s="75"/>
      <c r="S395" s="75"/>
      <c r="T395" s="75"/>
      <c r="U395" s="75"/>
      <c r="V395" s="75"/>
      <c r="W395" s="75"/>
      <c r="X395" s="75"/>
      <c r="Y395" s="75"/>
      <c r="Z395" s="75"/>
      <c r="AA395" s="75"/>
      <c r="AB395" s="75"/>
      <c r="AC395" s="75"/>
      <c r="AD395" s="75"/>
      <c r="AE395" s="75"/>
      <c r="AF395" s="75"/>
      <c r="AG395" s="75"/>
      <c r="AH395" s="75"/>
      <c r="AI395" s="75"/>
    </row>
    <row r="396" spans="1:35" ht="12.75" customHeight="1">
      <c r="A396" s="86"/>
      <c r="B396" s="16"/>
      <c r="C396" s="18"/>
      <c r="D396" s="18"/>
      <c r="E396" s="16"/>
      <c r="F396" s="16"/>
      <c r="G396" s="16"/>
      <c r="H396" s="88"/>
      <c r="I396" s="75"/>
      <c r="J396" s="75"/>
      <c r="K396" s="75"/>
      <c r="L396" s="75"/>
      <c r="M396" s="75"/>
      <c r="N396" s="75"/>
      <c r="O396" s="75"/>
      <c r="P396" s="75"/>
      <c r="Q396" s="75"/>
      <c r="R396" s="75"/>
      <c r="S396" s="75"/>
      <c r="T396" s="75"/>
      <c r="U396" s="75"/>
      <c r="V396" s="75"/>
      <c r="W396" s="75"/>
      <c r="X396" s="75"/>
      <c r="Y396" s="75"/>
      <c r="Z396" s="75"/>
      <c r="AA396" s="75"/>
      <c r="AB396" s="75"/>
      <c r="AC396" s="75"/>
      <c r="AD396" s="75"/>
      <c r="AE396" s="75"/>
      <c r="AF396" s="75"/>
      <c r="AG396" s="75"/>
      <c r="AH396" s="75"/>
      <c r="AI396" s="75"/>
    </row>
    <row r="397" spans="1:35" ht="12.75" customHeight="1">
      <c r="A397" s="86"/>
      <c r="B397" s="16"/>
      <c r="C397" s="18"/>
      <c r="D397" s="18"/>
      <c r="E397" s="16"/>
      <c r="F397" s="16"/>
      <c r="G397" s="16"/>
      <c r="H397" s="88"/>
      <c r="I397" s="75"/>
      <c r="J397" s="75"/>
      <c r="K397" s="75"/>
      <c r="L397" s="75"/>
      <c r="M397" s="75"/>
      <c r="N397" s="75"/>
      <c r="O397" s="75"/>
      <c r="P397" s="75"/>
      <c r="Q397" s="75"/>
      <c r="R397" s="75"/>
      <c r="S397" s="75"/>
      <c r="T397" s="75"/>
      <c r="U397" s="75"/>
      <c r="V397" s="75"/>
      <c r="W397" s="75"/>
      <c r="X397" s="75"/>
      <c r="Y397" s="75"/>
      <c r="Z397" s="75"/>
      <c r="AA397" s="75"/>
      <c r="AB397" s="75"/>
      <c r="AC397" s="75"/>
      <c r="AD397" s="75"/>
      <c r="AE397" s="75"/>
      <c r="AF397" s="75"/>
      <c r="AG397" s="75"/>
      <c r="AH397" s="75"/>
      <c r="AI397" s="75"/>
    </row>
    <row r="398" spans="1:35" ht="12.75" customHeight="1">
      <c r="A398" s="86"/>
      <c r="B398" s="16"/>
      <c r="C398" s="18"/>
      <c r="D398" s="18"/>
      <c r="E398" s="16"/>
      <c r="F398" s="16"/>
      <c r="G398" s="16"/>
      <c r="H398" s="88"/>
      <c r="I398" s="75"/>
      <c r="J398" s="75"/>
      <c r="K398" s="75"/>
      <c r="L398" s="75"/>
      <c r="M398" s="75"/>
      <c r="N398" s="75"/>
      <c r="O398" s="75"/>
      <c r="P398" s="75"/>
      <c r="Q398" s="75"/>
      <c r="R398" s="75"/>
      <c r="S398" s="75"/>
      <c r="T398" s="75"/>
      <c r="U398" s="75"/>
      <c r="V398" s="75"/>
      <c r="W398" s="75"/>
      <c r="X398" s="75"/>
      <c r="Y398" s="75"/>
      <c r="Z398" s="75"/>
      <c r="AA398" s="75"/>
      <c r="AB398" s="75"/>
      <c r="AC398" s="75"/>
      <c r="AD398" s="75"/>
      <c r="AE398" s="75"/>
      <c r="AF398" s="75"/>
      <c r="AG398" s="75"/>
      <c r="AH398" s="75"/>
      <c r="AI398" s="75"/>
    </row>
    <row r="399" spans="1:35" ht="12.75" customHeight="1">
      <c r="A399" s="86"/>
      <c r="B399" s="16"/>
      <c r="C399" s="18"/>
      <c r="D399" s="18"/>
      <c r="E399" s="16"/>
      <c r="F399" s="16"/>
      <c r="G399" s="16"/>
      <c r="H399" s="88"/>
      <c r="I399" s="75"/>
      <c r="J399" s="75"/>
      <c r="K399" s="75"/>
      <c r="L399" s="75"/>
      <c r="M399" s="75"/>
      <c r="N399" s="75"/>
      <c r="O399" s="75"/>
      <c r="P399" s="75"/>
      <c r="Q399" s="75"/>
      <c r="R399" s="75"/>
      <c r="S399" s="75"/>
      <c r="T399" s="75"/>
      <c r="U399" s="75"/>
      <c r="V399" s="75"/>
      <c r="W399" s="75"/>
      <c r="X399" s="75"/>
      <c r="Y399" s="75"/>
      <c r="Z399" s="75"/>
      <c r="AA399" s="75"/>
      <c r="AB399" s="75"/>
      <c r="AC399" s="75"/>
      <c r="AD399" s="75"/>
      <c r="AE399" s="75"/>
      <c r="AF399" s="75"/>
      <c r="AG399" s="75"/>
      <c r="AH399" s="75"/>
      <c r="AI399" s="75"/>
    </row>
    <row r="400" spans="1:35" ht="12.75" customHeight="1">
      <c r="A400" s="86"/>
      <c r="B400" s="16"/>
      <c r="C400" s="18"/>
      <c r="D400" s="18"/>
      <c r="E400" s="16"/>
      <c r="F400" s="16"/>
      <c r="G400" s="16"/>
      <c r="H400" s="88"/>
      <c r="I400" s="75"/>
      <c r="J400" s="75"/>
      <c r="K400" s="75"/>
      <c r="L400" s="75"/>
      <c r="M400" s="75"/>
      <c r="N400" s="75"/>
      <c r="O400" s="75"/>
      <c r="P400" s="75"/>
      <c r="Q400" s="75"/>
      <c r="R400" s="75"/>
      <c r="S400" s="75"/>
      <c r="T400" s="75"/>
      <c r="U400" s="75"/>
      <c r="V400" s="75"/>
      <c r="W400" s="75"/>
      <c r="X400" s="75"/>
      <c r="Y400" s="75"/>
      <c r="Z400" s="75"/>
      <c r="AA400" s="75"/>
      <c r="AB400" s="75"/>
      <c r="AC400" s="75"/>
      <c r="AD400" s="75"/>
      <c r="AE400" s="75"/>
      <c r="AF400" s="75"/>
      <c r="AG400" s="75"/>
      <c r="AH400" s="75"/>
      <c r="AI400" s="75"/>
    </row>
    <row r="401" spans="1:35" ht="12.75" customHeight="1">
      <c r="A401" s="86"/>
      <c r="B401" s="16"/>
      <c r="C401" s="18"/>
      <c r="D401" s="18"/>
      <c r="E401" s="16"/>
      <c r="F401" s="16"/>
      <c r="G401" s="16"/>
      <c r="H401" s="88"/>
      <c r="I401" s="75"/>
      <c r="J401" s="75"/>
      <c r="K401" s="75"/>
      <c r="L401" s="75"/>
      <c r="M401" s="75"/>
      <c r="N401" s="75"/>
      <c r="O401" s="75"/>
      <c r="P401" s="75"/>
      <c r="Q401" s="75"/>
      <c r="R401" s="75"/>
      <c r="S401" s="75"/>
      <c r="T401" s="75"/>
      <c r="U401" s="75"/>
      <c r="V401" s="75"/>
      <c r="W401" s="75"/>
      <c r="X401" s="75"/>
      <c r="Y401" s="75"/>
      <c r="Z401" s="75"/>
      <c r="AA401" s="75"/>
      <c r="AB401" s="75"/>
      <c r="AC401" s="75"/>
      <c r="AD401" s="75"/>
      <c r="AE401" s="75"/>
      <c r="AF401" s="75"/>
      <c r="AG401" s="75"/>
      <c r="AH401" s="75"/>
      <c r="AI401" s="75"/>
    </row>
    <row r="402" spans="1:35" ht="12.75" customHeight="1">
      <c r="A402" s="86"/>
      <c r="B402" s="16"/>
      <c r="C402" s="18"/>
      <c r="D402" s="18"/>
      <c r="E402" s="16"/>
      <c r="F402" s="16"/>
      <c r="G402" s="16"/>
      <c r="H402" s="88"/>
      <c r="I402" s="75"/>
      <c r="J402" s="75"/>
      <c r="K402" s="75"/>
      <c r="L402" s="75"/>
      <c r="M402" s="75"/>
      <c r="N402" s="75"/>
      <c r="O402" s="75"/>
      <c r="P402" s="75"/>
      <c r="Q402" s="75"/>
      <c r="R402" s="75"/>
      <c r="S402" s="75"/>
      <c r="T402" s="75"/>
      <c r="U402" s="75"/>
      <c r="V402" s="75"/>
      <c r="W402" s="75"/>
      <c r="X402" s="75"/>
      <c r="Y402" s="75"/>
      <c r="Z402" s="75"/>
      <c r="AA402" s="75"/>
      <c r="AB402" s="75"/>
      <c r="AC402" s="75"/>
      <c r="AD402" s="75"/>
      <c r="AE402" s="75"/>
      <c r="AF402" s="75"/>
      <c r="AG402" s="75"/>
      <c r="AH402" s="75"/>
      <c r="AI402" s="75"/>
    </row>
    <row r="403" spans="1:35" ht="12.75" customHeight="1">
      <c r="A403" s="86"/>
      <c r="B403" s="16"/>
      <c r="C403" s="18"/>
      <c r="D403" s="18"/>
      <c r="E403" s="16"/>
      <c r="F403" s="16"/>
      <c r="G403" s="16"/>
      <c r="H403" s="88"/>
      <c r="I403" s="75"/>
      <c r="J403" s="75"/>
      <c r="K403" s="75"/>
      <c r="L403" s="75"/>
      <c r="M403" s="75"/>
      <c r="N403" s="75"/>
      <c r="O403" s="75"/>
      <c r="P403" s="75"/>
      <c r="Q403" s="75"/>
      <c r="R403" s="75"/>
      <c r="S403" s="75"/>
      <c r="T403" s="75"/>
      <c r="U403" s="75"/>
      <c r="V403" s="75"/>
      <c r="W403" s="75"/>
      <c r="X403" s="75"/>
      <c r="Y403" s="75"/>
      <c r="Z403" s="75"/>
      <c r="AA403" s="75"/>
      <c r="AB403" s="75"/>
      <c r="AC403" s="75"/>
      <c r="AD403" s="75"/>
      <c r="AE403" s="75"/>
      <c r="AF403" s="75"/>
      <c r="AG403" s="75"/>
      <c r="AH403" s="75"/>
      <c r="AI403" s="75"/>
    </row>
    <row r="404" spans="1:35" ht="12.75" customHeight="1">
      <c r="A404" s="86"/>
      <c r="B404" s="16"/>
      <c r="C404" s="18"/>
      <c r="D404" s="18"/>
      <c r="E404" s="16"/>
      <c r="F404" s="16"/>
      <c r="G404" s="16"/>
      <c r="H404" s="88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  <c r="AA404" s="18"/>
      <c r="AB404" s="18"/>
      <c r="AC404" s="18"/>
      <c r="AD404" s="18"/>
      <c r="AE404" s="18"/>
      <c r="AF404" s="18"/>
      <c r="AG404" s="18"/>
      <c r="AH404" s="18"/>
      <c r="AI404" s="18"/>
    </row>
    <row r="405" spans="1:35" ht="12.75" customHeight="1">
      <c r="A405" s="86"/>
      <c r="B405" s="16"/>
      <c r="C405" s="18"/>
      <c r="D405" s="18"/>
      <c r="E405" s="16"/>
      <c r="F405" s="16"/>
      <c r="G405" s="16"/>
      <c r="H405" s="88"/>
      <c r="I405" s="18"/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  <c r="AA405" s="18"/>
      <c r="AB405" s="18"/>
      <c r="AC405" s="18"/>
      <c r="AD405" s="18"/>
      <c r="AE405" s="18"/>
      <c r="AF405" s="18"/>
      <c r="AG405" s="18"/>
      <c r="AH405" s="18"/>
      <c r="AI405" s="18"/>
    </row>
    <row r="406" spans="1:35" ht="12.75" customHeight="1">
      <c r="A406" s="86"/>
      <c r="B406" s="16"/>
      <c r="C406" s="18"/>
      <c r="D406" s="18"/>
      <c r="E406" s="16"/>
      <c r="F406" s="16"/>
      <c r="G406" s="16"/>
      <c r="H406" s="88"/>
      <c r="I406" s="18"/>
      <c r="J406" s="18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8"/>
      <c r="AA406" s="18"/>
      <c r="AB406" s="18"/>
      <c r="AC406" s="18"/>
      <c r="AD406" s="18"/>
      <c r="AE406" s="18"/>
      <c r="AF406" s="18"/>
      <c r="AG406" s="18"/>
      <c r="AH406" s="18"/>
      <c r="AI406" s="18"/>
    </row>
    <row r="407" spans="1:35" ht="12.75" customHeight="1">
      <c r="A407" s="86"/>
      <c r="B407" s="16"/>
      <c r="C407" s="18"/>
      <c r="D407" s="18"/>
      <c r="E407" s="16"/>
      <c r="F407" s="16"/>
      <c r="G407" s="16"/>
      <c r="H407" s="88"/>
      <c r="I407" s="18"/>
      <c r="J407" s="18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  <c r="AA407" s="18"/>
      <c r="AB407" s="18"/>
      <c r="AC407" s="18"/>
      <c r="AD407" s="18"/>
      <c r="AE407" s="18"/>
      <c r="AF407" s="18"/>
      <c r="AG407" s="18"/>
      <c r="AH407" s="18"/>
      <c r="AI407" s="18"/>
    </row>
    <row r="408" spans="1:35" ht="12.75" customHeight="1">
      <c r="A408" s="86"/>
      <c r="B408" s="16"/>
      <c r="C408" s="18"/>
      <c r="D408" s="18"/>
      <c r="E408" s="16"/>
      <c r="F408" s="16"/>
      <c r="G408" s="16"/>
      <c r="H408" s="88"/>
      <c r="I408" s="18"/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  <c r="AA408" s="18"/>
      <c r="AB408" s="18"/>
      <c r="AC408" s="18"/>
      <c r="AD408" s="18"/>
      <c r="AE408" s="18"/>
      <c r="AF408" s="18"/>
      <c r="AG408" s="18"/>
      <c r="AH408" s="18"/>
      <c r="AI408" s="18"/>
    </row>
    <row r="409" spans="1:35" ht="12.75" customHeight="1">
      <c r="A409" s="86"/>
      <c r="B409" s="16"/>
      <c r="C409" s="18"/>
      <c r="D409" s="18"/>
      <c r="E409" s="16"/>
      <c r="F409" s="16"/>
      <c r="G409" s="16"/>
      <c r="H409" s="88"/>
      <c r="I409" s="18"/>
      <c r="J409" s="18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  <c r="AA409" s="18"/>
      <c r="AB409" s="18"/>
      <c r="AC409" s="18"/>
      <c r="AD409" s="18"/>
      <c r="AE409" s="18"/>
      <c r="AF409" s="18"/>
      <c r="AG409" s="18"/>
      <c r="AH409" s="18"/>
      <c r="AI409" s="18"/>
    </row>
    <row r="410" spans="1:35" ht="12.75" customHeight="1">
      <c r="A410" s="86"/>
      <c r="B410" s="16"/>
      <c r="C410" s="18"/>
      <c r="D410" s="18"/>
      <c r="E410" s="16"/>
      <c r="F410" s="16"/>
      <c r="G410" s="16"/>
      <c r="H410" s="88"/>
      <c r="I410" s="18"/>
      <c r="J410" s="18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  <c r="AA410" s="18"/>
      <c r="AB410" s="18"/>
      <c r="AC410" s="18"/>
      <c r="AD410" s="18"/>
      <c r="AE410" s="18"/>
      <c r="AF410" s="18"/>
      <c r="AG410" s="18"/>
      <c r="AH410" s="18"/>
      <c r="AI410" s="18"/>
    </row>
    <row r="411" spans="1:35" ht="12.75" customHeight="1">
      <c r="A411" s="86"/>
      <c r="B411" s="16"/>
      <c r="C411" s="18"/>
      <c r="D411" s="18"/>
      <c r="E411" s="16"/>
      <c r="F411" s="16"/>
      <c r="G411" s="16"/>
      <c r="H411" s="88"/>
      <c r="I411" s="18"/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  <c r="AA411" s="18"/>
      <c r="AB411" s="18"/>
      <c r="AC411" s="18"/>
      <c r="AD411" s="18"/>
      <c r="AE411" s="18"/>
      <c r="AF411" s="18"/>
      <c r="AG411" s="18"/>
      <c r="AH411" s="18"/>
      <c r="AI411" s="18"/>
    </row>
    <row r="412" spans="1:35" ht="12.75" customHeight="1">
      <c r="A412" s="86"/>
      <c r="B412" s="16"/>
      <c r="C412" s="18"/>
      <c r="D412" s="18"/>
      <c r="E412" s="16"/>
      <c r="F412" s="16"/>
      <c r="G412" s="16"/>
      <c r="H412" s="88"/>
      <c r="I412" s="18"/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  <c r="AA412" s="18"/>
      <c r="AB412" s="18"/>
      <c r="AC412" s="18"/>
      <c r="AD412" s="18"/>
      <c r="AE412" s="18"/>
      <c r="AF412" s="18"/>
      <c r="AG412" s="18"/>
      <c r="AH412" s="18"/>
      <c r="AI412" s="18"/>
    </row>
    <row r="413" spans="1:35" ht="12.75" customHeight="1">
      <c r="A413" s="86"/>
      <c r="B413" s="16"/>
      <c r="C413" s="18"/>
      <c r="D413" s="18"/>
      <c r="E413" s="16"/>
      <c r="F413" s="16"/>
      <c r="G413" s="16"/>
      <c r="H413" s="88"/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  <c r="AA413" s="18"/>
      <c r="AB413" s="18"/>
      <c r="AC413" s="18"/>
      <c r="AD413" s="18"/>
      <c r="AE413" s="18"/>
      <c r="AF413" s="18"/>
      <c r="AG413" s="18"/>
      <c r="AH413" s="18"/>
      <c r="AI413" s="18"/>
    </row>
    <row r="414" spans="1:35" ht="12.75" customHeight="1">
      <c r="A414" s="86"/>
      <c r="B414" s="16"/>
      <c r="C414" s="18"/>
      <c r="D414" s="18"/>
      <c r="E414" s="16"/>
      <c r="F414" s="16"/>
      <c r="G414" s="16"/>
      <c r="H414" s="88"/>
      <c r="I414" s="18"/>
      <c r="J414" s="18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  <c r="AA414" s="18"/>
      <c r="AB414" s="18"/>
      <c r="AC414" s="18"/>
      <c r="AD414" s="18"/>
      <c r="AE414" s="18"/>
      <c r="AF414" s="18"/>
      <c r="AG414" s="18"/>
      <c r="AH414" s="18"/>
      <c r="AI414" s="18"/>
    </row>
    <row r="415" spans="1:35" ht="12.75" customHeight="1">
      <c r="A415" s="86"/>
      <c r="B415" s="16"/>
      <c r="C415" s="18"/>
      <c r="D415" s="18"/>
      <c r="E415" s="16"/>
      <c r="F415" s="16"/>
      <c r="G415" s="16"/>
      <c r="H415" s="88"/>
      <c r="I415" s="18"/>
      <c r="J415" s="18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  <c r="AA415" s="18"/>
      <c r="AB415" s="18"/>
      <c r="AC415" s="18"/>
      <c r="AD415" s="18"/>
      <c r="AE415" s="18"/>
      <c r="AF415" s="18"/>
      <c r="AG415" s="18"/>
      <c r="AH415" s="18"/>
      <c r="AI415" s="18"/>
    </row>
    <row r="416" spans="1:35" ht="12.75" customHeight="1">
      <c r="A416" s="86"/>
      <c r="B416" s="16"/>
      <c r="C416" s="18"/>
      <c r="D416" s="18"/>
      <c r="E416" s="16"/>
      <c r="F416" s="16"/>
      <c r="G416" s="16"/>
      <c r="H416" s="88"/>
      <c r="I416" s="18"/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18"/>
      <c r="AA416" s="18"/>
      <c r="AB416" s="18"/>
      <c r="AC416" s="18"/>
      <c r="AD416" s="18"/>
      <c r="AE416" s="18"/>
      <c r="AF416" s="18"/>
      <c r="AG416" s="18"/>
      <c r="AH416" s="18"/>
      <c r="AI416" s="18"/>
    </row>
    <row r="417" spans="1:35" ht="12.75" customHeight="1">
      <c r="A417" s="86"/>
      <c r="B417" s="16"/>
      <c r="C417" s="18"/>
      <c r="D417" s="18"/>
      <c r="E417" s="16"/>
      <c r="F417" s="16"/>
      <c r="G417" s="16"/>
      <c r="H417" s="88"/>
      <c r="I417" s="18"/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  <c r="AA417" s="18"/>
      <c r="AB417" s="18"/>
      <c r="AC417" s="18"/>
      <c r="AD417" s="18"/>
      <c r="AE417" s="18"/>
      <c r="AF417" s="18"/>
      <c r="AG417" s="18"/>
      <c r="AH417" s="18"/>
      <c r="AI417" s="18"/>
    </row>
    <row r="418" spans="1:35" ht="12.75" customHeight="1">
      <c r="A418" s="86"/>
      <c r="B418" s="16"/>
      <c r="C418" s="18"/>
      <c r="D418" s="18"/>
      <c r="E418" s="16"/>
      <c r="F418" s="16"/>
      <c r="G418" s="16"/>
      <c r="H418" s="88"/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  <c r="AA418" s="18"/>
      <c r="AB418" s="18"/>
      <c r="AC418" s="18"/>
      <c r="AD418" s="18"/>
      <c r="AE418" s="18"/>
      <c r="AF418" s="18"/>
      <c r="AG418" s="18"/>
      <c r="AH418" s="18"/>
      <c r="AI418" s="18"/>
    </row>
    <row r="419" spans="1:35" ht="12.75" customHeight="1">
      <c r="A419" s="86"/>
      <c r="B419" s="16"/>
      <c r="C419" s="18"/>
      <c r="D419" s="18"/>
      <c r="E419" s="16"/>
      <c r="F419" s="16"/>
      <c r="G419" s="16"/>
      <c r="H419" s="88"/>
      <c r="I419" s="18"/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  <c r="AA419" s="18"/>
      <c r="AB419" s="18"/>
      <c r="AC419" s="18"/>
      <c r="AD419" s="18"/>
      <c r="AE419" s="18"/>
      <c r="AF419" s="18"/>
      <c r="AG419" s="18"/>
      <c r="AH419" s="18"/>
      <c r="AI419" s="18"/>
    </row>
    <row r="420" spans="1:35" ht="12.75" customHeight="1">
      <c r="A420" s="86"/>
      <c r="B420" s="16"/>
      <c r="C420" s="18"/>
      <c r="D420" s="18"/>
      <c r="E420" s="16"/>
      <c r="F420" s="16"/>
      <c r="G420" s="16"/>
      <c r="H420" s="88"/>
      <c r="I420" s="18"/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  <c r="AA420" s="18"/>
      <c r="AB420" s="18"/>
      <c r="AC420" s="18"/>
      <c r="AD420" s="18"/>
      <c r="AE420" s="18"/>
      <c r="AF420" s="18"/>
      <c r="AG420" s="18"/>
      <c r="AH420" s="18"/>
      <c r="AI420" s="18"/>
    </row>
    <row r="421" spans="1:35" ht="12.75" customHeight="1">
      <c r="A421" s="86"/>
      <c r="B421" s="16"/>
      <c r="C421" s="18"/>
      <c r="D421" s="18"/>
      <c r="E421" s="16"/>
      <c r="F421" s="16"/>
      <c r="G421" s="16"/>
      <c r="H421" s="88"/>
      <c r="I421" s="18"/>
      <c r="J421" s="18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  <c r="AA421" s="18"/>
      <c r="AB421" s="18"/>
      <c r="AC421" s="18"/>
      <c r="AD421" s="18"/>
      <c r="AE421" s="18"/>
      <c r="AF421" s="18"/>
      <c r="AG421" s="18"/>
      <c r="AH421" s="18"/>
      <c r="AI421" s="18"/>
    </row>
    <row r="422" spans="1:35" ht="12.75" customHeight="1">
      <c r="A422" s="86"/>
      <c r="B422" s="16"/>
      <c r="C422" s="18"/>
      <c r="D422" s="18"/>
      <c r="E422" s="16"/>
      <c r="F422" s="16"/>
      <c r="G422" s="16"/>
      <c r="H422" s="88"/>
      <c r="I422" s="18"/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  <c r="AA422" s="18"/>
      <c r="AB422" s="18"/>
      <c r="AC422" s="18"/>
      <c r="AD422" s="18"/>
      <c r="AE422" s="18"/>
      <c r="AF422" s="18"/>
      <c r="AG422" s="18"/>
      <c r="AH422" s="18"/>
      <c r="AI422" s="18"/>
    </row>
    <row r="423" spans="1:35" ht="12.75" customHeight="1">
      <c r="A423" s="86"/>
      <c r="B423" s="16"/>
      <c r="C423" s="18"/>
      <c r="D423" s="18"/>
      <c r="E423" s="16"/>
      <c r="F423" s="16"/>
      <c r="G423" s="16"/>
      <c r="H423" s="88"/>
      <c r="I423" s="18"/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  <c r="AA423" s="18"/>
      <c r="AB423" s="18"/>
      <c r="AC423" s="18"/>
      <c r="AD423" s="18"/>
      <c r="AE423" s="18"/>
      <c r="AF423" s="18"/>
      <c r="AG423" s="18"/>
      <c r="AH423" s="18"/>
      <c r="AI423" s="18"/>
    </row>
    <row r="424" spans="1:35" ht="12.75" customHeight="1">
      <c r="A424" s="86"/>
      <c r="B424" s="16"/>
      <c r="C424" s="18"/>
      <c r="D424" s="18"/>
      <c r="E424" s="16"/>
      <c r="F424" s="16"/>
      <c r="G424" s="16"/>
      <c r="H424" s="88"/>
      <c r="I424" s="18"/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8"/>
      <c r="AA424" s="18"/>
      <c r="AB424" s="18"/>
      <c r="AC424" s="18"/>
      <c r="AD424" s="18"/>
      <c r="AE424" s="18"/>
      <c r="AF424" s="18"/>
      <c r="AG424" s="18"/>
      <c r="AH424" s="18"/>
      <c r="AI424" s="18"/>
    </row>
    <row r="425" spans="1:35" ht="12.75" customHeight="1">
      <c r="A425" s="86"/>
      <c r="B425" s="16"/>
      <c r="C425" s="18"/>
      <c r="D425" s="18"/>
      <c r="E425" s="16"/>
      <c r="F425" s="16"/>
      <c r="G425" s="16"/>
      <c r="H425" s="88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  <c r="AE425" s="18"/>
      <c r="AF425" s="18"/>
      <c r="AG425" s="18"/>
      <c r="AH425" s="18"/>
      <c r="AI425" s="18"/>
    </row>
    <row r="426" spans="1:35" ht="12.75" customHeight="1">
      <c r="A426" s="86"/>
      <c r="B426" s="16"/>
      <c r="C426" s="18"/>
      <c r="D426" s="18"/>
      <c r="E426" s="16"/>
      <c r="F426" s="16"/>
      <c r="G426" s="16"/>
      <c r="H426" s="88"/>
      <c r="I426" s="18"/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  <c r="AA426" s="18"/>
      <c r="AB426" s="18"/>
      <c r="AC426" s="18"/>
      <c r="AD426" s="18"/>
      <c r="AE426" s="18"/>
      <c r="AF426" s="18"/>
      <c r="AG426" s="18"/>
      <c r="AH426" s="18"/>
      <c r="AI426" s="18"/>
    </row>
    <row r="427" spans="1:35" ht="12.75" customHeight="1">
      <c r="A427" s="86"/>
      <c r="B427" s="16"/>
      <c r="C427" s="18"/>
      <c r="D427" s="18"/>
      <c r="E427" s="16"/>
      <c r="F427" s="16"/>
      <c r="G427" s="16"/>
      <c r="H427" s="88"/>
      <c r="I427" s="18"/>
      <c r="J427" s="18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8"/>
      <c r="AA427" s="18"/>
      <c r="AB427" s="18"/>
      <c r="AC427" s="18"/>
      <c r="AD427" s="18"/>
      <c r="AE427" s="18"/>
      <c r="AF427" s="18"/>
      <c r="AG427" s="18"/>
      <c r="AH427" s="18"/>
      <c r="AI427" s="18"/>
    </row>
    <row r="428" spans="1:35" ht="12.75" customHeight="1">
      <c r="A428" s="86"/>
      <c r="B428" s="16"/>
      <c r="C428" s="18"/>
      <c r="D428" s="18"/>
      <c r="E428" s="16"/>
      <c r="F428" s="16"/>
      <c r="G428" s="16"/>
      <c r="H428" s="88"/>
      <c r="I428" s="18"/>
      <c r="J428" s="18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18"/>
      <c r="AA428" s="18"/>
      <c r="AB428" s="18"/>
      <c r="AC428" s="18"/>
      <c r="AD428" s="18"/>
      <c r="AE428" s="18"/>
      <c r="AF428" s="18"/>
      <c r="AG428" s="18"/>
      <c r="AH428" s="18"/>
      <c r="AI428" s="18"/>
    </row>
    <row r="429" spans="1:35" ht="12.75" customHeight="1">
      <c r="A429" s="86"/>
      <c r="B429" s="16"/>
      <c r="C429" s="18"/>
      <c r="D429" s="18"/>
      <c r="E429" s="16"/>
      <c r="F429" s="16"/>
      <c r="G429" s="16"/>
      <c r="H429" s="88"/>
      <c r="I429" s="18"/>
      <c r="J429" s="18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/>
      <c r="V429" s="18"/>
      <c r="W429" s="18"/>
      <c r="X429" s="18"/>
      <c r="Y429" s="18"/>
      <c r="Z429" s="18"/>
      <c r="AA429" s="18"/>
      <c r="AB429" s="18"/>
      <c r="AC429" s="18"/>
      <c r="AD429" s="18"/>
      <c r="AE429" s="18"/>
      <c r="AF429" s="18"/>
      <c r="AG429" s="18"/>
      <c r="AH429" s="18"/>
      <c r="AI429" s="18"/>
    </row>
    <row r="430" spans="1:35" ht="12.75" customHeight="1">
      <c r="A430" s="86"/>
      <c r="B430" s="16"/>
      <c r="C430" s="18"/>
      <c r="D430" s="18"/>
      <c r="E430" s="16"/>
      <c r="F430" s="16"/>
      <c r="G430" s="16"/>
      <c r="H430" s="88"/>
      <c r="I430" s="18"/>
      <c r="J430" s="18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/>
      <c r="V430" s="18"/>
      <c r="W430" s="18"/>
      <c r="X430" s="18"/>
      <c r="Y430" s="18"/>
      <c r="Z430" s="18"/>
      <c r="AA430" s="18"/>
      <c r="AB430" s="18"/>
      <c r="AC430" s="18"/>
      <c r="AD430" s="18"/>
      <c r="AE430" s="18"/>
      <c r="AF430" s="18"/>
      <c r="AG430" s="18"/>
      <c r="AH430" s="18"/>
      <c r="AI430" s="18"/>
    </row>
    <row r="431" spans="1:35" ht="12.75" customHeight="1">
      <c r="A431" s="86"/>
      <c r="B431" s="16"/>
      <c r="C431" s="18"/>
      <c r="D431" s="18"/>
      <c r="E431" s="16"/>
      <c r="F431" s="16"/>
      <c r="G431" s="16"/>
      <c r="H431" s="88"/>
      <c r="I431" s="18"/>
      <c r="J431" s="18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  <c r="W431" s="18"/>
      <c r="X431" s="18"/>
      <c r="Y431" s="18"/>
      <c r="Z431" s="18"/>
      <c r="AA431" s="18"/>
      <c r="AB431" s="18"/>
      <c r="AC431" s="18"/>
      <c r="AD431" s="18"/>
      <c r="AE431" s="18"/>
      <c r="AF431" s="18"/>
      <c r="AG431" s="18"/>
      <c r="AH431" s="18"/>
      <c r="AI431" s="18"/>
    </row>
    <row r="432" spans="1:35" ht="12.75" customHeight="1">
      <c r="A432" s="86"/>
      <c r="B432" s="16"/>
      <c r="C432" s="18"/>
      <c r="D432" s="18"/>
      <c r="E432" s="16"/>
      <c r="F432" s="16"/>
      <c r="G432" s="16"/>
      <c r="H432" s="88"/>
      <c r="I432" s="18"/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8"/>
      <c r="AA432" s="18"/>
      <c r="AB432" s="18"/>
      <c r="AC432" s="18"/>
      <c r="AD432" s="18"/>
      <c r="AE432" s="18"/>
      <c r="AF432" s="18"/>
      <c r="AG432" s="18"/>
      <c r="AH432" s="18"/>
      <c r="AI432" s="18"/>
    </row>
    <row r="433" spans="1:35" ht="12.75" customHeight="1">
      <c r="A433" s="86"/>
      <c r="B433" s="16"/>
      <c r="C433" s="18"/>
      <c r="D433" s="18"/>
      <c r="E433" s="16"/>
      <c r="F433" s="16"/>
      <c r="G433" s="16"/>
      <c r="H433" s="88"/>
      <c r="I433" s="18"/>
      <c r="J433" s="18"/>
      <c r="K433" s="18"/>
      <c r="L433" s="18"/>
      <c r="M433" s="18"/>
      <c r="N433" s="18"/>
      <c r="O433" s="18"/>
      <c r="P433" s="18"/>
      <c r="Q433" s="18"/>
      <c r="R433" s="18"/>
      <c r="S433" s="18"/>
      <c r="T433" s="18"/>
      <c r="U433" s="18"/>
      <c r="V433" s="18"/>
      <c r="W433" s="18"/>
      <c r="X433" s="18"/>
      <c r="Y433" s="18"/>
      <c r="Z433" s="18"/>
      <c r="AA433" s="18"/>
      <c r="AB433" s="18"/>
      <c r="AC433" s="18"/>
      <c r="AD433" s="18"/>
      <c r="AE433" s="18"/>
      <c r="AF433" s="18"/>
      <c r="AG433" s="18"/>
      <c r="AH433" s="18"/>
      <c r="AI433" s="18"/>
    </row>
    <row r="434" spans="1:35" ht="12.75" customHeight="1">
      <c r="A434" s="86"/>
      <c r="B434" s="16"/>
      <c r="C434" s="18"/>
      <c r="D434" s="18"/>
      <c r="E434" s="16"/>
      <c r="F434" s="16"/>
      <c r="G434" s="16"/>
      <c r="H434" s="88"/>
      <c r="I434" s="18"/>
      <c r="J434" s="18"/>
      <c r="K434" s="18"/>
      <c r="L434" s="18"/>
      <c r="M434" s="18"/>
      <c r="N434" s="18"/>
      <c r="O434" s="18"/>
      <c r="P434" s="18"/>
      <c r="Q434" s="18"/>
      <c r="R434" s="18"/>
      <c r="S434" s="18"/>
      <c r="T434" s="18"/>
      <c r="U434" s="18"/>
      <c r="V434" s="18"/>
      <c r="W434" s="18"/>
      <c r="X434" s="18"/>
      <c r="Y434" s="18"/>
      <c r="Z434" s="18"/>
      <c r="AA434" s="18"/>
      <c r="AB434" s="18"/>
      <c r="AC434" s="18"/>
      <c r="AD434" s="18"/>
      <c r="AE434" s="18"/>
      <c r="AF434" s="18"/>
      <c r="AG434" s="18"/>
      <c r="AH434" s="18"/>
      <c r="AI434" s="18"/>
    </row>
    <row r="435" spans="1:35" ht="12.75" customHeight="1">
      <c r="A435" s="86"/>
      <c r="B435" s="16"/>
      <c r="C435" s="18"/>
      <c r="D435" s="18"/>
      <c r="E435" s="16"/>
      <c r="F435" s="16"/>
      <c r="G435" s="16"/>
      <c r="H435" s="88"/>
      <c r="I435" s="18"/>
      <c r="J435" s="18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18"/>
      <c r="W435" s="18"/>
      <c r="X435" s="18"/>
      <c r="Y435" s="18"/>
      <c r="Z435" s="18"/>
      <c r="AA435" s="18"/>
      <c r="AB435" s="18"/>
      <c r="AC435" s="18"/>
      <c r="AD435" s="18"/>
      <c r="AE435" s="18"/>
      <c r="AF435" s="18"/>
      <c r="AG435" s="18"/>
      <c r="AH435" s="18"/>
      <c r="AI435" s="18"/>
    </row>
    <row r="436" spans="1:35" ht="12.75" customHeight="1">
      <c r="A436" s="86"/>
      <c r="B436" s="16"/>
      <c r="C436" s="18"/>
      <c r="D436" s="18"/>
      <c r="E436" s="16"/>
      <c r="F436" s="16"/>
      <c r="G436" s="16"/>
      <c r="H436" s="88"/>
      <c r="I436" s="18"/>
      <c r="J436" s="18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18"/>
      <c r="W436" s="18"/>
      <c r="X436" s="18"/>
      <c r="Y436" s="18"/>
      <c r="Z436" s="18"/>
      <c r="AA436" s="18"/>
      <c r="AB436" s="18"/>
      <c r="AC436" s="18"/>
      <c r="AD436" s="18"/>
      <c r="AE436" s="18"/>
      <c r="AF436" s="18"/>
      <c r="AG436" s="18"/>
      <c r="AH436" s="18"/>
      <c r="AI436" s="18"/>
    </row>
    <row r="437" spans="1:35" ht="12.75" customHeight="1">
      <c r="A437" s="86"/>
      <c r="B437" s="16"/>
      <c r="C437" s="18"/>
      <c r="D437" s="18"/>
      <c r="E437" s="16"/>
      <c r="F437" s="16"/>
      <c r="G437" s="16"/>
      <c r="H437" s="88"/>
      <c r="I437" s="18"/>
      <c r="J437" s="18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  <c r="W437" s="18"/>
      <c r="X437" s="18"/>
      <c r="Y437" s="18"/>
      <c r="Z437" s="18"/>
      <c r="AA437" s="18"/>
      <c r="AB437" s="18"/>
      <c r="AC437" s="18"/>
      <c r="AD437" s="18"/>
      <c r="AE437" s="18"/>
      <c r="AF437" s="18"/>
      <c r="AG437" s="18"/>
      <c r="AH437" s="18"/>
      <c r="AI437" s="18"/>
    </row>
    <row r="438" spans="1:35" ht="12.75" customHeight="1">
      <c r="A438" s="86"/>
      <c r="B438" s="16"/>
      <c r="C438" s="18"/>
      <c r="D438" s="18"/>
      <c r="E438" s="16"/>
      <c r="F438" s="16"/>
      <c r="G438" s="16"/>
      <c r="H438" s="88"/>
      <c r="I438" s="18"/>
      <c r="J438" s="18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  <c r="W438" s="18"/>
      <c r="X438" s="18"/>
      <c r="Y438" s="18"/>
      <c r="Z438" s="18"/>
      <c r="AA438" s="18"/>
      <c r="AB438" s="18"/>
      <c r="AC438" s="18"/>
      <c r="AD438" s="18"/>
      <c r="AE438" s="18"/>
      <c r="AF438" s="18"/>
      <c r="AG438" s="18"/>
      <c r="AH438" s="18"/>
      <c r="AI438" s="18"/>
    </row>
    <row r="439" spans="1:35" ht="12.75" customHeight="1">
      <c r="A439" s="86"/>
      <c r="B439" s="16"/>
      <c r="C439" s="18"/>
      <c r="D439" s="18"/>
      <c r="E439" s="16"/>
      <c r="F439" s="16"/>
      <c r="G439" s="16"/>
      <c r="H439" s="88"/>
      <c r="I439" s="18"/>
      <c r="J439" s="18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  <c r="W439" s="18"/>
      <c r="X439" s="18"/>
      <c r="Y439" s="18"/>
      <c r="Z439" s="18"/>
      <c r="AA439" s="18"/>
      <c r="AB439" s="18"/>
      <c r="AC439" s="18"/>
      <c r="AD439" s="18"/>
      <c r="AE439" s="18"/>
      <c r="AF439" s="18"/>
      <c r="AG439" s="18"/>
      <c r="AH439" s="18"/>
      <c r="AI439" s="18"/>
    </row>
    <row r="440" spans="1:35" ht="12.75" customHeight="1">
      <c r="A440" s="86"/>
      <c r="B440" s="16"/>
      <c r="C440" s="18"/>
      <c r="D440" s="18"/>
      <c r="E440" s="16"/>
      <c r="F440" s="16"/>
      <c r="G440" s="16"/>
      <c r="H440" s="88"/>
      <c r="I440" s="18"/>
      <c r="J440" s="18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  <c r="W440" s="18"/>
      <c r="X440" s="18"/>
      <c r="Y440" s="18"/>
      <c r="Z440" s="18"/>
      <c r="AA440" s="18"/>
      <c r="AB440" s="18"/>
      <c r="AC440" s="18"/>
      <c r="AD440" s="18"/>
      <c r="AE440" s="18"/>
      <c r="AF440" s="18"/>
      <c r="AG440" s="18"/>
      <c r="AH440" s="18"/>
      <c r="AI440" s="18"/>
    </row>
    <row r="441" spans="1:35" ht="12.75" customHeight="1">
      <c r="A441" s="86"/>
      <c r="B441" s="16"/>
      <c r="C441" s="18"/>
      <c r="D441" s="18"/>
      <c r="E441" s="16"/>
      <c r="F441" s="16"/>
      <c r="G441" s="16"/>
      <c r="H441" s="88"/>
      <c r="I441" s="18"/>
      <c r="J441" s="18"/>
      <c r="K441" s="18"/>
      <c r="L441" s="18"/>
      <c r="M441" s="18"/>
      <c r="N441" s="18"/>
      <c r="O441" s="18"/>
      <c r="P441" s="18"/>
      <c r="Q441" s="18"/>
      <c r="R441" s="18"/>
      <c r="S441" s="18"/>
      <c r="T441" s="18"/>
      <c r="U441" s="18"/>
      <c r="V441" s="18"/>
      <c r="W441" s="18"/>
      <c r="X441" s="18"/>
      <c r="Y441" s="18"/>
      <c r="Z441" s="18"/>
      <c r="AA441" s="18"/>
      <c r="AB441" s="18"/>
      <c r="AC441" s="18"/>
      <c r="AD441" s="18"/>
      <c r="AE441" s="18"/>
      <c r="AF441" s="18"/>
      <c r="AG441" s="18"/>
      <c r="AH441" s="18"/>
      <c r="AI441" s="18"/>
    </row>
    <row r="442" spans="1:35" ht="12.75" customHeight="1">
      <c r="A442" s="86"/>
      <c r="B442" s="16"/>
      <c r="C442" s="18"/>
      <c r="D442" s="18"/>
      <c r="E442" s="16"/>
      <c r="F442" s="16"/>
      <c r="G442" s="16"/>
      <c r="H442" s="88"/>
      <c r="I442" s="18"/>
      <c r="J442" s="18"/>
      <c r="K442" s="18"/>
      <c r="L442" s="18"/>
      <c r="M442" s="18"/>
      <c r="N442" s="18"/>
      <c r="O442" s="18"/>
      <c r="P442" s="18"/>
      <c r="Q442" s="18"/>
      <c r="R442" s="18"/>
      <c r="S442" s="18"/>
      <c r="T442" s="18"/>
      <c r="U442" s="18"/>
      <c r="V442" s="18"/>
      <c r="W442" s="18"/>
      <c r="X442" s="18"/>
      <c r="Y442" s="18"/>
      <c r="Z442" s="18"/>
      <c r="AA442" s="18"/>
      <c r="AB442" s="18"/>
      <c r="AC442" s="18"/>
      <c r="AD442" s="18"/>
      <c r="AE442" s="18"/>
      <c r="AF442" s="18"/>
      <c r="AG442" s="18"/>
      <c r="AH442" s="18"/>
      <c r="AI442" s="18"/>
    </row>
    <row r="443" spans="1:35" ht="12.75" customHeight="1">
      <c r="A443" s="86"/>
      <c r="B443" s="16"/>
      <c r="C443" s="18"/>
      <c r="D443" s="18"/>
      <c r="E443" s="16"/>
      <c r="F443" s="16"/>
      <c r="G443" s="16"/>
      <c r="H443" s="88"/>
      <c r="I443" s="18"/>
      <c r="J443" s="18"/>
      <c r="K443" s="18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  <c r="W443" s="18"/>
      <c r="X443" s="18"/>
      <c r="Y443" s="18"/>
      <c r="Z443" s="18"/>
      <c r="AA443" s="18"/>
      <c r="AB443" s="18"/>
      <c r="AC443" s="18"/>
      <c r="AD443" s="18"/>
      <c r="AE443" s="18"/>
      <c r="AF443" s="18"/>
      <c r="AG443" s="18"/>
      <c r="AH443" s="18"/>
      <c r="AI443" s="18"/>
    </row>
    <row r="444" spans="1:35" ht="12.75" customHeight="1">
      <c r="A444" s="86"/>
      <c r="B444" s="16"/>
      <c r="C444" s="18"/>
      <c r="D444" s="18"/>
      <c r="E444" s="16"/>
      <c r="F444" s="16"/>
      <c r="G444" s="16"/>
      <c r="H444" s="88"/>
      <c r="I444" s="18"/>
      <c r="J444" s="18"/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  <c r="W444" s="18"/>
      <c r="X444" s="18"/>
      <c r="Y444" s="18"/>
      <c r="Z444" s="18"/>
      <c r="AA444" s="18"/>
      <c r="AB444" s="18"/>
      <c r="AC444" s="18"/>
      <c r="AD444" s="18"/>
      <c r="AE444" s="18"/>
      <c r="AF444" s="18"/>
      <c r="AG444" s="18"/>
      <c r="AH444" s="18"/>
      <c r="AI444" s="18"/>
    </row>
    <row r="445" spans="1:35" ht="12.75" customHeight="1">
      <c r="A445" s="86"/>
      <c r="B445" s="16"/>
      <c r="C445" s="18"/>
      <c r="D445" s="18"/>
      <c r="E445" s="16"/>
      <c r="F445" s="16"/>
      <c r="G445" s="16"/>
      <c r="H445" s="88"/>
      <c r="I445" s="18"/>
      <c r="J445" s="18"/>
      <c r="K445" s="18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  <c r="W445" s="18"/>
      <c r="X445" s="18"/>
      <c r="Y445" s="18"/>
      <c r="Z445" s="18"/>
      <c r="AA445" s="18"/>
      <c r="AB445" s="18"/>
      <c r="AC445" s="18"/>
      <c r="AD445" s="18"/>
      <c r="AE445" s="18"/>
      <c r="AF445" s="18"/>
      <c r="AG445" s="18"/>
      <c r="AH445" s="18"/>
      <c r="AI445" s="18"/>
    </row>
    <row r="446" spans="1:35" ht="12.75" customHeight="1">
      <c r="A446" s="86"/>
      <c r="B446" s="16"/>
      <c r="C446" s="18"/>
      <c r="D446" s="18"/>
      <c r="E446" s="16"/>
      <c r="F446" s="16"/>
      <c r="G446" s="16"/>
      <c r="H446" s="88"/>
      <c r="I446" s="18"/>
      <c r="J446" s="18"/>
      <c r="K446" s="18"/>
      <c r="L446" s="18"/>
      <c r="M446" s="18"/>
      <c r="N446" s="18"/>
      <c r="O446" s="18"/>
      <c r="P446" s="18"/>
      <c r="Q446" s="18"/>
      <c r="R446" s="18"/>
      <c r="S446" s="18"/>
      <c r="T446" s="18"/>
      <c r="U446" s="18"/>
      <c r="V446" s="18"/>
      <c r="W446" s="18"/>
      <c r="X446" s="18"/>
      <c r="Y446" s="18"/>
      <c r="Z446" s="18"/>
      <c r="AA446" s="18"/>
      <c r="AB446" s="18"/>
      <c r="AC446" s="18"/>
      <c r="AD446" s="18"/>
      <c r="AE446" s="18"/>
      <c r="AF446" s="18"/>
      <c r="AG446" s="18"/>
      <c r="AH446" s="18"/>
      <c r="AI446" s="18"/>
    </row>
    <row r="447" spans="1:35" ht="12.75" customHeight="1">
      <c r="A447" s="86"/>
      <c r="B447" s="16"/>
      <c r="C447" s="18"/>
      <c r="D447" s="18"/>
      <c r="E447" s="16"/>
      <c r="F447" s="16"/>
      <c r="G447" s="16"/>
      <c r="H447" s="88"/>
      <c r="I447" s="18"/>
      <c r="J447" s="18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18"/>
      <c r="AA447" s="18"/>
      <c r="AB447" s="18"/>
      <c r="AC447" s="18"/>
      <c r="AD447" s="18"/>
      <c r="AE447" s="18"/>
      <c r="AF447" s="18"/>
      <c r="AG447" s="18"/>
      <c r="AH447" s="18"/>
      <c r="AI447" s="18"/>
    </row>
    <row r="448" spans="1:35" ht="12.75" customHeight="1">
      <c r="A448" s="86"/>
      <c r="B448" s="16"/>
      <c r="C448" s="18"/>
      <c r="D448" s="18"/>
      <c r="E448" s="16"/>
      <c r="F448" s="16"/>
      <c r="G448" s="16"/>
      <c r="H448" s="88"/>
      <c r="I448" s="18"/>
      <c r="J448" s="18"/>
      <c r="K448" s="18"/>
      <c r="L448" s="18"/>
      <c r="M448" s="18"/>
      <c r="N448" s="18"/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8"/>
      <c r="AA448" s="18"/>
      <c r="AB448" s="18"/>
      <c r="AC448" s="18"/>
      <c r="AD448" s="18"/>
      <c r="AE448" s="18"/>
      <c r="AF448" s="18"/>
      <c r="AG448" s="18"/>
      <c r="AH448" s="18"/>
      <c r="AI448" s="18"/>
    </row>
    <row r="449" spans="1:35" ht="12.75" customHeight="1">
      <c r="A449" s="86"/>
      <c r="B449" s="16"/>
      <c r="C449" s="18"/>
      <c r="D449" s="18"/>
      <c r="E449" s="16"/>
      <c r="F449" s="16"/>
      <c r="G449" s="16"/>
      <c r="H449" s="88"/>
      <c r="I449" s="18"/>
      <c r="J449" s="18"/>
      <c r="K449" s="18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18"/>
      <c r="W449" s="18"/>
      <c r="X449" s="18"/>
      <c r="Y449" s="18"/>
      <c r="Z449" s="18"/>
      <c r="AA449" s="18"/>
      <c r="AB449" s="18"/>
      <c r="AC449" s="18"/>
      <c r="AD449" s="18"/>
      <c r="AE449" s="18"/>
      <c r="AF449" s="18"/>
      <c r="AG449" s="18"/>
      <c r="AH449" s="18"/>
      <c r="AI449" s="18"/>
    </row>
    <row r="450" spans="1:35" ht="12.75" customHeight="1">
      <c r="A450" s="86"/>
      <c r="B450" s="16"/>
      <c r="C450" s="18"/>
      <c r="D450" s="18"/>
      <c r="E450" s="16"/>
      <c r="F450" s="16"/>
      <c r="G450" s="16"/>
      <c r="H450" s="88"/>
      <c r="I450" s="18"/>
      <c r="J450" s="18"/>
      <c r="K450" s="18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  <c r="W450" s="18"/>
      <c r="X450" s="18"/>
      <c r="Y450" s="18"/>
      <c r="Z450" s="18"/>
      <c r="AA450" s="18"/>
      <c r="AB450" s="18"/>
      <c r="AC450" s="18"/>
      <c r="AD450" s="18"/>
      <c r="AE450" s="18"/>
      <c r="AF450" s="18"/>
      <c r="AG450" s="18"/>
      <c r="AH450" s="18"/>
      <c r="AI450" s="18"/>
    </row>
    <row r="451" spans="1:35" ht="12.75" customHeight="1">
      <c r="A451" s="86"/>
      <c r="B451" s="16"/>
      <c r="C451" s="18"/>
      <c r="D451" s="18"/>
      <c r="E451" s="16"/>
      <c r="F451" s="16"/>
      <c r="G451" s="16"/>
      <c r="H451" s="88"/>
      <c r="I451" s="18"/>
      <c r="J451" s="18"/>
      <c r="K451" s="18"/>
      <c r="L451" s="18"/>
      <c r="M451" s="18"/>
      <c r="N451" s="18"/>
      <c r="O451" s="18"/>
      <c r="P451" s="18"/>
      <c r="Q451" s="18"/>
      <c r="R451" s="18"/>
      <c r="S451" s="18"/>
      <c r="T451" s="18"/>
      <c r="U451" s="18"/>
      <c r="V451" s="18"/>
      <c r="W451" s="18"/>
      <c r="X451" s="18"/>
      <c r="Y451" s="18"/>
      <c r="Z451" s="18"/>
      <c r="AA451" s="18"/>
      <c r="AB451" s="18"/>
      <c r="AC451" s="18"/>
      <c r="AD451" s="18"/>
      <c r="AE451" s="18"/>
      <c r="AF451" s="18"/>
      <c r="AG451" s="18"/>
      <c r="AH451" s="18"/>
      <c r="AI451" s="18"/>
    </row>
    <row r="452" spans="1:35" ht="12.75" customHeight="1">
      <c r="A452" s="86"/>
      <c r="B452" s="16"/>
      <c r="C452" s="18"/>
      <c r="D452" s="18"/>
      <c r="E452" s="16"/>
      <c r="F452" s="16"/>
      <c r="G452" s="16"/>
      <c r="H452" s="88"/>
      <c r="I452" s="18"/>
      <c r="J452" s="18"/>
      <c r="K452" s="18"/>
      <c r="L452" s="18"/>
      <c r="M452" s="18"/>
      <c r="N452" s="18"/>
      <c r="O452" s="18"/>
      <c r="P452" s="18"/>
      <c r="Q452" s="18"/>
      <c r="R452" s="18"/>
      <c r="S452" s="18"/>
      <c r="T452" s="18"/>
      <c r="U452" s="18"/>
      <c r="V452" s="18"/>
      <c r="W452" s="18"/>
      <c r="X452" s="18"/>
      <c r="Y452" s="18"/>
      <c r="Z452" s="18"/>
      <c r="AA452" s="18"/>
      <c r="AB452" s="18"/>
      <c r="AC452" s="18"/>
      <c r="AD452" s="18"/>
      <c r="AE452" s="18"/>
      <c r="AF452" s="18"/>
      <c r="AG452" s="18"/>
      <c r="AH452" s="18"/>
      <c r="AI452" s="18"/>
    </row>
    <row r="453" spans="1:35" ht="12.75" customHeight="1">
      <c r="A453" s="86"/>
      <c r="B453" s="16"/>
      <c r="C453" s="18"/>
      <c r="D453" s="18"/>
      <c r="E453" s="16"/>
      <c r="F453" s="16"/>
      <c r="G453" s="16"/>
      <c r="H453" s="88"/>
      <c r="I453" s="18"/>
      <c r="J453" s="18"/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18"/>
      <c r="W453" s="18"/>
      <c r="X453" s="18"/>
      <c r="Y453" s="18"/>
      <c r="Z453" s="18"/>
      <c r="AA453" s="18"/>
      <c r="AB453" s="18"/>
      <c r="AC453" s="18"/>
      <c r="AD453" s="18"/>
      <c r="AE453" s="18"/>
      <c r="AF453" s="18"/>
      <c r="AG453" s="18"/>
      <c r="AH453" s="18"/>
      <c r="AI453" s="18"/>
    </row>
    <row r="454" spans="1:35" ht="12.75" customHeight="1">
      <c r="A454" s="86"/>
      <c r="B454" s="16"/>
      <c r="C454" s="18"/>
      <c r="D454" s="18"/>
      <c r="E454" s="16"/>
      <c r="F454" s="16"/>
      <c r="G454" s="16"/>
      <c r="H454" s="88"/>
      <c r="I454" s="18"/>
      <c r="J454" s="18"/>
      <c r="K454" s="18"/>
      <c r="L454" s="18"/>
      <c r="M454" s="18"/>
      <c r="N454" s="18"/>
      <c r="O454" s="18"/>
      <c r="P454" s="18"/>
      <c r="Q454" s="18"/>
      <c r="R454" s="18"/>
      <c r="S454" s="18"/>
      <c r="T454" s="18"/>
      <c r="U454" s="18"/>
      <c r="V454" s="18"/>
      <c r="W454" s="18"/>
      <c r="X454" s="18"/>
      <c r="Y454" s="18"/>
      <c r="Z454" s="18"/>
      <c r="AA454" s="18"/>
      <c r="AB454" s="18"/>
      <c r="AC454" s="18"/>
      <c r="AD454" s="18"/>
      <c r="AE454" s="18"/>
      <c r="AF454" s="18"/>
      <c r="AG454" s="18"/>
      <c r="AH454" s="18"/>
      <c r="AI454" s="18"/>
    </row>
    <row r="455" spans="1:35" ht="12.75" customHeight="1">
      <c r="A455" s="86"/>
      <c r="B455" s="16"/>
      <c r="C455" s="18"/>
      <c r="D455" s="18"/>
      <c r="E455" s="16"/>
      <c r="F455" s="16"/>
      <c r="G455" s="16"/>
      <c r="H455" s="88"/>
      <c r="I455" s="18"/>
      <c r="J455" s="18"/>
      <c r="K455" s="18"/>
      <c r="L455" s="18"/>
      <c r="M455" s="18"/>
      <c r="N455" s="18"/>
      <c r="O455" s="18"/>
      <c r="P455" s="18"/>
      <c r="Q455" s="18"/>
      <c r="R455" s="18"/>
      <c r="S455" s="18"/>
      <c r="T455" s="18"/>
      <c r="U455" s="18"/>
      <c r="V455" s="18"/>
      <c r="W455" s="18"/>
      <c r="X455" s="18"/>
      <c r="Y455" s="18"/>
      <c r="Z455" s="18"/>
      <c r="AA455" s="18"/>
      <c r="AB455" s="18"/>
      <c r="AC455" s="18"/>
      <c r="AD455" s="18"/>
      <c r="AE455" s="18"/>
      <c r="AF455" s="18"/>
      <c r="AG455" s="18"/>
      <c r="AH455" s="18"/>
      <c r="AI455" s="18"/>
    </row>
    <row r="456" spans="1:35" ht="12.75" customHeight="1">
      <c r="A456" s="86"/>
      <c r="B456" s="16"/>
      <c r="C456" s="18"/>
      <c r="D456" s="18"/>
      <c r="E456" s="16"/>
      <c r="F456" s="16"/>
      <c r="G456" s="16"/>
      <c r="H456" s="88"/>
      <c r="I456" s="18"/>
      <c r="J456" s="18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  <c r="W456" s="18"/>
      <c r="X456" s="18"/>
      <c r="Y456" s="18"/>
      <c r="Z456" s="18"/>
      <c r="AA456" s="18"/>
      <c r="AB456" s="18"/>
      <c r="AC456" s="18"/>
      <c r="AD456" s="18"/>
      <c r="AE456" s="18"/>
      <c r="AF456" s="18"/>
      <c r="AG456" s="18"/>
      <c r="AH456" s="18"/>
      <c r="AI456" s="18"/>
    </row>
    <row r="457" spans="1:35" ht="12.75" customHeight="1">
      <c r="A457" s="86"/>
      <c r="B457" s="16"/>
      <c r="C457" s="18"/>
      <c r="D457" s="18"/>
      <c r="E457" s="16"/>
      <c r="F457" s="16"/>
      <c r="G457" s="16"/>
      <c r="H457" s="88"/>
      <c r="I457" s="18"/>
      <c r="J457" s="18"/>
      <c r="K457" s="18"/>
      <c r="L457" s="18"/>
      <c r="M457" s="18"/>
      <c r="N457" s="18"/>
      <c r="O457" s="18"/>
      <c r="P457" s="18"/>
      <c r="Q457" s="18"/>
      <c r="R457" s="18"/>
      <c r="S457" s="18"/>
      <c r="T457" s="18"/>
      <c r="U457" s="18"/>
      <c r="V457" s="18"/>
      <c r="W457" s="18"/>
      <c r="X457" s="18"/>
      <c r="Y457" s="18"/>
      <c r="Z457" s="18"/>
      <c r="AA457" s="18"/>
      <c r="AB457" s="18"/>
      <c r="AC457" s="18"/>
      <c r="AD457" s="18"/>
      <c r="AE457" s="18"/>
      <c r="AF457" s="18"/>
      <c r="AG457" s="18"/>
      <c r="AH457" s="18"/>
      <c r="AI457" s="18"/>
    </row>
    <row r="458" spans="1:35" ht="12.75" customHeight="1">
      <c r="A458" s="86"/>
      <c r="B458" s="16"/>
      <c r="C458" s="18"/>
      <c r="D458" s="18"/>
      <c r="E458" s="16"/>
      <c r="F458" s="16"/>
      <c r="G458" s="16"/>
      <c r="H458" s="88"/>
      <c r="I458" s="18"/>
      <c r="J458" s="18"/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18"/>
      <c r="W458" s="18"/>
      <c r="X458" s="18"/>
      <c r="Y458" s="18"/>
      <c r="Z458" s="18"/>
      <c r="AA458" s="18"/>
      <c r="AB458" s="18"/>
      <c r="AC458" s="18"/>
      <c r="AD458" s="18"/>
      <c r="AE458" s="18"/>
      <c r="AF458" s="18"/>
      <c r="AG458" s="18"/>
      <c r="AH458" s="18"/>
      <c r="AI458" s="18"/>
    </row>
    <row r="459" spans="1:35" ht="12.75" customHeight="1">
      <c r="A459" s="86"/>
      <c r="B459" s="16"/>
      <c r="C459" s="18"/>
      <c r="D459" s="18"/>
      <c r="E459" s="16"/>
      <c r="F459" s="16"/>
      <c r="G459" s="16"/>
      <c r="H459" s="88"/>
      <c r="I459" s="18"/>
      <c r="J459" s="18"/>
      <c r="K459" s="18"/>
      <c r="L459" s="18"/>
      <c r="M459" s="18"/>
      <c r="N459" s="18"/>
      <c r="O459" s="18"/>
      <c r="P459" s="18"/>
      <c r="Q459" s="18"/>
      <c r="R459" s="18"/>
      <c r="S459" s="18"/>
      <c r="T459" s="18"/>
      <c r="U459" s="18"/>
      <c r="V459" s="18"/>
      <c r="W459" s="18"/>
      <c r="X459" s="18"/>
      <c r="Y459" s="18"/>
      <c r="Z459" s="18"/>
      <c r="AA459" s="18"/>
      <c r="AB459" s="18"/>
      <c r="AC459" s="18"/>
      <c r="AD459" s="18"/>
      <c r="AE459" s="18"/>
      <c r="AF459" s="18"/>
      <c r="AG459" s="18"/>
      <c r="AH459" s="18"/>
      <c r="AI459" s="18"/>
    </row>
    <row r="460" spans="1:35" ht="12.75" customHeight="1">
      <c r="A460" s="86"/>
      <c r="B460" s="16"/>
      <c r="C460" s="18"/>
      <c r="D460" s="18"/>
      <c r="E460" s="16"/>
      <c r="F460" s="16"/>
      <c r="G460" s="16"/>
      <c r="H460" s="88"/>
      <c r="I460" s="18"/>
      <c r="J460" s="18"/>
      <c r="K460" s="18"/>
      <c r="L460" s="18"/>
      <c r="M460" s="18"/>
      <c r="N460" s="18"/>
      <c r="O460" s="18"/>
      <c r="P460" s="18"/>
      <c r="Q460" s="18"/>
      <c r="R460" s="18"/>
      <c r="S460" s="18"/>
      <c r="T460" s="18"/>
      <c r="U460" s="18"/>
      <c r="V460" s="18"/>
      <c r="W460" s="18"/>
      <c r="X460" s="18"/>
      <c r="Y460" s="18"/>
      <c r="Z460" s="18"/>
      <c r="AA460" s="18"/>
      <c r="AB460" s="18"/>
      <c r="AC460" s="18"/>
      <c r="AD460" s="18"/>
      <c r="AE460" s="18"/>
      <c r="AF460" s="18"/>
      <c r="AG460" s="18"/>
      <c r="AH460" s="18"/>
      <c r="AI460" s="18"/>
    </row>
    <row r="461" spans="1:35" ht="12.75" customHeight="1">
      <c r="A461" s="86"/>
      <c r="B461" s="16"/>
      <c r="C461" s="18"/>
      <c r="D461" s="18"/>
      <c r="E461" s="16"/>
      <c r="F461" s="16"/>
      <c r="G461" s="16"/>
      <c r="H461" s="88"/>
      <c r="I461" s="18"/>
      <c r="J461" s="18"/>
      <c r="K461" s="18"/>
      <c r="L461" s="18"/>
      <c r="M461" s="18"/>
      <c r="N461" s="18"/>
      <c r="O461" s="18"/>
      <c r="P461" s="18"/>
      <c r="Q461" s="18"/>
      <c r="R461" s="18"/>
      <c r="S461" s="18"/>
      <c r="T461" s="18"/>
      <c r="U461" s="18"/>
      <c r="V461" s="18"/>
      <c r="W461" s="18"/>
      <c r="X461" s="18"/>
      <c r="Y461" s="18"/>
      <c r="Z461" s="18"/>
      <c r="AA461" s="18"/>
      <c r="AB461" s="18"/>
      <c r="AC461" s="18"/>
      <c r="AD461" s="18"/>
      <c r="AE461" s="18"/>
      <c r="AF461" s="18"/>
      <c r="AG461" s="18"/>
      <c r="AH461" s="18"/>
      <c r="AI461" s="18"/>
    </row>
    <row r="462" spans="1:35" ht="12.75" customHeight="1">
      <c r="A462" s="86"/>
      <c r="B462" s="16"/>
      <c r="C462" s="18"/>
      <c r="D462" s="18"/>
      <c r="E462" s="16"/>
      <c r="F462" s="16"/>
      <c r="G462" s="16"/>
      <c r="H462" s="88"/>
      <c r="I462" s="18"/>
      <c r="J462" s="18"/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18"/>
      <c r="AA462" s="18"/>
      <c r="AB462" s="18"/>
      <c r="AC462" s="18"/>
      <c r="AD462" s="18"/>
      <c r="AE462" s="18"/>
      <c r="AF462" s="18"/>
      <c r="AG462" s="18"/>
      <c r="AH462" s="18"/>
      <c r="AI462" s="18"/>
    </row>
    <row r="463" spans="1:35" ht="12.75" customHeight="1">
      <c r="A463" s="86"/>
      <c r="B463" s="16"/>
      <c r="C463" s="18"/>
      <c r="D463" s="18"/>
      <c r="E463" s="16"/>
      <c r="F463" s="16"/>
      <c r="G463" s="16"/>
      <c r="H463" s="88"/>
      <c r="I463" s="18"/>
      <c r="J463" s="18"/>
      <c r="K463" s="18"/>
      <c r="L463" s="18"/>
      <c r="M463" s="18"/>
      <c r="N463" s="18"/>
      <c r="O463" s="18"/>
      <c r="P463" s="18"/>
      <c r="Q463" s="18"/>
      <c r="R463" s="18"/>
      <c r="S463" s="18"/>
      <c r="T463" s="18"/>
      <c r="U463" s="18"/>
      <c r="V463" s="18"/>
      <c r="W463" s="18"/>
      <c r="X463" s="18"/>
      <c r="Y463" s="18"/>
      <c r="Z463" s="18"/>
      <c r="AA463" s="18"/>
      <c r="AB463" s="18"/>
      <c r="AC463" s="18"/>
      <c r="AD463" s="18"/>
      <c r="AE463" s="18"/>
      <c r="AF463" s="18"/>
      <c r="AG463" s="18"/>
      <c r="AH463" s="18"/>
      <c r="AI463" s="18"/>
    </row>
    <row r="464" spans="1:35" ht="12.75" customHeight="1">
      <c r="A464" s="86"/>
      <c r="B464" s="16"/>
      <c r="C464" s="18"/>
      <c r="D464" s="18"/>
      <c r="E464" s="16"/>
      <c r="F464" s="16"/>
      <c r="G464" s="16"/>
      <c r="H464" s="88"/>
      <c r="I464" s="18"/>
      <c r="J464" s="18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8"/>
      <c r="AA464" s="18"/>
      <c r="AB464" s="18"/>
      <c r="AC464" s="18"/>
      <c r="AD464" s="18"/>
      <c r="AE464" s="18"/>
      <c r="AF464" s="18"/>
      <c r="AG464" s="18"/>
      <c r="AH464" s="18"/>
      <c r="AI464" s="18"/>
    </row>
    <row r="465" spans="1:35" ht="12.75" customHeight="1">
      <c r="A465" s="86"/>
      <c r="B465" s="16"/>
      <c r="C465" s="18"/>
      <c r="D465" s="18"/>
      <c r="E465" s="16"/>
      <c r="F465" s="16"/>
      <c r="G465" s="16"/>
      <c r="H465" s="88"/>
      <c r="I465" s="18"/>
      <c r="J465" s="18"/>
      <c r="K465" s="18"/>
      <c r="L465" s="18"/>
      <c r="M465" s="18"/>
      <c r="N465" s="18"/>
      <c r="O465" s="18"/>
      <c r="P465" s="18"/>
      <c r="Q465" s="18"/>
      <c r="R465" s="18"/>
      <c r="S465" s="18"/>
      <c r="T465" s="18"/>
      <c r="U465" s="18"/>
      <c r="V465" s="18"/>
      <c r="W465" s="18"/>
      <c r="X465" s="18"/>
      <c r="Y465" s="18"/>
      <c r="Z465" s="18"/>
      <c r="AA465" s="18"/>
      <c r="AB465" s="18"/>
      <c r="AC465" s="18"/>
      <c r="AD465" s="18"/>
      <c r="AE465" s="18"/>
      <c r="AF465" s="18"/>
      <c r="AG465" s="18"/>
      <c r="AH465" s="18"/>
      <c r="AI465" s="18"/>
    </row>
    <row r="466" spans="1:35" ht="12.75" customHeight="1">
      <c r="A466" s="86"/>
      <c r="B466" s="16"/>
      <c r="C466" s="18"/>
      <c r="D466" s="18"/>
      <c r="E466" s="16"/>
      <c r="F466" s="16"/>
      <c r="G466" s="16"/>
      <c r="H466" s="88"/>
      <c r="I466" s="18"/>
      <c r="J466" s="18"/>
      <c r="K466" s="18"/>
      <c r="L466" s="18"/>
      <c r="M466" s="18"/>
      <c r="N466" s="18"/>
      <c r="O466" s="18"/>
      <c r="P466" s="18"/>
      <c r="Q466" s="18"/>
      <c r="R466" s="18"/>
      <c r="S466" s="18"/>
      <c r="T466" s="18"/>
      <c r="U466" s="18"/>
      <c r="V466" s="18"/>
      <c r="W466" s="18"/>
      <c r="X466" s="18"/>
      <c r="Y466" s="18"/>
      <c r="Z466" s="18"/>
      <c r="AA466" s="18"/>
      <c r="AB466" s="18"/>
      <c r="AC466" s="18"/>
      <c r="AD466" s="18"/>
      <c r="AE466" s="18"/>
      <c r="AF466" s="18"/>
      <c r="AG466" s="18"/>
      <c r="AH466" s="18"/>
      <c r="AI466" s="18"/>
    </row>
    <row r="467" spans="1:35" ht="12.75" customHeight="1">
      <c r="A467" s="86"/>
      <c r="B467" s="16"/>
      <c r="C467" s="18"/>
      <c r="D467" s="18"/>
      <c r="E467" s="16"/>
      <c r="F467" s="16"/>
      <c r="G467" s="16"/>
      <c r="H467" s="88"/>
      <c r="I467" s="18"/>
      <c r="J467" s="18"/>
      <c r="K467" s="18"/>
      <c r="L467" s="18"/>
      <c r="M467" s="18"/>
      <c r="N467" s="18"/>
      <c r="O467" s="18"/>
      <c r="P467" s="18"/>
      <c r="Q467" s="18"/>
      <c r="R467" s="18"/>
      <c r="S467" s="18"/>
      <c r="T467" s="18"/>
      <c r="U467" s="18"/>
      <c r="V467" s="18"/>
      <c r="W467" s="18"/>
      <c r="X467" s="18"/>
      <c r="Y467" s="18"/>
      <c r="Z467" s="18"/>
      <c r="AA467" s="18"/>
      <c r="AB467" s="18"/>
      <c r="AC467" s="18"/>
      <c r="AD467" s="18"/>
      <c r="AE467" s="18"/>
      <c r="AF467" s="18"/>
      <c r="AG467" s="18"/>
      <c r="AH467" s="18"/>
      <c r="AI467" s="18"/>
    </row>
    <row r="468" spans="1:35" ht="12.75" customHeight="1">
      <c r="A468" s="86"/>
      <c r="B468" s="16"/>
      <c r="C468" s="18"/>
      <c r="D468" s="18"/>
      <c r="E468" s="16"/>
      <c r="F468" s="16"/>
      <c r="G468" s="16"/>
      <c r="H468" s="88"/>
      <c r="I468" s="18"/>
      <c r="J468" s="18"/>
      <c r="K468" s="18"/>
      <c r="L468" s="18"/>
      <c r="M468" s="18"/>
      <c r="N468" s="18"/>
      <c r="O468" s="18"/>
      <c r="P468" s="18"/>
      <c r="Q468" s="18"/>
      <c r="R468" s="18"/>
      <c r="S468" s="18"/>
      <c r="T468" s="18"/>
      <c r="U468" s="18"/>
      <c r="V468" s="18"/>
      <c r="W468" s="18"/>
      <c r="X468" s="18"/>
      <c r="Y468" s="18"/>
      <c r="Z468" s="18"/>
      <c r="AA468" s="18"/>
      <c r="AB468" s="18"/>
      <c r="AC468" s="18"/>
      <c r="AD468" s="18"/>
      <c r="AE468" s="18"/>
      <c r="AF468" s="18"/>
      <c r="AG468" s="18"/>
      <c r="AH468" s="18"/>
      <c r="AI468" s="18"/>
    </row>
    <row r="469" spans="1:35" ht="12.75" customHeight="1">
      <c r="A469" s="86"/>
      <c r="B469" s="16"/>
      <c r="C469" s="18"/>
      <c r="D469" s="18"/>
      <c r="E469" s="16"/>
      <c r="F469" s="16"/>
      <c r="G469" s="16"/>
      <c r="H469" s="88"/>
      <c r="I469" s="18"/>
      <c r="J469" s="18"/>
      <c r="K469" s="18"/>
      <c r="L469" s="18"/>
      <c r="M469" s="18"/>
      <c r="N469" s="18"/>
      <c r="O469" s="18"/>
      <c r="P469" s="18"/>
      <c r="Q469" s="18"/>
      <c r="R469" s="18"/>
      <c r="S469" s="18"/>
      <c r="T469" s="18"/>
      <c r="U469" s="18"/>
      <c r="V469" s="18"/>
      <c r="W469" s="18"/>
      <c r="X469" s="18"/>
      <c r="Y469" s="18"/>
      <c r="Z469" s="18"/>
      <c r="AA469" s="18"/>
      <c r="AB469" s="18"/>
      <c r="AC469" s="18"/>
      <c r="AD469" s="18"/>
      <c r="AE469" s="18"/>
      <c r="AF469" s="18"/>
      <c r="AG469" s="18"/>
      <c r="AH469" s="18"/>
      <c r="AI469" s="18"/>
    </row>
    <row r="470" spans="1:35" ht="12.75" customHeight="1">
      <c r="A470" s="86"/>
      <c r="B470" s="16"/>
      <c r="C470" s="18"/>
      <c r="D470" s="18"/>
      <c r="E470" s="16"/>
      <c r="F470" s="16"/>
      <c r="G470" s="16"/>
      <c r="H470" s="88"/>
      <c r="I470" s="18"/>
      <c r="J470" s="18"/>
      <c r="K470" s="18"/>
      <c r="L470" s="18"/>
      <c r="M470" s="18"/>
      <c r="N470" s="18"/>
      <c r="O470" s="18"/>
      <c r="P470" s="18"/>
      <c r="Q470" s="18"/>
      <c r="R470" s="18"/>
      <c r="S470" s="18"/>
      <c r="T470" s="18"/>
      <c r="U470" s="18"/>
      <c r="V470" s="18"/>
      <c r="W470" s="18"/>
      <c r="X470" s="18"/>
      <c r="Y470" s="18"/>
      <c r="Z470" s="18"/>
      <c r="AA470" s="18"/>
      <c r="AB470" s="18"/>
      <c r="AC470" s="18"/>
      <c r="AD470" s="18"/>
      <c r="AE470" s="18"/>
      <c r="AF470" s="18"/>
      <c r="AG470" s="18"/>
      <c r="AH470" s="18"/>
      <c r="AI470" s="18"/>
    </row>
    <row r="471" spans="1:35" ht="12.75" customHeight="1">
      <c r="A471" s="86"/>
      <c r="B471" s="16"/>
      <c r="C471" s="18"/>
      <c r="D471" s="18"/>
      <c r="E471" s="16"/>
      <c r="F471" s="16"/>
      <c r="G471" s="16"/>
      <c r="H471" s="88"/>
      <c r="I471" s="18"/>
      <c r="J471" s="18"/>
      <c r="K471" s="18"/>
      <c r="L471" s="18"/>
      <c r="M471" s="18"/>
      <c r="N471" s="18"/>
      <c r="O471" s="18"/>
      <c r="P471" s="18"/>
      <c r="Q471" s="18"/>
      <c r="R471" s="18"/>
      <c r="S471" s="18"/>
      <c r="T471" s="18"/>
      <c r="U471" s="18"/>
      <c r="V471" s="18"/>
      <c r="W471" s="18"/>
      <c r="X471" s="18"/>
      <c r="Y471" s="18"/>
      <c r="Z471" s="18"/>
      <c r="AA471" s="18"/>
      <c r="AB471" s="18"/>
      <c r="AC471" s="18"/>
      <c r="AD471" s="18"/>
      <c r="AE471" s="18"/>
      <c r="AF471" s="18"/>
      <c r="AG471" s="18"/>
      <c r="AH471" s="18"/>
      <c r="AI471" s="18"/>
    </row>
    <row r="472" spans="1:35" ht="12.75" customHeight="1">
      <c r="A472" s="86"/>
      <c r="B472" s="16"/>
      <c r="C472" s="18"/>
      <c r="D472" s="18"/>
      <c r="E472" s="16"/>
      <c r="F472" s="16"/>
      <c r="G472" s="16"/>
      <c r="H472" s="88"/>
      <c r="I472" s="18"/>
      <c r="J472" s="18"/>
      <c r="K472" s="18"/>
      <c r="L472" s="18"/>
      <c r="M472" s="18"/>
      <c r="N472" s="18"/>
      <c r="O472" s="18"/>
      <c r="P472" s="18"/>
      <c r="Q472" s="18"/>
      <c r="R472" s="18"/>
      <c r="S472" s="18"/>
      <c r="T472" s="18"/>
      <c r="U472" s="18"/>
      <c r="V472" s="18"/>
      <c r="W472" s="18"/>
      <c r="X472" s="18"/>
      <c r="Y472" s="18"/>
      <c r="Z472" s="18"/>
      <c r="AA472" s="18"/>
      <c r="AB472" s="18"/>
      <c r="AC472" s="18"/>
      <c r="AD472" s="18"/>
      <c r="AE472" s="18"/>
      <c r="AF472" s="18"/>
      <c r="AG472" s="18"/>
      <c r="AH472" s="18"/>
      <c r="AI472" s="18"/>
    </row>
    <row r="473" spans="1:35" ht="12.75" customHeight="1">
      <c r="A473" s="86"/>
      <c r="B473" s="16"/>
      <c r="C473" s="18"/>
      <c r="D473" s="18"/>
      <c r="E473" s="16"/>
      <c r="F473" s="16"/>
      <c r="G473" s="16"/>
      <c r="H473" s="88"/>
      <c r="I473" s="18"/>
      <c r="J473" s="18"/>
      <c r="K473" s="18"/>
      <c r="L473" s="18"/>
      <c r="M473" s="18"/>
      <c r="N473" s="18"/>
      <c r="O473" s="18"/>
      <c r="P473" s="18"/>
      <c r="Q473" s="18"/>
      <c r="R473" s="18"/>
      <c r="S473" s="18"/>
      <c r="T473" s="18"/>
      <c r="U473" s="18"/>
      <c r="V473" s="18"/>
      <c r="W473" s="18"/>
      <c r="X473" s="18"/>
      <c r="Y473" s="18"/>
      <c r="Z473" s="18"/>
      <c r="AA473" s="18"/>
      <c r="AB473" s="18"/>
      <c r="AC473" s="18"/>
      <c r="AD473" s="18"/>
      <c r="AE473" s="18"/>
      <c r="AF473" s="18"/>
      <c r="AG473" s="18"/>
      <c r="AH473" s="18"/>
      <c r="AI473" s="18"/>
    </row>
    <row r="474" spans="1:35" ht="12.75" customHeight="1">
      <c r="A474" s="86"/>
      <c r="B474" s="16"/>
      <c r="C474" s="18"/>
      <c r="D474" s="18"/>
      <c r="E474" s="16"/>
      <c r="F474" s="16"/>
      <c r="G474" s="16"/>
      <c r="H474" s="88"/>
      <c r="I474" s="18"/>
      <c r="J474" s="18"/>
      <c r="K474" s="18"/>
      <c r="L474" s="18"/>
      <c r="M474" s="18"/>
      <c r="N474" s="18"/>
      <c r="O474" s="18"/>
      <c r="P474" s="18"/>
      <c r="Q474" s="18"/>
      <c r="R474" s="18"/>
      <c r="S474" s="18"/>
      <c r="T474" s="18"/>
      <c r="U474" s="18"/>
      <c r="V474" s="18"/>
      <c r="W474" s="18"/>
      <c r="X474" s="18"/>
      <c r="Y474" s="18"/>
      <c r="Z474" s="18"/>
      <c r="AA474" s="18"/>
      <c r="AB474" s="18"/>
      <c r="AC474" s="18"/>
      <c r="AD474" s="18"/>
      <c r="AE474" s="18"/>
      <c r="AF474" s="18"/>
      <c r="AG474" s="18"/>
      <c r="AH474" s="18"/>
      <c r="AI474" s="18"/>
    </row>
    <row r="475" spans="1:35" ht="12.75" customHeight="1">
      <c r="A475" s="86"/>
      <c r="B475" s="16"/>
      <c r="C475" s="18"/>
      <c r="D475" s="18"/>
      <c r="E475" s="16"/>
      <c r="F475" s="16"/>
      <c r="G475" s="16"/>
      <c r="H475" s="88"/>
      <c r="I475" s="18"/>
      <c r="J475" s="18"/>
      <c r="K475" s="18"/>
      <c r="L475" s="18"/>
      <c r="M475" s="18"/>
      <c r="N475" s="18"/>
      <c r="O475" s="18"/>
      <c r="P475" s="18"/>
      <c r="Q475" s="18"/>
      <c r="R475" s="18"/>
      <c r="S475" s="18"/>
      <c r="T475" s="18"/>
      <c r="U475" s="18"/>
      <c r="V475" s="18"/>
      <c r="W475" s="18"/>
      <c r="X475" s="18"/>
      <c r="Y475" s="18"/>
      <c r="Z475" s="18"/>
      <c r="AA475" s="18"/>
      <c r="AB475" s="18"/>
      <c r="AC475" s="18"/>
      <c r="AD475" s="18"/>
      <c r="AE475" s="18"/>
      <c r="AF475" s="18"/>
      <c r="AG475" s="18"/>
      <c r="AH475" s="18"/>
      <c r="AI475" s="18"/>
    </row>
    <row r="476" spans="1:35" ht="12.75" customHeight="1">
      <c r="A476" s="86"/>
      <c r="B476" s="16"/>
      <c r="C476" s="18"/>
      <c r="D476" s="18"/>
      <c r="E476" s="16"/>
      <c r="F476" s="16"/>
      <c r="G476" s="16"/>
      <c r="H476" s="88"/>
      <c r="I476" s="18"/>
      <c r="J476" s="18"/>
      <c r="K476" s="18"/>
      <c r="L476" s="18"/>
      <c r="M476" s="18"/>
      <c r="N476" s="18"/>
      <c r="O476" s="18"/>
      <c r="P476" s="18"/>
      <c r="Q476" s="18"/>
      <c r="R476" s="18"/>
      <c r="S476" s="18"/>
      <c r="T476" s="18"/>
      <c r="U476" s="18"/>
      <c r="V476" s="18"/>
      <c r="W476" s="18"/>
      <c r="X476" s="18"/>
      <c r="Y476" s="18"/>
      <c r="Z476" s="18"/>
      <c r="AA476" s="18"/>
      <c r="AB476" s="18"/>
      <c r="AC476" s="18"/>
      <c r="AD476" s="18"/>
      <c r="AE476" s="18"/>
      <c r="AF476" s="18"/>
      <c r="AG476" s="18"/>
      <c r="AH476" s="18"/>
      <c r="AI476" s="18"/>
    </row>
    <row r="477" spans="1:35" ht="12.75" customHeight="1">
      <c r="A477" s="86"/>
      <c r="B477" s="16"/>
      <c r="C477" s="18"/>
      <c r="D477" s="18"/>
      <c r="E477" s="16"/>
      <c r="F477" s="16"/>
      <c r="G477" s="16"/>
      <c r="H477" s="88"/>
      <c r="I477" s="18"/>
      <c r="J477" s="18"/>
      <c r="K477" s="18"/>
      <c r="L477" s="18"/>
      <c r="M477" s="18"/>
      <c r="N477" s="18"/>
      <c r="O477" s="18"/>
      <c r="P477" s="18"/>
      <c r="Q477" s="18"/>
      <c r="R477" s="18"/>
      <c r="S477" s="18"/>
      <c r="T477" s="18"/>
      <c r="U477" s="18"/>
      <c r="V477" s="18"/>
      <c r="W477" s="18"/>
      <c r="X477" s="18"/>
      <c r="Y477" s="18"/>
      <c r="Z477" s="18"/>
      <c r="AA477" s="18"/>
      <c r="AB477" s="18"/>
      <c r="AC477" s="18"/>
      <c r="AD477" s="18"/>
      <c r="AE477" s="18"/>
      <c r="AF477" s="18"/>
      <c r="AG477" s="18"/>
      <c r="AH477" s="18"/>
      <c r="AI477" s="18"/>
    </row>
    <row r="478" spans="1:35" ht="12.75" customHeight="1">
      <c r="A478" s="86"/>
      <c r="B478" s="16"/>
      <c r="C478" s="18"/>
      <c r="D478" s="18"/>
      <c r="E478" s="16"/>
      <c r="F478" s="16"/>
      <c r="G478" s="16"/>
      <c r="H478" s="88"/>
      <c r="I478" s="18"/>
      <c r="J478" s="18"/>
      <c r="K478" s="18"/>
      <c r="L478" s="18"/>
      <c r="M478" s="18"/>
      <c r="N478" s="18"/>
      <c r="O478" s="18"/>
      <c r="P478" s="18"/>
      <c r="Q478" s="18"/>
      <c r="R478" s="18"/>
      <c r="S478" s="18"/>
      <c r="T478" s="18"/>
      <c r="U478" s="18"/>
      <c r="V478" s="18"/>
      <c r="W478" s="18"/>
      <c r="X478" s="18"/>
      <c r="Y478" s="18"/>
      <c r="Z478" s="18"/>
      <c r="AA478" s="18"/>
      <c r="AB478" s="18"/>
      <c r="AC478" s="18"/>
      <c r="AD478" s="18"/>
      <c r="AE478" s="18"/>
      <c r="AF478" s="18"/>
      <c r="AG478" s="18"/>
      <c r="AH478" s="18"/>
      <c r="AI478" s="18"/>
    </row>
    <row r="479" spans="1:35" ht="12.75" customHeight="1">
      <c r="A479" s="86"/>
      <c r="B479" s="16"/>
      <c r="C479" s="18"/>
      <c r="D479" s="18"/>
      <c r="E479" s="16"/>
      <c r="F479" s="16"/>
      <c r="G479" s="16"/>
      <c r="H479" s="88"/>
      <c r="I479" s="18"/>
      <c r="J479" s="18"/>
      <c r="K479" s="18"/>
      <c r="L479" s="18"/>
      <c r="M479" s="18"/>
      <c r="N479" s="18"/>
      <c r="O479" s="18"/>
      <c r="P479" s="18"/>
      <c r="Q479" s="18"/>
      <c r="R479" s="18"/>
      <c r="S479" s="18"/>
      <c r="T479" s="18"/>
      <c r="U479" s="18"/>
      <c r="V479" s="18"/>
      <c r="W479" s="18"/>
      <c r="X479" s="18"/>
      <c r="Y479" s="18"/>
      <c r="Z479" s="18"/>
      <c r="AA479" s="18"/>
      <c r="AB479" s="18"/>
      <c r="AC479" s="18"/>
      <c r="AD479" s="18"/>
      <c r="AE479" s="18"/>
      <c r="AF479" s="18"/>
      <c r="AG479" s="18"/>
      <c r="AH479" s="18"/>
      <c r="AI479" s="18"/>
    </row>
    <row r="480" spans="1:35" ht="12.75" customHeight="1">
      <c r="A480" s="86"/>
      <c r="B480" s="16"/>
      <c r="C480" s="18"/>
      <c r="D480" s="18"/>
      <c r="E480" s="16"/>
      <c r="F480" s="16"/>
      <c r="G480" s="16"/>
      <c r="H480" s="88"/>
      <c r="I480" s="18"/>
      <c r="J480" s="18"/>
      <c r="K480" s="18"/>
      <c r="L480" s="18"/>
      <c r="M480" s="18"/>
      <c r="N480" s="18"/>
      <c r="O480" s="18"/>
      <c r="P480" s="18"/>
      <c r="Q480" s="18"/>
      <c r="R480" s="18"/>
      <c r="S480" s="18"/>
      <c r="T480" s="18"/>
      <c r="U480" s="18"/>
      <c r="V480" s="18"/>
      <c r="W480" s="18"/>
      <c r="X480" s="18"/>
      <c r="Y480" s="18"/>
      <c r="Z480" s="18"/>
      <c r="AA480" s="18"/>
      <c r="AB480" s="18"/>
      <c r="AC480" s="18"/>
      <c r="AD480" s="18"/>
      <c r="AE480" s="18"/>
      <c r="AF480" s="18"/>
      <c r="AG480" s="18"/>
      <c r="AH480" s="18"/>
      <c r="AI480" s="18"/>
    </row>
    <row r="481" spans="1:35" ht="12.75" customHeight="1">
      <c r="A481" s="86"/>
      <c r="B481" s="16"/>
      <c r="C481" s="18"/>
      <c r="D481" s="18"/>
      <c r="E481" s="16"/>
      <c r="F481" s="16"/>
      <c r="G481" s="16"/>
      <c r="H481" s="88"/>
      <c r="I481" s="18"/>
      <c r="J481" s="18"/>
      <c r="K481" s="18"/>
      <c r="L481" s="18"/>
      <c r="M481" s="18"/>
      <c r="N481" s="18"/>
      <c r="O481" s="18"/>
      <c r="P481" s="18"/>
      <c r="Q481" s="18"/>
      <c r="R481" s="18"/>
      <c r="S481" s="18"/>
      <c r="T481" s="18"/>
      <c r="U481" s="18"/>
      <c r="V481" s="18"/>
      <c r="W481" s="18"/>
      <c r="X481" s="18"/>
      <c r="Y481" s="18"/>
      <c r="Z481" s="18"/>
      <c r="AA481" s="18"/>
      <c r="AB481" s="18"/>
      <c r="AC481" s="18"/>
      <c r="AD481" s="18"/>
      <c r="AE481" s="18"/>
      <c r="AF481" s="18"/>
      <c r="AG481" s="18"/>
      <c r="AH481" s="18"/>
      <c r="AI481" s="18"/>
    </row>
    <row r="482" spans="1:35" ht="12.75" customHeight="1">
      <c r="A482" s="86"/>
      <c r="B482" s="16"/>
      <c r="C482" s="18"/>
      <c r="D482" s="18"/>
      <c r="E482" s="16"/>
      <c r="F482" s="16"/>
      <c r="G482" s="16"/>
      <c r="H482" s="88"/>
      <c r="I482" s="18"/>
      <c r="J482" s="18"/>
      <c r="K482" s="18"/>
      <c r="L482" s="18"/>
      <c r="M482" s="18"/>
      <c r="N482" s="18"/>
      <c r="O482" s="18"/>
      <c r="P482" s="18"/>
      <c r="Q482" s="18"/>
      <c r="R482" s="18"/>
      <c r="S482" s="18"/>
      <c r="T482" s="18"/>
      <c r="U482" s="18"/>
      <c r="V482" s="18"/>
      <c r="W482" s="18"/>
      <c r="X482" s="18"/>
      <c r="Y482" s="18"/>
      <c r="Z482" s="18"/>
      <c r="AA482" s="18"/>
      <c r="AB482" s="18"/>
      <c r="AC482" s="18"/>
      <c r="AD482" s="18"/>
      <c r="AE482" s="18"/>
      <c r="AF482" s="18"/>
      <c r="AG482" s="18"/>
      <c r="AH482" s="18"/>
      <c r="AI482" s="18"/>
    </row>
    <row r="483" spans="1:35" ht="12.75" customHeight="1">
      <c r="A483" s="86"/>
      <c r="B483" s="16"/>
      <c r="C483" s="18"/>
      <c r="D483" s="18"/>
      <c r="E483" s="16"/>
      <c r="F483" s="16"/>
      <c r="G483" s="16"/>
      <c r="H483" s="88"/>
      <c r="I483" s="18"/>
      <c r="J483" s="18"/>
      <c r="K483" s="18"/>
      <c r="L483" s="18"/>
      <c r="M483" s="18"/>
      <c r="N483" s="18"/>
      <c r="O483" s="18"/>
      <c r="P483" s="18"/>
      <c r="Q483" s="18"/>
      <c r="R483" s="18"/>
      <c r="S483" s="18"/>
      <c r="T483" s="18"/>
      <c r="U483" s="18"/>
      <c r="V483" s="18"/>
      <c r="W483" s="18"/>
      <c r="X483" s="18"/>
      <c r="Y483" s="18"/>
      <c r="Z483" s="18"/>
      <c r="AA483" s="18"/>
      <c r="AB483" s="18"/>
      <c r="AC483" s="18"/>
      <c r="AD483" s="18"/>
      <c r="AE483" s="18"/>
      <c r="AF483" s="18"/>
      <c r="AG483" s="18"/>
      <c r="AH483" s="18"/>
      <c r="AI483" s="18"/>
    </row>
    <row r="484" spans="1:35" ht="12.75" customHeight="1">
      <c r="A484" s="86"/>
      <c r="B484" s="16"/>
      <c r="C484" s="18"/>
      <c r="D484" s="18"/>
      <c r="E484" s="16"/>
      <c r="F484" s="16"/>
      <c r="G484" s="16"/>
      <c r="H484" s="88"/>
      <c r="I484" s="18"/>
      <c r="J484" s="18"/>
      <c r="K484" s="18"/>
      <c r="L484" s="18"/>
      <c r="M484" s="18"/>
      <c r="N484" s="18"/>
      <c r="O484" s="18"/>
      <c r="P484" s="18"/>
      <c r="Q484" s="18"/>
      <c r="R484" s="18"/>
      <c r="S484" s="18"/>
      <c r="T484" s="18"/>
      <c r="U484" s="18"/>
      <c r="V484" s="18"/>
      <c r="W484" s="18"/>
      <c r="X484" s="18"/>
      <c r="Y484" s="18"/>
      <c r="Z484" s="18"/>
      <c r="AA484" s="18"/>
      <c r="AB484" s="18"/>
      <c r="AC484" s="18"/>
      <c r="AD484" s="18"/>
      <c r="AE484" s="18"/>
      <c r="AF484" s="18"/>
      <c r="AG484" s="18"/>
      <c r="AH484" s="18"/>
      <c r="AI484" s="18"/>
    </row>
    <row r="485" spans="1:35" ht="12.75" customHeight="1">
      <c r="A485" s="86"/>
      <c r="B485" s="16"/>
      <c r="C485" s="18"/>
      <c r="D485" s="18"/>
      <c r="E485" s="16"/>
      <c r="F485" s="16"/>
      <c r="G485" s="16"/>
      <c r="H485" s="88"/>
      <c r="I485" s="18"/>
      <c r="J485" s="18"/>
      <c r="K485" s="18"/>
      <c r="L485" s="18"/>
      <c r="M485" s="18"/>
      <c r="N485" s="18"/>
      <c r="O485" s="18"/>
      <c r="P485" s="18"/>
      <c r="Q485" s="18"/>
      <c r="R485" s="18"/>
      <c r="S485" s="18"/>
      <c r="T485" s="18"/>
      <c r="U485" s="18"/>
      <c r="V485" s="18"/>
      <c r="W485" s="18"/>
      <c r="X485" s="18"/>
      <c r="Y485" s="18"/>
      <c r="Z485" s="18"/>
      <c r="AA485" s="18"/>
      <c r="AB485" s="18"/>
      <c r="AC485" s="18"/>
      <c r="AD485" s="18"/>
      <c r="AE485" s="18"/>
      <c r="AF485" s="18"/>
      <c r="AG485" s="18"/>
      <c r="AH485" s="18"/>
      <c r="AI485" s="18"/>
    </row>
    <row r="486" spans="1:35" ht="12.75" customHeight="1">
      <c r="A486" s="86"/>
      <c r="B486" s="16"/>
      <c r="C486" s="18"/>
      <c r="D486" s="18"/>
      <c r="E486" s="16"/>
      <c r="F486" s="16"/>
      <c r="G486" s="16"/>
      <c r="H486" s="88"/>
      <c r="I486" s="18"/>
      <c r="J486" s="18"/>
      <c r="K486" s="18"/>
      <c r="L486" s="18"/>
      <c r="M486" s="18"/>
      <c r="N486" s="18"/>
      <c r="O486" s="18"/>
      <c r="P486" s="18"/>
      <c r="Q486" s="18"/>
      <c r="R486" s="18"/>
      <c r="S486" s="18"/>
      <c r="T486" s="18"/>
      <c r="U486" s="18"/>
      <c r="V486" s="18"/>
      <c r="W486" s="18"/>
      <c r="X486" s="18"/>
      <c r="Y486" s="18"/>
      <c r="Z486" s="18"/>
      <c r="AA486" s="18"/>
      <c r="AB486" s="18"/>
      <c r="AC486" s="18"/>
      <c r="AD486" s="18"/>
      <c r="AE486" s="18"/>
      <c r="AF486" s="18"/>
      <c r="AG486" s="18"/>
      <c r="AH486" s="18"/>
      <c r="AI486" s="18"/>
    </row>
    <row r="487" spans="1:35" ht="12.75" customHeight="1">
      <c r="A487" s="86"/>
      <c r="B487" s="16"/>
      <c r="C487" s="18"/>
      <c r="D487" s="18"/>
      <c r="E487" s="16"/>
      <c r="F487" s="16"/>
      <c r="G487" s="16"/>
      <c r="H487" s="88"/>
      <c r="I487" s="18"/>
      <c r="J487" s="18"/>
      <c r="K487" s="18"/>
      <c r="L487" s="18"/>
      <c r="M487" s="18"/>
      <c r="N487" s="18"/>
      <c r="O487" s="18"/>
      <c r="P487" s="18"/>
      <c r="Q487" s="18"/>
      <c r="R487" s="18"/>
      <c r="S487" s="18"/>
      <c r="T487" s="18"/>
      <c r="U487" s="18"/>
      <c r="V487" s="18"/>
      <c r="W487" s="18"/>
      <c r="X487" s="18"/>
      <c r="Y487" s="18"/>
      <c r="Z487" s="18"/>
      <c r="AA487" s="18"/>
      <c r="AB487" s="18"/>
      <c r="AC487" s="18"/>
      <c r="AD487" s="18"/>
      <c r="AE487" s="18"/>
      <c r="AF487" s="18"/>
      <c r="AG487" s="18"/>
      <c r="AH487" s="18"/>
      <c r="AI487" s="18"/>
    </row>
    <row r="488" spans="1:35" ht="12.75" customHeight="1">
      <c r="A488" s="86"/>
      <c r="B488" s="16"/>
      <c r="C488" s="18"/>
      <c r="D488" s="18"/>
      <c r="E488" s="16"/>
      <c r="F488" s="16"/>
      <c r="G488" s="16"/>
      <c r="H488" s="88"/>
      <c r="I488" s="18"/>
      <c r="J488" s="18"/>
      <c r="K488" s="18"/>
      <c r="L488" s="18"/>
      <c r="M488" s="18"/>
      <c r="N488" s="18"/>
      <c r="O488" s="18"/>
      <c r="P488" s="18"/>
      <c r="Q488" s="18"/>
      <c r="R488" s="18"/>
      <c r="S488" s="18"/>
      <c r="T488" s="18"/>
      <c r="U488" s="18"/>
      <c r="V488" s="18"/>
      <c r="W488" s="18"/>
      <c r="X488" s="18"/>
      <c r="Y488" s="18"/>
      <c r="Z488" s="18"/>
      <c r="AA488" s="18"/>
      <c r="AB488" s="18"/>
      <c r="AC488" s="18"/>
      <c r="AD488" s="18"/>
      <c r="AE488" s="18"/>
      <c r="AF488" s="18"/>
      <c r="AG488" s="18"/>
      <c r="AH488" s="18"/>
      <c r="AI488" s="18"/>
    </row>
    <row r="489" spans="1:35" ht="12.75" customHeight="1">
      <c r="A489" s="86"/>
      <c r="B489" s="16"/>
      <c r="C489" s="18"/>
      <c r="D489" s="18"/>
      <c r="E489" s="16"/>
      <c r="F489" s="16"/>
      <c r="G489" s="16"/>
      <c r="H489" s="88"/>
      <c r="I489" s="18"/>
      <c r="J489" s="18"/>
      <c r="K489" s="18"/>
      <c r="L489" s="18"/>
      <c r="M489" s="18"/>
      <c r="N489" s="18"/>
      <c r="O489" s="18"/>
      <c r="P489" s="18"/>
      <c r="Q489" s="18"/>
      <c r="R489" s="18"/>
      <c r="S489" s="18"/>
      <c r="T489" s="18"/>
      <c r="U489" s="18"/>
      <c r="V489" s="18"/>
      <c r="W489" s="18"/>
      <c r="X489" s="18"/>
      <c r="Y489" s="18"/>
      <c r="Z489" s="18"/>
      <c r="AA489" s="18"/>
      <c r="AB489" s="18"/>
      <c r="AC489" s="18"/>
      <c r="AD489" s="18"/>
      <c r="AE489" s="18"/>
      <c r="AF489" s="18"/>
      <c r="AG489" s="18"/>
      <c r="AH489" s="18"/>
      <c r="AI489" s="18"/>
    </row>
    <row r="490" spans="1:35" ht="12.75" customHeight="1">
      <c r="A490" s="86"/>
      <c r="B490" s="16"/>
      <c r="C490" s="18"/>
      <c r="D490" s="18"/>
      <c r="E490" s="16"/>
      <c r="F490" s="16"/>
      <c r="G490" s="16"/>
      <c r="H490" s="88"/>
      <c r="I490" s="18"/>
      <c r="J490" s="18"/>
      <c r="K490" s="18"/>
      <c r="L490" s="18"/>
      <c r="M490" s="18"/>
      <c r="N490" s="18"/>
      <c r="O490" s="18"/>
      <c r="P490" s="18"/>
      <c r="Q490" s="18"/>
      <c r="R490" s="18"/>
      <c r="S490" s="18"/>
      <c r="T490" s="18"/>
      <c r="U490" s="18"/>
      <c r="V490" s="18"/>
      <c r="W490" s="18"/>
      <c r="X490" s="18"/>
      <c r="Y490" s="18"/>
      <c r="Z490" s="18"/>
      <c r="AA490" s="18"/>
      <c r="AB490" s="18"/>
      <c r="AC490" s="18"/>
      <c r="AD490" s="18"/>
      <c r="AE490" s="18"/>
      <c r="AF490" s="18"/>
      <c r="AG490" s="18"/>
      <c r="AH490" s="18"/>
      <c r="AI490" s="18"/>
    </row>
    <row r="491" spans="1:35" ht="12.75" customHeight="1">
      <c r="A491" s="86"/>
      <c r="B491" s="16"/>
      <c r="C491" s="18"/>
      <c r="D491" s="18"/>
      <c r="E491" s="16"/>
      <c r="F491" s="16"/>
      <c r="G491" s="16"/>
      <c r="H491" s="88"/>
      <c r="I491" s="18"/>
      <c r="J491" s="18"/>
      <c r="K491" s="18"/>
      <c r="L491" s="18"/>
      <c r="M491" s="18"/>
      <c r="N491" s="18"/>
      <c r="O491" s="18"/>
      <c r="P491" s="18"/>
      <c r="Q491" s="18"/>
      <c r="R491" s="18"/>
      <c r="S491" s="18"/>
      <c r="T491" s="18"/>
      <c r="U491" s="18"/>
      <c r="V491" s="18"/>
      <c r="W491" s="18"/>
      <c r="X491" s="18"/>
      <c r="Y491" s="18"/>
      <c r="Z491" s="18"/>
      <c r="AA491" s="18"/>
      <c r="AB491" s="18"/>
      <c r="AC491" s="18"/>
      <c r="AD491" s="18"/>
      <c r="AE491" s="18"/>
      <c r="AF491" s="18"/>
      <c r="AG491" s="18"/>
      <c r="AH491" s="18"/>
      <c r="AI491" s="18"/>
    </row>
    <row r="492" spans="1:35" ht="12.75" customHeight="1">
      <c r="A492" s="86"/>
      <c r="B492" s="16"/>
      <c r="C492" s="18"/>
      <c r="D492" s="18"/>
      <c r="E492" s="16"/>
      <c r="F492" s="16"/>
      <c r="G492" s="16"/>
      <c r="H492" s="88"/>
      <c r="I492" s="18"/>
      <c r="J492" s="18"/>
      <c r="K492" s="18"/>
      <c r="L492" s="18"/>
      <c r="M492" s="18"/>
      <c r="N492" s="18"/>
      <c r="O492" s="18"/>
      <c r="P492" s="18"/>
      <c r="Q492" s="18"/>
      <c r="R492" s="18"/>
      <c r="S492" s="18"/>
      <c r="T492" s="18"/>
      <c r="U492" s="18"/>
      <c r="V492" s="18"/>
      <c r="W492" s="18"/>
      <c r="X492" s="18"/>
      <c r="Y492" s="18"/>
      <c r="Z492" s="18"/>
      <c r="AA492" s="18"/>
      <c r="AB492" s="18"/>
      <c r="AC492" s="18"/>
      <c r="AD492" s="18"/>
      <c r="AE492" s="18"/>
      <c r="AF492" s="18"/>
      <c r="AG492" s="18"/>
      <c r="AH492" s="18"/>
      <c r="AI492" s="18"/>
    </row>
    <row r="493" spans="1:35" ht="12.75" customHeight="1">
      <c r="A493" s="86"/>
      <c r="B493" s="16"/>
      <c r="C493" s="18"/>
      <c r="D493" s="18"/>
      <c r="E493" s="16"/>
      <c r="F493" s="16"/>
      <c r="G493" s="16"/>
      <c r="H493" s="88"/>
      <c r="I493" s="18"/>
      <c r="J493" s="18"/>
      <c r="K493" s="18"/>
      <c r="L493" s="18"/>
      <c r="M493" s="18"/>
      <c r="N493" s="18"/>
      <c r="O493" s="18"/>
      <c r="P493" s="18"/>
      <c r="Q493" s="18"/>
      <c r="R493" s="18"/>
      <c r="S493" s="18"/>
      <c r="T493" s="18"/>
      <c r="U493" s="18"/>
      <c r="V493" s="18"/>
      <c r="W493" s="18"/>
      <c r="X493" s="18"/>
      <c r="Y493" s="18"/>
      <c r="Z493" s="18"/>
      <c r="AA493" s="18"/>
      <c r="AB493" s="18"/>
      <c r="AC493" s="18"/>
      <c r="AD493" s="18"/>
      <c r="AE493" s="18"/>
      <c r="AF493" s="18"/>
      <c r="AG493" s="18"/>
      <c r="AH493" s="18"/>
      <c r="AI493" s="18"/>
    </row>
    <row r="494" spans="1:35" ht="12.75" customHeight="1">
      <c r="A494" s="86"/>
      <c r="B494" s="16"/>
      <c r="C494" s="18"/>
      <c r="D494" s="18"/>
      <c r="E494" s="16"/>
      <c r="F494" s="16"/>
      <c r="G494" s="16"/>
      <c r="H494" s="88"/>
      <c r="I494" s="18"/>
      <c r="J494" s="18"/>
      <c r="K494" s="18"/>
      <c r="L494" s="18"/>
      <c r="M494" s="18"/>
      <c r="N494" s="18"/>
      <c r="O494" s="18"/>
      <c r="P494" s="18"/>
      <c r="Q494" s="18"/>
      <c r="R494" s="18"/>
      <c r="S494" s="18"/>
      <c r="T494" s="18"/>
      <c r="U494" s="18"/>
      <c r="V494" s="18"/>
      <c r="W494" s="18"/>
      <c r="X494" s="18"/>
      <c r="Y494" s="18"/>
      <c r="Z494" s="18"/>
      <c r="AA494" s="18"/>
      <c r="AB494" s="18"/>
      <c r="AC494" s="18"/>
      <c r="AD494" s="18"/>
      <c r="AE494" s="18"/>
      <c r="AF494" s="18"/>
      <c r="AG494" s="18"/>
      <c r="AH494" s="18"/>
      <c r="AI494" s="18"/>
    </row>
    <row r="495" spans="1:35" ht="12.75" customHeight="1">
      <c r="A495" s="86"/>
      <c r="B495" s="16"/>
      <c r="C495" s="18"/>
      <c r="D495" s="18"/>
      <c r="E495" s="16"/>
      <c r="F495" s="16"/>
      <c r="G495" s="16"/>
      <c r="H495" s="88"/>
      <c r="I495" s="18"/>
      <c r="J495" s="18"/>
      <c r="K495" s="18"/>
      <c r="L495" s="18"/>
      <c r="M495" s="18"/>
      <c r="N495" s="18"/>
      <c r="O495" s="18"/>
      <c r="P495" s="18"/>
      <c r="Q495" s="18"/>
      <c r="R495" s="18"/>
      <c r="S495" s="18"/>
      <c r="T495" s="18"/>
      <c r="U495" s="18"/>
      <c r="V495" s="18"/>
      <c r="W495" s="18"/>
      <c r="X495" s="18"/>
      <c r="Y495" s="18"/>
      <c r="Z495" s="18"/>
      <c r="AA495" s="18"/>
      <c r="AB495" s="18"/>
      <c r="AC495" s="18"/>
      <c r="AD495" s="18"/>
      <c r="AE495" s="18"/>
      <c r="AF495" s="18"/>
      <c r="AG495" s="18"/>
      <c r="AH495" s="18"/>
      <c r="AI495" s="18"/>
    </row>
    <row r="496" spans="1:35" ht="12.75" customHeight="1">
      <c r="A496" s="86"/>
      <c r="B496" s="16"/>
      <c r="C496" s="18"/>
      <c r="D496" s="18"/>
      <c r="E496" s="16"/>
      <c r="F496" s="16"/>
      <c r="G496" s="16"/>
      <c r="H496" s="88"/>
      <c r="I496" s="18"/>
      <c r="J496" s="18"/>
      <c r="K496" s="18"/>
      <c r="L496" s="18"/>
      <c r="M496" s="18"/>
      <c r="N496" s="18"/>
      <c r="O496" s="18"/>
      <c r="P496" s="18"/>
      <c r="Q496" s="18"/>
      <c r="R496" s="18"/>
      <c r="S496" s="18"/>
      <c r="T496" s="18"/>
      <c r="U496" s="18"/>
      <c r="V496" s="18"/>
      <c r="W496" s="18"/>
      <c r="X496" s="18"/>
      <c r="Y496" s="18"/>
      <c r="Z496" s="18"/>
      <c r="AA496" s="18"/>
      <c r="AB496" s="18"/>
      <c r="AC496" s="18"/>
      <c r="AD496" s="18"/>
      <c r="AE496" s="18"/>
      <c r="AF496" s="18"/>
      <c r="AG496" s="18"/>
      <c r="AH496" s="18"/>
      <c r="AI496" s="18"/>
    </row>
    <row r="497" spans="1:35" ht="12.75" customHeight="1">
      <c r="A497" s="86"/>
      <c r="B497" s="16"/>
      <c r="C497" s="18"/>
      <c r="D497" s="18"/>
      <c r="E497" s="16"/>
      <c r="F497" s="16"/>
      <c r="G497" s="16"/>
      <c r="H497" s="88"/>
      <c r="I497" s="18"/>
      <c r="J497" s="18"/>
      <c r="K497" s="18"/>
      <c r="L497" s="18"/>
      <c r="M497" s="18"/>
      <c r="N497" s="18"/>
      <c r="O497" s="18"/>
      <c r="P497" s="18"/>
      <c r="Q497" s="18"/>
      <c r="R497" s="18"/>
      <c r="S497" s="18"/>
      <c r="T497" s="18"/>
      <c r="U497" s="18"/>
      <c r="V497" s="18"/>
      <c r="W497" s="18"/>
      <c r="X497" s="18"/>
      <c r="Y497" s="18"/>
      <c r="Z497" s="18"/>
      <c r="AA497" s="18"/>
      <c r="AB497" s="18"/>
      <c r="AC497" s="18"/>
      <c r="AD497" s="18"/>
      <c r="AE497" s="18"/>
      <c r="AF497" s="18"/>
      <c r="AG497" s="18"/>
      <c r="AH497" s="18"/>
      <c r="AI497" s="18"/>
    </row>
    <row r="498" spans="1:35" ht="12.75" customHeight="1">
      <c r="A498" s="86"/>
      <c r="B498" s="16"/>
      <c r="C498" s="18"/>
      <c r="D498" s="18"/>
      <c r="E498" s="16"/>
      <c r="F498" s="16"/>
      <c r="G498" s="16"/>
      <c r="H498" s="88"/>
      <c r="I498" s="18"/>
      <c r="J498" s="18"/>
      <c r="K498" s="18"/>
      <c r="L498" s="18"/>
      <c r="M498" s="18"/>
      <c r="N498" s="18"/>
      <c r="O498" s="18"/>
      <c r="P498" s="18"/>
      <c r="Q498" s="18"/>
      <c r="R498" s="18"/>
      <c r="S498" s="18"/>
      <c r="T498" s="18"/>
      <c r="U498" s="18"/>
      <c r="V498" s="18"/>
      <c r="W498" s="18"/>
      <c r="X498" s="18"/>
      <c r="Y498" s="18"/>
      <c r="Z498" s="18"/>
      <c r="AA498" s="18"/>
      <c r="AB498" s="18"/>
      <c r="AC498" s="18"/>
      <c r="AD498" s="18"/>
      <c r="AE498" s="18"/>
      <c r="AF498" s="18"/>
      <c r="AG498" s="18"/>
      <c r="AH498" s="18"/>
      <c r="AI498" s="18"/>
    </row>
    <row r="499" spans="1:35" ht="12.75" customHeight="1">
      <c r="A499" s="86"/>
      <c r="B499" s="16"/>
      <c r="C499" s="18"/>
      <c r="D499" s="18"/>
      <c r="E499" s="16"/>
      <c r="F499" s="16"/>
      <c r="G499" s="16"/>
      <c r="H499" s="88"/>
      <c r="I499" s="18"/>
      <c r="J499" s="18"/>
      <c r="K499" s="18"/>
      <c r="L499" s="18"/>
      <c r="M499" s="18"/>
      <c r="N499" s="18"/>
      <c r="O499" s="18"/>
      <c r="P499" s="18"/>
      <c r="Q499" s="18"/>
      <c r="R499" s="18"/>
      <c r="S499" s="18"/>
      <c r="T499" s="18"/>
      <c r="U499" s="18"/>
      <c r="V499" s="18"/>
      <c r="W499" s="18"/>
      <c r="X499" s="18"/>
      <c r="Y499" s="18"/>
      <c r="Z499" s="18"/>
      <c r="AA499" s="18"/>
      <c r="AB499" s="18"/>
      <c r="AC499" s="18"/>
      <c r="AD499" s="18"/>
      <c r="AE499" s="18"/>
      <c r="AF499" s="18"/>
      <c r="AG499" s="18"/>
      <c r="AH499" s="18"/>
      <c r="AI499" s="18"/>
    </row>
    <row r="500" spans="1:35" ht="12.75" customHeight="1">
      <c r="A500" s="86"/>
      <c r="B500" s="16"/>
      <c r="C500" s="18"/>
      <c r="D500" s="18"/>
      <c r="E500" s="16"/>
      <c r="F500" s="16"/>
      <c r="G500" s="16"/>
      <c r="H500" s="88"/>
      <c r="I500" s="18"/>
      <c r="J500" s="18"/>
      <c r="K500" s="18"/>
      <c r="L500" s="18"/>
      <c r="M500" s="18"/>
      <c r="N500" s="18"/>
      <c r="O500" s="18"/>
      <c r="P500" s="18"/>
      <c r="Q500" s="18"/>
      <c r="R500" s="18"/>
      <c r="S500" s="18"/>
      <c r="T500" s="18"/>
      <c r="U500" s="18"/>
      <c r="V500" s="18"/>
      <c r="W500" s="18"/>
      <c r="X500" s="18"/>
      <c r="Y500" s="18"/>
      <c r="Z500" s="18"/>
      <c r="AA500" s="18"/>
      <c r="AB500" s="18"/>
      <c r="AC500" s="18"/>
      <c r="AD500" s="18"/>
      <c r="AE500" s="18"/>
      <c r="AF500" s="18"/>
      <c r="AG500" s="18"/>
      <c r="AH500" s="18"/>
      <c r="AI500" s="18"/>
    </row>
  </sheetData>
  <mergeCells count="3">
    <mergeCell ref="A5:B5"/>
    <mergeCell ref="C5:D5"/>
    <mergeCell ref="B7:C7"/>
  </mergeCells>
  <hyperlinks>
    <hyperlink ref="E6" location="Main!A1" display="Back To Main Page"/>
  </hyperlinks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584"/>
  <sheetViews>
    <sheetView zoomScale="70" zoomScaleNormal="70" workbookViewId="0">
      <selection activeCell="D23" sqref="D23"/>
    </sheetView>
  </sheetViews>
  <sheetFormatPr defaultColWidth="17.28515625" defaultRowHeight="15" customHeight="1"/>
  <cols>
    <col min="1" max="1" width="4.42578125" customWidth="1"/>
    <col min="2" max="2" width="10.28515625" customWidth="1"/>
    <col min="3" max="3" width="10.28515625" hidden="1" customWidth="1"/>
    <col min="4" max="4" width="33.28515625" customWidth="1"/>
    <col min="5" max="5" width="8" customWidth="1"/>
    <col min="6" max="6" width="13.7109375" customWidth="1"/>
    <col min="7" max="7" width="9.5703125" customWidth="1"/>
    <col min="8" max="8" width="11" customWidth="1"/>
    <col min="9" max="9" width="13.42578125" customWidth="1"/>
    <col min="10" max="10" width="21.7109375" customWidth="1"/>
    <col min="11" max="11" width="10.7109375" customWidth="1"/>
    <col min="12" max="12" width="10.5703125" customWidth="1"/>
    <col min="13" max="14" width="14" customWidth="1"/>
    <col min="15" max="15" width="15.85546875" customWidth="1"/>
    <col min="16" max="16" width="14.5703125" customWidth="1"/>
    <col min="17" max="17" width="17.7109375" customWidth="1"/>
    <col min="18" max="18" width="5.7109375" hidden="1" customWidth="1"/>
    <col min="19" max="19" width="12.7109375" customWidth="1"/>
    <col min="20" max="20" width="8.28515625" customWidth="1"/>
    <col min="21" max="38" width="9.28515625" customWidth="1"/>
  </cols>
  <sheetData>
    <row r="1" spans="1:38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Q1" s="1"/>
      <c r="R1" s="6"/>
      <c r="S1" s="1"/>
      <c r="T1" s="1"/>
      <c r="U1" s="1"/>
      <c r="V1" s="1"/>
      <c r="W1" s="1"/>
      <c r="X1" s="1"/>
      <c r="Y1" s="1"/>
      <c r="Z1" s="1"/>
    </row>
    <row r="2" spans="1:38" ht="12" customHeight="1">
      <c r="A2" s="20"/>
      <c r="B2" s="20"/>
      <c r="C2" s="20"/>
      <c r="D2" s="20"/>
      <c r="E2" s="20"/>
      <c r="F2" s="89"/>
      <c r="G2" s="89"/>
      <c r="H2" s="89"/>
      <c r="I2" s="89"/>
      <c r="J2" s="20"/>
      <c r="K2" s="89"/>
      <c r="L2" s="89"/>
      <c r="M2" s="89"/>
      <c r="N2" s="20"/>
      <c r="O2" s="1"/>
      <c r="Q2" s="1"/>
      <c r="R2" s="6"/>
      <c r="S2" s="1"/>
      <c r="T2" s="1"/>
      <c r="U2" s="1"/>
      <c r="V2" s="1"/>
      <c r="W2" s="1"/>
      <c r="X2" s="1"/>
      <c r="Y2" s="1"/>
      <c r="Z2" s="1"/>
    </row>
    <row r="3" spans="1:38" ht="12.75" customHeight="1">
      <c r="A3" s="20"/>
      <c r="B3" s="2"/>
      <c r="C3" s="2"/>
      <c r="D3" s="2"/>
      <c r="E3" s="2"/>
      <c r="F3" s="2"/>
      <c r="G3" s="2"/>
      <c r="H3" s="2"/>
      <c r="I3" s="2"/>
      <c r="J3" s="3"/>
      <c r="K3" s="90"/>
      <c r="L3" s="89"/>
      <c r="M3" s="89"/>
      <c r="N3" s="20"/>
      <c r="O3" s="1"/>
      <c r="Q3" s="1"/>
      <c r="R3" s="6"/>
      <c r="S3" s="1"/>
      <c r="T3" s="1"/>
      <c r="U3" s="1"/>
      <c r="V3" s="1"/>
      <c r="W3" s="1"/>
      <c r="X3" s="1"/>
      <c r="Y3" s="1"/>
      <c r="Z3" s="1"/>
    </row>
    <row r="4" spans="1:38" ht="12.75" customHeight="1">
      <c r="A4" s="20"/>
      <c r="B4" s="2"/>
      <c r="C4" s="2"/>
      <c r="D4" s="2"/>
      <c r="E4" s="2"/>
      <c r="F4" s="2"/>
      <c r="G4" s="2"/>
      <c r="H4" s="2"/>
      <c r="I4" s="91"/>
      <c r="J4" s="3"/>
      <c r="K4" s="90"/>
      <c r="L4" s="89"/>
      <c r="M4" s="89"/>
      <c r="N4" s="20"/>
      <c r="O4" s="1"/>
      <c r="Q4" s="1"/>
      <c r="R4" s="6"/>
      <c r="S4" s="1"/>
      <c r="T4" s="1"/>
      <c r="U4" s="1"/>
      <c r="V4" s="1"/>
      <c r="W4" s="1"/>
      <c r="X4" s="1"/>
      <c r="Y4" s="1"/>
      <c r="Z4" s="1"/>
    </row>
    <row r="5" spans="1:38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6"/>
      <c r="M5" s="345" t="s">
        <v>286</v>
      </c>
      <c r="N5" s="1"/>
      <c r="O5" s="1"/>
      <c r="Q5" s="1"/>
      <c r="R5" s="6"/>
      <c r="S5" s="1"/>
      <c r="T5" s="1"/>
      <c r="U5" s="1"/>
      <c r="V5" s="1"/>
      <c r="W5" s="1"/>
      <c r="X5" s="1"/>
      <c r="Y5" s="1"/>
      <c r="Z5" s="1"/>
    </row>
    <row r="6" spans="1:38" ht="20.25" customHeight="1">
      <c r="A6" s="92" t="s">
        <v>896</v>
      </c>
      <c r="D6" s="1"/>
      <c r="E6" s="1"/>
      <c r="F6" s="6"/>
      <c r="G6" s="6"/>
      <c r="H6" s="6"/>
      <c r="I6" s="6"/>
      <c r="J6" s="1"/>
      <c r="K6" s="6"/>
      <c r="L6" s="6"/>
      <c r="M6" s="93"/>
      <c r="N6" s="1"/>
      <c r="O6" s="1"/>
      <c r="Q6" s="1"/>
      <c r="R6" s="6"/>
      <c r="S6" s="1"/>
      <c r="T6" s="1"/>
      <c r="U6" s="1"/>
      <c r="V6" s="1"/>
      <c r="W6" s="1"/>
      <c r="X6" s="1"/>
      <c r="Y6" s="1"/>
      <c r="Z6" s="1"/>
    </row>
    <row r="7" spans="1:38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3">
        <f>Main!B10</f>
        <v>44649</v>
      </c>
      <c r="N7" s="1"/>
      <c r="O7" s="1"/>
      <c r="Q7" s="1"/>
      <c r="R7" s="6"/>
      <c r="S7" s="1"/>
      <c r="T7" s="1"/>
      <c r="U7" s="1"/>
      <c r="V7" s="1"/>
      <c r="W7" s="1"/>
      <c r="X7" s="1"/>
      <c r="Y7" s="1"/>
    </row>
    <row r="8" spans="1:38" ht="12.75" customHeight="1">
      <c r="B8" s="94" t="s">
        <v>576</v>
      </c>
      <c r="C8" s="94"/>
      <c r="D8" s="94"/>
      <c r="E8" s="94"/>
      <c r="F8" s="6"/>
      <c r="G8" s="6"/>
      <c r="H8" s="6"/>
      <c r="I8" s="6"/>
      <c r="J8" s="1"/>
      <c r="K8" s="6"/>
      <c r="L8" s="6"/>
      <c r="M8" s="6"/>
      <c r="N8" s="1"/>
      <c r="O8" s="1"/>
      <c r="Q8" s="1"/>
      <c r="R8" s="6"/>
      <c r="S8" s="1"/>
      <c r="T8" s="1"/>
      <c r="U8" s="1"/>
      <c r="V8" s="1"/>
      <c r="W8" s="1"/>
      <c r="X8" s="1"/>
      <c r="Y8" s="1"/>
      <c r="Z8" s="1"/>
    </row>
    <row r="9" spans="1:38" ht="38.25" customHeight="1">
      <c r="A9" s="95" t="s">
        <v>16</v>
      </c>
      <c r="B9" s="96" t="s">
        <v>566</v>
      </c>
      <c r="C9" s="96"/>
      <c r="D9" s="97" t="s">
        <v>577</v>
      </c>
      <c r="E9" s="96" t="s">
        <v>578</v>
      </c>
      <c r="F9" s="96" t="s">
        <v>579</v>
      </c>
      <c r="G9" s="96" t="s">
        <v>580</v>
      </c>
      <c r="H9" s="96" t="s">
        <v>581</v>
      </c>
      <c r="I9" s="96" t="s">
        <v>582</v>
      </c>
      <c r="J9" s="95" t="s">
        <v>583</v>
      </c>
      <c r="K9" s="96" t="s">
        <v>584</v>
      </c>
      <c r="L9" s="98" t="s">
        <v>585</v>
      </c>
      <c r="M9" s="98" t="s">
        <v>586</v>
      </c>
      <c r="N9" s="96" t="s">
        <v>587</v>
      </c>
      <c r="O9" s="97" t="s">
        <v>588</v>
      </c>
      <c r="P9" s="96" t="s">
        <v>820</v>
      </c>
      <c r="Q9" s="1"/>
      <c r="R9" s="6"/>
      <c r="S9" s="1"/>
      <c r="T9" s="1"/>
      <c r="U9" s="1"/>
      <c r="V9" s="1"/>
      <c r="W9" s="1"/>
      <c r="X9" s="1"/>
    </row>
    <row r="10" spans="1:38" s="247" customFormat="1" ht="12.75" customHeight="1">
      <c r="A10" s="441">
        <v>1</v>
      </c>
      <c r="B10" s="442">
        <v>44582</v>
      </c>
      <c r="C10" s="443"/>
      <c r="D10" s="444" t="s">
        <v>113</v>
      </c>
      <c r="E10" s="445" t="s">
        <v>591</v>
      </c>
      <c r="F10" s="441">
        <v>1160</v>
      </c>
      <c r="G10" s="441">
        <v>1090</v>
      </c>
      <c r="H10" s="445">
        <v>1205</v>
      </c>
      <c r="I10" s="446" t="s">
        <v>854</v>
      </c>
      <c r="J10" s="447" t="s">
        <v>1021</v>
      </c>
      <c r="K10" s="447">
        <f t="shared" ref="K10:K22" si="0">H10-F10</f>
        <v>45</v>
      </c>
      <c r="L10" s="448">
        <f>(F10*-0.7)/100</f>
        <v>-8.1199999999999992</v>
      </c>
      <c r="M10" s="449">
        <f t="shared" ref="M10:M22" si="1">(K10+L10)/F10</f>
        <v>3.1793103448275864E-2</v>
      </c>
      <c r="N10" s="447" t="s">
        <v>589</v>
      </c>
      <c r="O10" s="450">
        <v>44631</v>
      </c>
      <c r="P10" s="447"/>
      <c r="Q10" s="246"/>
      <c r="R10" s="246" t="s">
        <v>590</v>
      </c>
      <c r="S10" s="246"/>
      <c r="T10" s="246"/>
      <c r="U10" s="246"/>
      <c r="V10" s="246"/>
      <c r="W10" s="246"/>
      <c r="X10" s="246"/>
      <c r="Y10" s="246"/>
      <c r="Z10" s="246"/>
      <c r="AA10" s="246"/>
      <c r="AB10" s="246"/>
      <c r="AC10" s="246"/>
      <c r="AD10" s="246"/>
      <c r="AE10" s="246"/>
      <c r="AF10" s="246"/>
      <c r="AG10" s="246"/>
      <c r="AH10" s="246"/>
      <c r="AI10" s="246"/>
      <c r="AJ10" s="246"/>
      <c r="AK10" s="246"/>
      <c r="AL10" s="246"/>
    </row>
    <row r="11" spans="1:38" s="247" customFormat="1" ht="12.75" customHeight="1">
      <c r="A11" s="399">
        <v>2</v>
      </c>
      <c r="B11" s="386">
        <v>44586</v>
      </c>
      <c r="C11" s="400"/>
      <c r="D11" s="401" t="s">
        <v>206</v>
      </c>
      <c r="E11" s="402" t="s">
        <v>591</v>
      </c>
      <c r="F11" s="399">
        <v>1069</v>
      </c>
      <c r="G11" s="399">
        <v>995</v>
      </c>
      <c r="H11" s="402">
        <v>1132.5</v>
      </c>
      <c r="I11" s="403" t="s">
        <v>855</v>
      </c>
      <c r="J11" s="404" t="s">
        <v>916</v>
      </c>
      <c r="K11" s="404">
        <f t="shared" si="0"/>
        <v>63.5</v>
      </c>
      <c r="L11" s="405">
        <f>(F11*-0.7)/100</f>
        <v>-7.4829999999999997</v>
      </c>
      <c r="M11" s="406">
        <f t="shared" si="1"/>
        <v>5.240130963517306E-2</v>
      </c>
      <c r="N11" s="404" t="s">
        <v>589</v>
      </c>
      <c r="O11" s="407">
        <v>44623</v>
      </c>
      <c r="P11" s="405"/>
      <c r="Q11" s="246"/>
      <c r="R11" s="246" t="s">
        <v>590</v>
      </c>
      <c r="S11" s="246"/>
      <c r="T11" s="246"/>
      <c r="U11" s="246"/>
      <c r="V11" s="246"/>
      <c r="W11" s="246"/>
      <c r="X11" s="246"/>
      <c r="Y11" s="246"/>
      <c r="Z11" s="246"/>
      <c r="AA11" s="246"/>
      <c r="AB11" s="246"/>
      <c r="AC11" s="246"/>
      <c r="AD11" s="246"/>
      <c r="AE11" s="246"/>
      <c r="AF11" s="246"/>
      <c r="AG11" s="246"/>
      <c r="AH11" s="246"/>
      <c r="AI11" s="246"/>
      <c r="AJ11" s="246"/>
      <c r="AK11" s="246"/>
      <c r="AL11" s="246"/>
    </row>
    <row r="12" spans="1:38" s="247" customFormat="1" ht="13.9" customHeight="1">
      <c r="A12" s="310">
        <v>3</v>
      </c>
      <c r="B12" s="398">
        <v>44603</v>
      </c>
      <c r="C12" s="415"/>
      <c r="D12" s="416" t="s">
        <v>331</v>
      </c>
      <c r="E12" s="417" t="s">
        <v>591</v>
      </c>
      <c r="F12" s="310">
        <v>847.5</v>
      </c>
      <c r="G12" s="310">
        <v>798</v>
      </c>
      <c r="H12" s="417">
        <v>798</v>
      </c>
      <c r="I12" s="418" t="s">
        <v>862</v>
      </c>
      <c r="J12" s="408" t="s">
        <v>915</v>
      </c>
      <c r="K12" s="408">
        <f t="shared" si="0"/>
        <v>-49.5</v>
      </c>
      <c r="L12" s="409">
        <f>(F12*-0.7)/100</f>
        <v>-5.9325000000000001</v>
      </c>
      <c r="M12" s="410">
        <f t="shared" si="1"/>
        <v>-6.5407079646017691E-2</v>
      </c>
      <c r="N12" s="408" t="s">
        <v>601</v>
      </c>
      <c r="O12" s="411">
        <v>44623</v>
      </c>
      <c r="P12" s="409"/>
      <c r="Q12" s="246"/>
      <c r="R12" s="246" t="s">
        <v>590</v>
      </c>
      <c r="S12" s="246"/>
      <c r="T12" s="246"/>
      <c r="U12" s="246"/>
      <c r="V12" s="246"/>
      <c r="W12" s="246"/>
      <c r="X12" s="246"/>
      <c r="Y12" s="246"/>
      <c r="Z12" s="246"/>
      <c r="AA12" s="246"/>
      <c r="AB12" s="246"/>
      <c r="AC12" s="246"/>
      <c r="AD12" s="246"/>
      <c r="AE12" s="246"/>
      <c r="AF12" s="246"/>
      <c r="AG12" s="246"/>
      <c r="AH12" s="246"/>
      <c r="AI12" s="246"/>
      <c r="AJ12" s="246"/>
      <c r="AK12" s="246"/>
      <c r="AL12" s="246"/>
    </row>
    <row r="13" spans="1:38" s="247" customFormat="1" ht="12.75" customHeight="1">
      <c r="A13" s="399">
        <v>4</v>
      </c>
      <c r="B13" s="386">
        <v>44620</v>
      </c>
      <c r="C13" s="400"/>
      <c r="D13" s="401" t="s">
        <v>488</v>
      </c>
      <c r="E13" s="402" t="s">
        <v>591</v>
      </c>
      <c r="F13" s="399">
        <v>148</v>
      </c>
      <c r="G13" s="399">
        <v>138</v>
      </c>
      <c r="H13" s="402">
        <v>156</v>
      </c>
      <c r="I13" s="403" t="s">
        <v>870</v>
      </c>
      <c r="J13" s="404" t="s">
        <v>917</v>
      </c>
      <c r="K13" s="404">
        <f t="shared" si="0"/>
        <v>8</v>
      </c>
      <c r="L13" s="405">
        <f>(F13*-0.4)/100</f>
        <v>-0.59200000000000008</v>
      </c>
      <c r="M13" s="406">
        <f t="shared" si="1"/>
        <v>5.0054054054054054E-2</v>
      </c>
      <c r="N13" s="404" t="s">
        <v>589</v>
      </c>
      <c r="O13" s="407">
        <v>44623</v>
      </c>
      <c r="P13" s="405"/>
      <c r="Q13" s="246"/>
      <c r="R13" s="246" t="s">
        <v>590</v>
      </c>
      <c r="S13" s="246"/>
      <c r="T13" s="246"/>
      <c r="U13" s="246"/>
      <c r="V13" s="246"/>
      <c r="W13" s="246"/>
      <c r="X13" s="246"/>
      <c r="Y13" s="246"/>
      <c r="Z13" s="246"/>
      <c r="AA13" s="246"/>
      <c r="AB13" s="246"/>
      <c r="AC13" s="246"/>
      <c r="AD13" s="246"/>
      <c r="AE13" s="246"/>
      <c r="AF13" s="246"/>
      <c r="AG13" s="246"/>
      <c r="AH13" s="246"/>
      <c r="AI13" s="246"/>
      <c r="AJ13" s="246"/>
      <c r="AK13" s="246"/>
      <c r="AL13" s="246"/>
    </row>
    <row r="14" spans="1:38" s="247" customFormat="1" ht="13.9" customHeight="1">
      <c r="A14" s="310">
        <v>5</v>
      </c>
      <c r="B14" s="398">
        <v>44620</v>
      </c>
      <c r="C14" s="415"/>
      <c r="D14" s="416" t="s">
        <v>114</v>
      </c>
      <c r="E14" s="417" t="s">
        <v>591</v>
      </c>
      <c r="F14" s="310">
        <v>2360</v>
      </c>
      <c r="G14" s="310">
        <v>2230</v>
      </c>
      <c r="H14" s="417">
        <v>2230</v>
      </c>
      <c r="I14" s="418" t="s">
        <v>871</v>
      </c>
      <c r="J14" s="408" t="s">
        <v>925</v>
      </c>
      <c r="K14" s="408">
        <f t="shared" si="0"/>
        <v>-130</v>
      </c>
      <c r="L14" s="409">
        <f>(F14*-0.7)/100</f>
        <v>-16.52</v>
      </c>
      <c r="M14" s="410">
        <f t="shared" si="1"/>
        <v>-6.208474576271187E-2</v>
      </c>
      <c r="N14" s="408" t="s">
        <v>601</v>
      </c>
      <c r="O14" s="411">
        <v>44624</v>
      </c>
      <c r="P14" s="409"/>
      <c r="Q14" s="246"/>
      <c r="R14" s="246" t="s">
        <v>590</v>
      </c>
      <c r="S14" s="246"/>
      <c r="T14" s="246"/>
      <c r="U14" s="246"/>
      <c r="V14" s="246"/>
      <c r="W14" s="246"/>
      <c r="X14" s="246"/>
      <c r="Y14" s="246"/>
      <c r="Z14" s="246"/>
      <c r="AA14" s="246"/>
      <c r="AB14" s="246"/>
      <c r="AC14" s="246"/>
      <c r="AD14" s="246"/>
      <c r="AE14" s="246"/>
      <c r="AF14" s="246"/>
      <c r="AG14" s="246"/>
      <c r="AH14" s="246"/>
      <c r="AI14" s="246"/>
      <c r="AJ14" s="246"/>
      <c r="AK14" s="246"/>
      <c r="AL14" s="246"/>
    </row>
    <row r="15" spans="1:38" s="247" customFormat="1" ht="12.75" customHeight="1">
      <c r="A15" s="427">
        <v>6</v>
      </c>
      <c r="B15" s="398">
        <v>44620</v>
      </c>
      <c r="C15" s="428"/>
      <c r="D15" s="429" t="s">
        <v>124</v>
      </c>
      <c r="E15" s="430" t="s">
        <v>591</v>
      </c>
      <c r="F15" s="427">
        <v>715</v>
      </c>
      <c r="G15" s="427">
        <v>675</v>
      </c>
      <c r="H15" s="430">
        <f>(675+738.5)/2</f>
        <v>706.75</v>
      </c>
      <c r="I15" s="431" t="s">
        <v>872</v>
      </c>
      <c r="J15" s="408" t="s">
        <v>956</v>
      </c>
      <c r="K15" s="408">
        <f t="shared" si="0"/>
        <v>-8.25</v>
      </c>
      <c r="L15" s="409">
        <f>(F15*-0.4)/100</f>
        <v>-2.86</v>
      </c>
      <c r="M15" s="410">
        <f t="shared" si="1"/>
        <v>-1.5538461538461537E-2</v>
      </c>
      <c r="N15" s="408" t="s">
        <v>601</v>
      </c>
      <c r="O15" s="411">
        <v>44628</v>
      </c>
      <c r="P15" s="432"/>
      <c r="Q15" s="246"/>
      <c r="R15" s="246" t="s">
        <v>590</v>
      </c>
      <c r="S15" s="246"/>
      <c r="T15" s="246"/>
      <c r="U15" s="246"/>
      <c r="V15" s="246"/>
      <c r="W15" s="246"/>
      <c r="X15" s="246"/>
      <c r="Y15" s="246"/>
      <c r="Z15" s="246"/>
      <c r="AA15" s="246"/>
      <c r="AB15" s="246"/>
      <c r="AC15" s="246"/>
      <c r="AD15" s="246"/>
      <c r="AE15" s="246"/>
      <c r="AF15" s="246"/>
      <c r="AG15" s="246"/>
      <c r="AH15" s="246"/>
      <c r="AI15" s="246"/>
      <c r="AJ15" s="246"/>
      <c r="AK15" s="246"/>
      <c r="AL15" s="246"/>
    </row>
    <row r="16" spans="1:38" s="247" customFormat="1" ht="13.9" customHeight="1">
      <c r="A16" s="310">
        <v>7</v>
      </c>
      <c r="B16" s="398">
        <v>44620</v>
      </c>
      <c r="C16" s="415"/>
      <c r="D16" s="416" t="s">
        <v>39</v>
      </c>
      <c r="E16" s="417" t="s">
        <v>591</v>
      </c>
      <c r="F16" s="310">
        <v>925</v>
      </c>
      <c r="G16" s="310">
        <v>860</v>
      </c>
      <c r="H16" s="417">
        <v>860</v>
      </c>
      <c r="I16" s="418" t="s">
        <v>873</v>
      </c>
      <c r="J16" s="408" t="s">
        <v>926</v>
      </c>
      <c r="K16" s="408">
        <f t="shared" si="0"/>
        <v>-65</v>
      </c>
      <c r="L16" s="409">
        <f t="shared" ref="L16:L22" si="2">(F16*-0.7)/100</f>
        <v>-6.4749999999999996</v>
      </c>
      <c r="M16" s="410">
        <f t="shared" si="1"/>
        <v>-7.7270270270270267E-2</v>
      </c>
      <c r="N16" s="408" t="s">
        <v>601</v>
      </c>
      <c r="O16" s="411">
        <v>44624</v>
      </c>
      <c r="P16" s="409"/>
      <c r="Q16" s="246"/>
      <c r="R16" s="246" t="s">
        <v>590</v>
      </c>
      <c r="S16" s="246"/>
      <c r="T16" s="246"/>
      <c r="U16" s="246"/>
      <c r="V16" s="246"/>
      <c r="W16" s="246"/>
      <c r="X16" s="246"/>
      <c r="Y16" s="246"/>
      <c r="Z16" s="246"/>
      <c r="AA16" s="246"/>
      <c r="AB16" s="246"/>
      <c r="AC16" s="246"/>
      <c r="AD16" s="246"/>
      <c r="AE16" s="246"/>
      <c r="AF16" s="246"/>
      <c r="AG16" s="246"/>
      <c r="AH16" s="246"/>
      <c r="AI16" s="246"/>
      <c r="AJ16" s="246"/>
      <c r="AK16" s="246"/>
      <c r="AL16" s="246"/>
    </row>
    <row r="17" spans="1:38" s="247" customFormat="1" ht="13.9" customHeight="1">
      <c r="A17" s="436">
        <v>8</v>
      </c>
      <c r="B17" s="451">
        <v>44622</v>
      </c>
      <c r="C17" s="452"/>
      <c r="D17" s="453" t="s">
        <v>75</v>
      </c>
      <c r="E17" s="454" t="s">
        <v>591</v>
      </c>
      <c r="F17" s="436">
        <v>669</v>
      </c>
      <c r="G17" s="436">
        <v>618</v>
      </c>
      <c r="H17" s="454">
        <v>707.5</v>
      </c>
      <c r="I17" s="455" t="s">
        <v>889</v>
      </c>
      <c r="J17" s="424" t="s">
        <v>1050</v>
      </c>
      <c r="K17" s="424">
        <f t="shared" si="0"/>
        <v>38.5</v>
      </c>
      <c r="L17" s="421">
        <f t="shared" si="2"/>
        <v>-4.6829999999999998</v>
      </c>
      <c r="M17" s="425">
        <f t="shared" si="1"/>
        <v>5.0548579970104632E-2</v>
      </c>
      <c r="N17" s="424" t="s">
        <v>589</v>
      </c>
      <c r="O17" s="426">
        <v>44635</v>
      </c>
      <c r="P17" s="421"/>
      <c r="Q17" s="246"/>
      <c r="R17" s="246" t="s">
        <v>590</v>
      </c>
      <c r="S17" s="246"/>
      <c r="T17" s="246"/>
      <c r="U17" s="246"/>
      <c r="V17" s="246"/>
      <c r="W17" s="246"/>
      <c r="X17" s="246"/>
      <c r="Y17" s="246"/>
      <c r="Z17" s="246"/>
      <c r="AA17" s="246"/>
      <c r="AB17" s="246"/>
      <c r="AC17" s="246"/>
      <c r="AD17" s="246"/>
      <c r="AE17" s="246"/>
      <c r="AF17" s="246"/>
      <c r="AG17" s="246"/>
      <c r="AH17" s="246"/>
      <c r="AI17" s="246"/>
      <c r="AJ17" s="246"/>
      <c r="AK17" s="246"/>
      <c r="AL17" s="246"/>
    </row>
    <row r="18" spans="1:38" s="247" customFormat="1" ht="13.9" customHeight="1">
      <c r="A18" s="285">
        <v>9</v>
      </c>
      <c r="B18" s="386">
        <v>44623</v>
      </c>
      <c r="C18" s="456"/>
      <c r="D18" s="457" t="s">
        <v>43</v>
      </c>
      <c r="E18" s="458" t="s">
        <v>591</v>
      </c>
      <c r="F18" s="285">
        <v>1997.5</v>
      </c>
      <c r="G18" s="285">
        <v>1870</v>
      </c>
      <c r="H18" s="458">
        <v>2115</v>
      </c>
      <c r="I18" s="459" t="s">
        <v>897</v>
      </c>
      <c r="J18" s="404" t="s">
        <v>1051</v>
      </c>
      <c r="K18" s="404">
        <f t="shared" si="0"/>
        <v>117.5</v>
      </c>
      <c r="L18" s="405">
        <f t="shared" si="2"/>
        <v>-13.9825</v>
      </c>
      <c r="M18" s="406">
        <f t="shared" si="1"/>
        <v>5.1823529411764706E-2</v>
      </c>
      <c r="N18" s="404" t="s">
        <v>589</v>
      </c>
      <c r="O18" s="407">
        <v>44636</v>
      </c>
      <c r="P18" s="404"/>
      <c r="Q18" s="246"/>
      <c r="R18" s="246" t="s">
        <v>590</v>
      </c>
      <c r="S18" s="246"/>
      <c r="T18" s="246"/>
      <c r="U18" s="246"/>
      <c r="V18" s="246"/>
      <c r="W18" s="246"/>
      <c r="X18" s="246"/>
      <c r="Y18" s="246"/>
      <c r="Z18" s="246"/>
      <c r="AA18" s="246"/>
      <c r="AB18" s="246"/>
      <c r="AC18" s="246"/>
      <c r="AD18" s="246"/>
      <c r="AE18" s="246"/>
      <c r="AF18" s="246"/>
      <c r="AG18" s="246"/>
      <c r="AH18" s="246"/>
      <c r="AI18" s="246"/>
      <c r="AJ18" s="246"/>
      <c r="AK18" s="246"/>
      <c r="AL18" s="246"/>
    </row>
    <row r="19" spans="1:38" s="247" customFormat="1" ht="13.9" customHeight="1">
      <c r="A19" s="436">
        <v>10</v>
      </c>
      <c r="B19" s="451">
        <v>44627</v>
      </c>
      <c r="C19" s="452"/>
      <c r="D19" s="453" t="s">
        <v>206</v>
      </c>
      <c r="E19" s="454" t="s">
        <v>591</v>
      </c>
      <c r="F19" s="436">
        <v>1070</v>
      </c>
      <c r="G19" s="436">
        <v>990</v>
      </c>
      <c r="H19" s="454">
        <v>1132.5</v>
      </c>
      <c r="I19" s="455" t="s">
        <v>942</v>
      </c>
      <c r="J19" s="424" t="s">
        <v>987</v>
      </c>
      <c r="K19" s="424">
        <f t="shared" si="0"/>
        <v>62.5</v>
      </c>
      <c r="L19" s="421">
        <f t="shared" si="2"/>
        <v>-7.49</v>
      </c>
      <c r="M19" s="425">
        <f t="shared" si="1"/>
        <v>5.1411214953271028E-2</v>
      </c>
      <c r="N19" s="424" t="s">
        <v>589</v>
      </c>
      <c r="O19" s="426">
        <v>44629</v>
      </c>
      <c r="P19" s="421"/>
      <c r="Q19" s="246"/>
      <c r="R19" s="246" t="s">
        <v>590</v>
      </c>
      <c r="S19" s="246"/>
      <c r="T19" s="246"/>
      <c r="U19" s="246"/>
      <c r="V19" s="246"/>
      <c r="W19" s="246"/>
      <c r="X19" s="246"/>
      <c r="Y19" s="246"/>
      <c r="Z19" s="246"/>
      <c r="AA19" s="246"/>
      <c r="AB19" s="246"/>
      <c r="AC19" s="246"/>
      <c r="AD19" s="246"/>
      <c r="AE19" s="246"/>
      <c r="AF19" s="246"/>
      <c r="AG19" s="246"/>
      <c r="AH19" s="246"/>
      <c r="AI19" s="246"/>
      <c r="AJ19" s="246"/>
      <c r="AK19" s="246"/>
      <c r="AL19" s="246"/>
    </row>
    <row r="20" spans="1:38" s="247" customFormat="1" ht="13.9" customHeight="1">
      <c r="A20" s="441">
        <v>11</v>
      </c>
      <c r="B20" s="442">
        <v>44627</v>
      </c>
      <c r="C20" s="443"/>
      <c r="D20" s="444" t="s">
        <v>488</v>
      </c>
      <c r="E20" s="445" t="s">
        <v>591</v>
      </c>
      <c r="F20" s="441">
        <v>146.5</v>
      </c>
      <c r="G20" s="441">
        <v>135</v>
      </c>
      <c r="H20" s="445">
        <v>153.5</v>
      </c>
      <c r="I20" s="446" t="s">
        <v>870</v>
      </c>
      <c r="J20" s="447" t="s">
        <v>1007</v>
      </c>
      <c r="K20" s="447">
        <f t="shared" si="0"/>
        <v>7</v>
      </c>
      <c r="L20" s="448">
        <f t="shared" si="2"/>
        <v>-1.0255000000000001</v>
      </c>
      <c r="M20" s="449">
        <f t="shared" si="1"/>
        <v>4.0781569965870304E-2</v>
      </c>
      <c r="N20" s="447" t="s">
        <v>589</v>
      </c>
      <c r="O20" s="450">
        <v>44630</v>
      </c>
      <c r="P20" s="447">
        <f>VLOOKUP(D20,'MidCap Intra'!B16:C571,2,0)</f>
        <v>142.30000000000001</v>
      </c>
      <c r="Q20" s="246"/>
      <c r="R20" s="246" t="s">
        <v>590</v>
      </c>
      <c r="S20" s="246"/>
      <c r="T20" s="246"/>
      <c r="U20" s="246"/>
      <c r="V20" s="246"/>
      <c r="W20" s="246"/>
      <c r="X20" s="246"/>
      <c r="Y20" s="246"/>
      <c r="Z20" s="246"/>
      <c r="AA20" s="246"/>
      <c r="AB20" s="246"/>
      <c r="AC20" s="246"/>
      <c r="AD20" s="246"/>
      <c r="AE20" s="246"/>
      <c r="AF20" s="246"/>
      <c r="AG20" s="246"/>
      <c r="AH20" s="246"/>
      <c r="AI20" s="246"/>
      <c r="AJ20" s="246"/>
      <c r="AK20" s="246"/>
      <c r="AL20" s="246"/>
    </row>
    <row r="21" spans="1:38" s="247" customFormat="1" ht="13.9" customHeight="1">
      <c r="A21" s="285">
        <v>12</v>
      </c>
      <c r="B21" s="386">
        <v>44627</v>
      </c>
      <c r="C21" s="456"/>
      <c r="D21" s="457" t="s">
        <v>186</v>
      </c>
      <c r="E21" s="458" t="s">
        <v>591</v>
      </c>
      <c r="F21" s="285">
        <v>2280</v>
      </c>
      <c r="G21" s="285">
        <v>2170</v>
      </c>
      <c r="H21" s="458">
        <v>2410</v>
      </c>
      <c r="I21" s="459" t="s">
        <v>943</v>
      </c>
      <c r="J21" s="404" t="s">
        <v>1010</v>
      </c>
      <c r="K21" s="404">
        <f t="shared" si="0"/>
        <v>130</v>
      </c>
      <c r="L21" s="405">
        <f t="shared" si="2"/>
        <v>-15.96</v>
      </c>
      <c r="M21" s="406">
        <f t="shared" si="1"/>
        <v>5.001754385964912E-2</v>
      </c>
      <c r="N21" s="404" t="s">
        <v>589</v>
      </c>
      <c r="O21" s="407">
        <v>44631</v>
      </c>
      <c r="P21" s="404"/>
      <c r="Q21" s="246"/>
      <c r="R21" s="246" t="s">
        <v>590</v>
      </c>
      <c r="S21" s="246"/>
      <c r="T21" s="246"/>
      <c r="U21" s="246"/>
      <c r="V21" s="246"/>
      <c r="W21" s="246"/>
      <c r="X21" s="246"/>
      <c r="Y21" s="246"/>
      <c r="Z21" s="246"/>
      <c r="AA21" s="246"/>
      <c r="AB21" s="246"/>
      <c r="AC21" s="246"/>
      <c r="AD21" s="246"/>
      <c r="AE21" s="246"/>
      <c r="AF21" s="246"/>
      <c r="AG21" s="246"/>
      <c r="AH21" s="246"/>
      <c r="AI21" s="246"/>
      <c r="AJ21" s="246"/>
      <c r="AK21" s="246"/>
      <c r="AL21" s="246"/>
    </row>
    <row r="22" spans="1:38" s="247" customFormat="1" ht="13.9" customHeight="1">
      <c r="A22" s="436">
        <v>13</v>
      </c>
      <c r="B22" s="451">
        <v>44629</v>
      </c>
      <c r="C22" s="452"/>
      <c r="D22" s="453" t="s">
        <v>136</v>
      </c>
      <c r="E22" s="454" t="s">
        <v>591</v>
      </c>
      <c r="F22" s="436">
        <v>733</v>
      </c>
      <c r="G22" s="436">
        <v>690</v>
      </c>
      <c r="H22" s="454">
        <v>777</v>
      </c>
      <c r="I22" s="455" t="s">
        <v>992</v>
      </c>
      <c r="J22" s="424" t="s">
        <v>1070</v>
      </c>
      <c r="K22" s="424">
        <f t="shared" si="0"/>
        <v>44</v>
      </c>
      <c r="L22" s="421">
        <f t="shared" si="2"/>
        <v>-5.1310000000000002</v>
      </c>
      <c r="M22" s="425">
        <f t="shared" si="1"/>
        <v>5.3027285129604362E-2</v>
      </c>
      <c r="N22" s="424" t="s">
        <v>589</v>
      </c>
      <c r="O22" s="426">
        <v>44637</v>
      </c>
      <c r="P22" s="424"/>
      <c r="Q22" s="246"/>
      <c r="R22" s="246" t="s">
        <v>590</v>
      </c>
      <c r="S22" s="246"/>
      <c r="T22" s="246"/>
      <c r="U22" s="246"/>
      <c r="V22" s="246"/>
      <c r="W22" s="246"/>
      <c r="X22" s="246"/>
      <c r="Y22" s="246"/>
      <c r="Z22" s="246"/>
      <c r="AA22" s="246"/>
      <c r="AB22" s="246"/>
      <c r="AC22" s="246"/>
      <c r="AD22" s="246"/>
      <c r="AE22" s="246"/>
      <c r="AF22" s="246"/>
      <c r="AG22" s="246"/>
      <c r="AH22" s="246"/>
      <c r="AI22" s="246"/>
      <c r="AJ22" s="246"/>
      <c r="AK22" s="246"/>
      <c r="AL22" s="246"/>
    </row>
    <row r="23" spans="1:38" s="247" customFormat="1" ht="13.9" customHeight="1">
      <c r="A23" s="251">
        <v>14</v>
      </c>
      <c r="B23" s="248">
        <v>44637</v>
      </c>
      <c r="C23" s="370"/>
      <c r="D23" s="347" t="s">
        <v>532</v>
      </c>
      <c r="E23" s="348" t="s">
        <v>591</v>
      </c>
      <c r="F23" s="251" t="s">
        <v>1069</v>
      </c>
      <c r="G23" s="251">
        <v>1090</v>
      </c>
      <c r="H23" s="348"/>
      <c r="I23" s="349" t="s">
        <v>854</v>
      </c>
      <c r="J23" s="302" t="s">
        <v>592</v>
      </c>
      <c r="K23" s="302"/>
      <c r="L23" s="303"/>
      <c r="M23" s="304"/>
      <c r="N23" s="302"/>
      <c r="O23" s="339"/>
      <c r="P23" s="302">
        <f>VLOOKUP(D23,'MidCap Intra'!B19:C574,2,0)</f>
        <v>1156.55</v>
      </c>
      <c r="Q23" s="246"/>
      <c r="R23" s="246" t="s">
        <v>590</v>
      </c>
      <c r="S23" s="246"/>
      <c r="T23" s="246"/>
      <c r="U23" s="246"/>
      <c r="V23" s="246"/>
      <c r="W23" s="246"/>
      <c r="X23" s="246"/>
      <c r="Y23" s="246"/>
      <c r="Z23" s="246"/>
      <c r="AA23" s="246"/>
      <c r="AB23" s="246"/>
      <c r="AC23" s="246"/>
      <c r="AD23" s="246"/>
      <c r="AE23" s="246"/>
      <c r="AF23" s="246"/>
      <c r="AG23" s="246"/>
      <c r="AH23" s="246"/>
      <c r="AI23" s="246"/>
      <c r="AJ23" s="246"/>
      <c r="AK23" s="246"/>
      <c r="AL23" s="246"/>
    </row>
    <row r="24" spans="1:38" s="247" customFormat="1" ht="13.9" customHeight="1">
      <c r="A24" s="251">
        <v>15</v>
      </c>
      <c r="B24" s="248">
        <v>44641</v>
      </c>
      <c r="C24" s="370"/>
      <c r="D24" s="347" t="s">
        <v>281</v>
      </c>
      <c r="E24" s="348" t="s">
        <v>591</v>
      </c>
      <c r="F24" s="251" t="s">
        <v>1097</v>
      </c>
      <c r="G24" s="251">
        <v>1530</v>
      </c>
      <c r="H24" s="348"/>
      <c r="I24" s="349" t="s">
        <v>1098</v>
      </c>
      <c r="J24" s="302" t="s">
        <v>592</v>
      </c>
      <c r="K24" s="302"/>
      <c r="L24" s="303"/>
      <c r="M24" s="304"/>
      <c r="N24" s="302"/>
      <c r="O24" s="339"/>
      <c r="P24" s="302">
        <f>VLOOKUP(D24,'MidCap Intra'!B20:C575,2,0)</f>
        <v>1569.4</v>
      </c>
      <c r="Q24" s="246"/>
      <c r="R24" s="246" t="s">
        <v>590</v>
      </c>
      <c r="S24" s="246"/>
      <c r="T24" s="246"/>
      <c r="U24" s="246"/>
      <c r="V24" s="246"/>
      <c r="W24" s="246"/>
      <c r="X24" s="246"/>
      <c r="Y24" s="246"/>
      <c r="Z24" s="246"/>
      <c r="AA24" s="246"/>
      <c r="AB24" s="246"/>
      <c r="AC24" s="246"/>
      <c r="AD24" s="246"/>
      <c r="AE24" s="246"/>
      <c r="AF24" s="246"/>
      <c r="AG24" s="246"/>
      <c r="AH24" s="246"/>
      <c r="AI24" s="246"/>
      <c r="AJ24" s="246"/>
      <c r="AK24" s="246"/>
      <c r="AL24" s="246"/>
    </row>
    <row r="25" spans="1:38" s="247" customFormat="1" ht="13.9" customHeight="1">
      <c r="A25" s="310">
        <v>16</v>
      </c>
      <c r="B25" s="398">
        <v>44641</v>
      </c>
      <c r="C25" s="415"/>
      <c r="D25" s="416" t="s">
        <v>477</v>
      </c>
      <c r="E25" s="417" t="s">
        <v>591</v>
      </c>
      <c r="F25" s="310">
        <v>121.5</v>
      </c>
      <c r="G25" s="310">
        <v>115</v>
      </c>
      <c r="H25" s="417">
        <v>115</v>
      </c>
      <c r="I25" s="418">
        <v>135</v>
      </c>
      <c r="J25" s="408" t="s">
        <v>1052</v>
      </c>
      <c r="K25" s="408">
        <f t="shared" ref="K25" si="3">H25-F25</f>
        <v>-6.5</v>
      </c>
      <c r="L25" s="409">
        <f t="shared" ref="L25" si="4">(F25*-0.7)/100</f>
        <v>-0.85049999999999992</v>
      </c>
      <c r="M25" s="410">
        <f t="shared" ref="M25" si="5">(K25+L25)/F25</f>
        <v>-6.0497942386831281E-2</v>
      </c>
      <c r="N25" s="408" t="s">
        <v>601</v>
      </c>
      <c r="O25" s="411">
        <v>44648</v>
      </c>
      <c r="P25" s="409"/>
      <c r="Q25" s="246"/>
      <c r="R25" s="246" t="s">
        <v>590</v>
      </c>
      <c r="S25" s="246"/>
      <c r="T25" s="246"/>
      <c r="U25" s="246"/>
      <c r="V25" s="246"/>
      <c r="W25" s="246"/>
      <c r="X25" s="246"/>
      <c r="Y25" s="246"/>
      <c r="Z25" s="246"/>
      <c r="AA25" s="246"/>
      <c r="AB25" s="246"/>
      <c r="AC25" s="246"/>
      <c r="AD25" s="246"/>
      <c r="AE25" s="246"/>
      <c r="AF25" s="246"/>
      <c r="AG25" s="246"/>
      <c r="AH25" s="246"/>
      <c r="AI25" s="246"/>
      <c r="AJ25" s="246"/>
      <c r="AK25" s="246"/>
      <c r="AL25" s="246"/>
    </row>
    <row r="26" spans="1:38" s="247" customFormat="1" ht="13.9" customHeight="1">
      <c r="A26" s="285">
        <v>17</v>
      </c>
      <c r="B26" s="386">
        <v>44642</v>
      </c>
      <c r="C26" s="456"/>
      <c r="D26" s="457" t="s">
        <v>131</v>
      </c>
      <c r="E26" s="458" t="s">
        <v>591</v>
      </c>
      <c r="F26" s="285">
        <v>1795</v>
      </c>
      <c r="G26" s="285">
        <v>1680</v>
      </c>
      <c r="H26" s="458">
        <v>1900</v>
      </c>
      <c r="I26" s="459" t="s">
        <v>1113</v>
      </c>
      <c r="J26" s="424" t="s">
        <v>1159</v>
      </c>
      <c r="K26" s="424">
        <f>H26-F26</f>
        <v>105</v>
      </c>
      <c r="L26" s="421">
        <f>(F26*-0.7)/100</f>
        <v>-12.565</v>
      </c>
      <c r="M26" s="425">
        <f>(K26+L26)/F26</f>
        <v>5.1495821727019497E-2</v>
      </c>
      <c r="N26" s="424" t="s">
        <v>589</v>
      </c>
      <c r="O26" s="357">
        <v>44645</v>
      </c>
      <c r="P26" s="350"/>
      <c r="Q26" s="246"/>
      <c r="R26" s="246" t="s">
        <v>590</v>
      </c>
      <c r="S26" s="246"/>
      <c r="T26" s="246"/>
      <c r="U26" s="246"/>
      <c r="V26" s="246"/>
      <c r="W26" s="246"/>
      <c r="X26" s="246"/>
      <c r="Y26" s="246"/>
      <c r="Z26" s="246"/>
      <c r="AA26" s="246"/>
      <c r="AB26" s="246"/>
      <c r="AC26" s="246"/>
      <c r="AD26" s="246"/>
      <c r="AE26" s="246"/>
      <c r="AF26" s="246"/>
      <c r="AG26" s="246"/>
      <c r="AH26" s="246"/>
      <c r="AI26" s="246"/>
      <c r="AJ26" s="246"/>
      <c r="AK26" s="246"/>
      <c r="AL26" s="246"/>
    </row>
    <row r="27" spans="1:38" s="247" customFormat="1" ht="13.9" customHeight="1">
      <c r="A27" s="251">
        <v>18</v>
      </c>
      <c r="B27" s="339">
        <v>44645</v>
      </c>
      <c r="C27" s="370"/>
      <c r="D27" s="347" t="s">
        <v>497</v>
      </c>
      <c r="E27" s="348" t="s">
        <v>591</v>
      </c>
      <c r="F27" s="251" t="s">
        <v>1170</v>
      </c>
      <c r="G27" s="251">
        <v>125</v>
      </c>
      <c r="H27" s="348"/>
      <c r="I27" s="349" t="s">
        <v>1171</v>
      </c>
      <c r="J27" s="302" t="s">
        <v>592</v>
      </c>
      <c r="K27" s="302"/>
      <c r="L27" s="303"/>
      <c r="M27" s="304"/>
      <c r="N27" s="302"/>
      <c r="O27" s="339"/>
      <c r="P27" s="302">
        <f>VLOOKUP(D27,'MidCap Intra'!B23:C578,2,0)</f>
        <v>129.05000000000001</v>
      </c>
      <c r="Q27" s="246"/>
      <c r="R27" s="246" t="s">
        <v>590</v>
      </c>
      <c r="S27" s="246"/>
      <c r="T27" s="246"/>
      <c r="U27" s="246"/>
      <c r="V27" s="246"/>
      <c r="W27" s="246"/>
      <c r="X27" s="246"/>
      <c r="Y27" s="246"/>
      <c r="Z27" s="246"/>
      <c r="AA27" s="246"/>
      <c r="AB27" s="246"/>
      <c r="AC27" s="246"/>
      <c r="AD27" s="246"/>
      <c r="AE27" s="246"/>
      <c r="AF27" s="246"/>
      <c r="AG27" s="246"/>
      <c r="AH27" s="246"/>
      <c r="AI27" s="246"/>
      <c r="AJ27" s="246"/>
      <c r="AK27" s="246"/>
      <c r="AL27" s="246"/>
    </row>
    <row r="28" spans="1:38" s="247" customFormat="1" ht="13.9" customHeight="1">
      <c r="A28" s="251">
        <v>19</v>
      </c>
      <c r="B28" s="339">
        <v>44645</v>
      </c>
      <c r="C28" s="370"/>
      <c r="D28" s="347" t="s">
        <v>43</v>
      </c>
      <c r="E28" s="348" t="s">
        <v>591</v>
      </c>
      <c r="F28" s="251" t="s">
        <v>1175</v>
      </c>
      <c r="G28" s="251">
        <v>1890</v>
      </c>
      <c r="H28" s="348"/>
      <c r="I28" s="349" t="s">
        <v>1176</v>
      </c>
      <c r="J28" s="302" t="s">
        <v>592</v>
      </c>
      <c r="K28" s="302"/>
      <c r="L28" s="303"/>
      <c r="M28" s="304"/>
      <c r="N28" s="302"/>
      <c r="O28" s="339"/>
      <c r="P28" s="302">
        <f>VLOOKUP(D28,'MidCap Intra'!B2:C579,2,0)</f>
        <v>2059.65</v>
      </c>
      <c r="Q28" s="246"/>
      <c r="R28" s="246" t="s">
        <v>590</v>
      </c>
      <c r="S28" s="246"/>
      <c r="T28" s="246"/>
      <c r="U28" s="246"/>
      <c r="V28" s="246"/>
      <c r="W28" s="246"/>
      <c r="X28" s="246"/>
      <c r="Y28" s="246"/>
      <c r="Z28" s="246"/>
      <c r="AA28" s="246"/>
      <c r="AB28" s="246"/>
      <c r="AC28" s="246"/>
      <c r="AD28" s="246"/>
      <c r="AE28" s="246"/>
      <c r="AF28" s="246"/>
      <c r="AG28" s="246"/>
      <c r="AH28" s="246"/>
      <c r="AI28" s="246"/>
      <c r="AJ28" s="246"/>
      <c r="AK28" s="246"/>
      <c r="AL28" s="246"/>
    </row>
    <row r="29" spans="1:38" s="247" customFormat="1" ht="13.9" customHeight="1">
      <c r="A29" s="251"/>
      <c r="B29" s="248"/>
      <c r="C29" s="370"/>
      <c r="D29" s="347"/>
      <c r="E29" s="348"/>
      <c r="F29" s="251"/>
      <c r="G29" s="251"/>
      <c r="H29" s="348"/>
      <c r="I29" s="349"/>
      <c r="J29" s="302"/>
      <c r="K29" s="302"/>
      <c r="L29" s="303"/>
      <c r="M29" s="304"/>
      <c r="N29" s="302"/>
      <c r="O29" s="339"/>
      <c r="P29" s="302"/>
      <c r="Q29" s="246"/>
      <c r="R29" s="246"/>
      <c r="S29" s="246"/>
      <c r="T29" s="246"/>
      <c r="U29" s="246"/>
      <c r="V29" s="246"/>
      <c r="W29" s="246"/>
      <c r="X29" s="246"/>
      <c r="Y29" s="246"/>
      <c r="Z29" s="246"/>
      <c r="AA29" s="246"/>
      <c r="AB29" s="246"/>
      <c r="AC29" s="246"/>
      <c r="AD29" s="246"/>
      <c r="AE29" s="246"/>
      <c r="AF29" s="246"/>
      <c r="AG29" s="246"/>
      <c r="AH29" s="246"/>
      <c r="AI29" s="246"/>
      <c r="AJ29" s="246"/>
      <c r="AK29" s="246"/>
      <c r="AL29" s="246"/>
    </row>
    <row r="30" spans="1:38" ht="13.9" customHeight="1">
      <c r="A30" s="371"/>
      <c r="B30" s="372"/>
      <c r="C30" s="373"/>
      <c r="D30" s="374"/>
      <c r="E30" s="375"/>
      <c r="F30" s="371"/>
      <c r="G30" s="371"/>
      <c r="H30" s="375"/>
      <c r="I30" s="376"/>
      <c r="J30" s="377"/>
      <c r="K30" s="371"/>
      <c r="L30" s="372"/>
      <c r="M30" s="373"/>
      <c r="N30" s="374"/>
      <c r="O30" s="375"/>
      <c r="P30" s="302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</row>
    <row r="31" spans="1:38" ht="14.25" customHeight="1">
      <c r="A31" s="107"/>
      <c r="B31" s="108"/>
      <c r="C31" s="109"/>
      <c r="D31" s="110"/>
      <c r="E31" s="111"/>
      <c r="F31" s="111"/>
      <c r="H31" s="111"/>
      <c r="I31" s="112"/>
      <c r="J31" s="113"/>
      <c r="K31" s="113"/>
      <c r="L31" s="114"/>
      <c r="M31" s="115"/>
      <c r="N31" s="116"/>
      <c r="O31" s="117"/>
      <c r="P31" s="118"/>
      <c r="Q31" s="41"/>
      <c r="R31" s="41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  <c r="AF31" s="41"/>
      <c r="AG31" s="41"/>
      <c r="AH31" s="41"/>
      <c r="AI31" s="41"/>
      <c r="AJ31" s="41"/>
      <c r="AK31" s="41"/>
      <c r="AL31" s="41"/>
    </row>
    <row r="32" spans="1:38" ht="14.25" customHeight="1">
      <c r="A32" s="107"/>
      <c r="B32" s="108"/>
      <c r="C32" s="109"/>
      <c r="D32" s="110"/>
      <c r="E32" s="111"/>
      <c r="F32" s="111"/>
      <c r="G32" s="107"/>
      <c r="H32" s="111"/>
      <c r="I32" s="112"/>
      <c r="J32" s="113"/>
      <c r="K32" s="113"/>
      <c r="L32" s="114"/>
      <c r="M32" s="115"/>
      <c r="N32" s="116"/>
      <c r="O32" s="117"/>
      <c r="P32" s="118"/>
      <c r="Q32" s="41"/>
      <c r="R32" s="41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  <c r="AF32" s="41"/>
      <c r="AG32" s="41"/>
      <c r="AH32" s="41"/>
      <c r="AI32" s="41"/>
      <c r="AJ32" s="41"/>
      <c r="AK32" s="41"/>
      <c r="AL32" s="41"/>
    </row>
    <row r="33" spans="1:38" ht="12" customHeight="1">
      <c r="A33" s="119" t="s">
        <v>593</v>
      </c>
      <c r="B33" s="120"/>
      <c r="C33" s="121"/>
      <c r="D33" s="122"/>
      <c r="E33" s="123"/>
      <c r="F33" s="123"/>
      <c r="G33" s="123"/>
      <c r="H33" s="123"/>
      <c r="I33" s="123"/>
      <c r="J33" s="124"/>
      <c r="K33" s="123"/>
      <c r="L33" s="125"/>
      <c r="M33" s="56"/>
      <c r="N33" s="124"/>
      <c r="O33" s="121"/>
      <c r="P33" s="41"/>
      <c r="Q33" s="41"/>
      <c r="R33" s="41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  <c r="AF33" s="41"/>
      <c r="AG33" s="41"/>
      <c r="AH33" s="41"/>
      <c r="AI33" s="41"/>
      <c r="AJ33" s="41"/>
      <c r="AK33" s="41"/>
      <c r="AL33" s="41"/>
    </row>
    <row r="34" spans="1:38" ht="12" customHeight="1">
      <c r="A34" s="126" t="s">
        <v>594</v>
      </c>
      <c r="B34" s="119"/>
      <c r="C34" s="119"/>
      <c r="D34" s="119"/>
      <c r="E34" s="41"/>
      <c r="F34" s="127" t="s">
        <v>595</v>
      </c>
      <c r="G34" s="6"/>
      <c r="H34" s="6"/>
      <c r="I34" s="6"/>
      <c r="J34" s="128"/>
      <c r="K34" s="129"/>
      <c r="L34" s="129"/>
      <c r="M34" s="130"/>
      <c r="N34" s="1"/>
      <c r="O34" s="131"/>
      <c r="P34" s="41"/>
      <c r="Q34" s="41"/>
      <c r="R34" s="41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  <c r="AF34" s="41"/>
      <c r="AG34" s="41"/>
      <c r="AH34" s="41"/>
      <c r="AI34" s="41"/>
      <c r="AJ34" s="41"/>
      <c r="AK34" s="41"/>
      <c r="AL34" s="41"/>
    </row>
    <row r="35" spans="1:38" ht="12" customHeight="1">
      <c r="A35" s="119" t="s">
        <v>596</v>
      </c>
      <c r="B35" s="119"/>
      <c r="C35" s="119"/>
      <c r="D35" s="119" t="s">
        <v>852</v>
      </c>
      <c r="E35" s="6"/>
      <c r="F35" s="127" t="s">
        <v>597</v>
      </c>
      <c r="G35" s="6"/>
      <c r="H35" s="6"/>
      <c r="I35" s="6"/>
      <c r="J35" s="128"/>
      <c r="K35" s="129"/>
      <c r="L35" s="129"/>
      <c r="M35" s="130"/>
      <c r="N35" s="1"/>
      <c r="O35" s="131"/>
      <c r="P35" s="41"/>
      <c r="Q35" s="41"/>
      <c r="R35" s="41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  <c r="AF35" s="41"/>
      <c r="AG35" s="41"/>
      <c r="AH35" s="41"/>
      <c r="AI35" s="41"/>
      <c r="AJ35" s="41"/>
      <c r="AK35" s="41"/>
      <c r="AL35" s="41"/>
    </row>
    <row r="36" spans="1:38" ht="12" customHeight="1">
      <c r="A36" s="119"/>
      <c r="B36" s="119"/>
      <c r="C36" s="119"/>
      <c r="D36" s="119"/>
      <c r="E36" s="6"/>
      <c r="F36" s="6"/>
      <c r="G36" s="6"/>
      <c r="H36" s="6"/>
      <c r="I36" s="6"/>
      <c r="J36" s="132"/>
      <c r="K36" s="129"/>
      <c r="L36" s="129"/>
      <c r="M36" s="6"/>
      <c r="N36" s="133"/>
      <c r="O36" s="1"/>
      <c r="P36" s="41"/>
      <c r="Q36" s="41"/>
      <c r="R36" s="41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  <c r="AF36" s="41"/>
      <c r="AG36" s="41"/>
      <c r="AH36" s="41"/>
      <c r="AI36" s="41"/>
      <c r="AJ36" s="41"/>
      <c r="AK36" s="41"/>
      <c r="AL36" s="41"/>
    </row>
    <row r="37" spans="1:38" ht="12.75" customHeight="1">
      <c r="A37" s="1"/>
      <c r="B37" s="134" t="s">
        <v>598</v>
      </c>
      <c r="C37" s="134"/>
      <c r="D37" s="134"/>
      <c r="E37" s="134"/>
      <c r="F37" s="135"/>
      <c r="G37" s="6"/>
      <c r="H37" s="6"/>
      <c r="I37" s="136"/>
      <c r="J37" s="137"/>
      <c r="K37" s="138"/>
      <c r="L37" s="137"/>
      <c r="M37" s="6"/>
      <c r="N37" s="1"/>
      <c r="O37" s="1"/>
      <c r="P37" s="1"/>
      <c r="R37" s="56"/>
      <c r="S37" s="1"/>
      <c r="T37" s="1"/>
      <c r="U37" s="1"/>
      <c r="V37" s="1"/>
      <c r="W37" s="1"/>
      <c r="X37" s="1"/>
      <c r="Y37" s="1"/>
      <c r="Z37" s="1"/>
    </row>
    <row r="38" spans="1:38" ht="38.25" customHeight="1">
      <c r="A38" s="95" t="s">
        <v>16</v>
      </c>
      <c r="B38" s="96" t="s">
        <v>566</v>
      </c>
      <c r="C38" s="98"/>
      <c r="D38" s="97" t="s">
        <v>577</v>
      </c>
      <c r="E38" s="96" t="s">
        <v>578</v>
      </c>
      <c r="F38" s="96" t="s">
        <v>579</v>
      </c>
      <c r="G38" s="96" t="s">
        <v>599</v>
      </c>
      <c r="H38" s="96" t="s">
        <v>581</v>
      </c>
      <c r="I38" s="96" t="s">
        <v>582</v>
      </c>
      <c r="J38" s="96" t="s">
        <v>583</v>
      </c>
      <c r="K38" s="96" t="s">
        <v>600</v>
      </c>
      <c r="L38" s="140" t="s">
        <v>585</v>
      </c>
      <c r="M38" s="98" t="s">
        <v>586</v>
      </c>
      <c r="N38" s="95" t="s">
        <v>587</v>
      </c>
      <c r="O38" s="309" t="s">
        <v>588</v>
      </c>
      <c r="P38" s="282"/>
      <c r="Q38" s="1"/>
      <c r="R38" s="306"/>
      <c r="S38" s="306"/>
      <c r="T38" s="306"/>
      <c r="U38" s="295"/>
      <c r="V38" s="295"/>
      <c r="W38" s="295"/>
      <c r="X38" s="295"/>
      <c r="Y38" s="295"/>
      <c r="Z38" s="41"/>
      <c r="AA38" s="41"/>
      <c r="AB38" s="41"/>
      <c r="AC38" s="41"/>
      <c r="AD38" s="41"/>
      <c r="AE38" s="41"/>
      <c r="AF38" s="41"/>
      <c r="AG38" s="41"/>
      <c r="AH38" s="41"/>
      <c r="AI38" s="41"/>
      <c r="AJ38" s="41"/>
      <c r="AK38" s="41"/>
      <c r="AL38" s="41"/>
    </row>
    <row r="39" spans="1:38" s="257" customFormat="1" ht="15" customHeight="1">
      <c r="A39" s="412">
        <v>1</v>
      </c>
      <c r="B39" s="386">
        <v>44620</v>
      </c>
      <c r="C39" s="413"/>
      <c r="D39" s="414" t="s">
        <v>66</v>
      </c>
      <c r="E39" s="285" t="s">
        <v>591</v>
      </c>
      <c r="F39" s="285">
        <v>1812.5</v>
      </c>
      <c r="G39" s="285">
        <v>1750</v>
      </c>
      <c r="H39" s="285">
        <v>1862</v>
      </c>
      <c r="I39" s="285" t="s">
        <v>877</v>
      </c>
      <c r="J39" s="404" t="s">
        <v>957</v>
      </c>
      <c r="K39" s="404">
        <f t="shared" ref="K39:K57" si="6">H39-F39</f>
        <v>49.5</v>
      </c>
      <c r="L39" s="405">
        <f>(F39*-0.7)/100</f>
        <v>-12.6875</v>
      </c>
      <c r="M39" s="406">
        <v>0.01</v>
      </c>
      <c r="N39" s="404" t="s">
        <v>589</v>
      </c>
      <c r="O39" s="426">
        <v>44628</v>
      </c>
      <c r="P39" s="307"/>
      <c r="Q39" s="307"/>
      <c r="R39" s="308" t="s">
        <v>590</v>
      </c>
      <c r="S39" s="246"/>
      <c r="T39" s="246"/>
      <c r="U39" s="246"/>
      <c r="V39" s="246"/>
      <c r="W39" s="246"/>
      <c r="X39" s="246"/>
      <c r="Y39" s="246"/>
      <c r="Z39" s="246"/>
      <c r="AA39" s="246"/>
      <c r="AB39" s="246"/>
      <c r="AC39" s="246"/>
      <c r="AD39" s="246"/>
      <c r="AE39" s="246"/>
      <c r="AF39" s="246"/>
      <c r="AG39" s="246"/>
      <c r="AH39" s="246"/>
      <c r="AI39" s="305"/>
      <c r="AJ39" s="294"/>
      <c r="AK39" s="294"/>
      <c r="AL39" s="294"/>
    </row>
    <row r="40" spans="1:38" s="257" customFormat="1" ht="15" customHeight="1">
      <c r="A40" s="412">
        <v>2</v>
      </c>
      <c r="B40" s="386">
        <v>44622</v>
      </c>
      <c r="C40" s="413"/>
      <c r="D40" s="414" t="s">
        <v>890</v>
      </c>
      <c r="E40" s="285" t="s">
        <v>591</v>
      </c>
      <c r="F40" s="285">
        <v>642</v>
      </c>
      <c r="G40" s="285">
        <v>618</v>
      </c>
      <c r="H40" s="285">
        <v>661</v>
      </c>
      <c r="I40" s="285" t="s">
        <v>891</v>
      </c>
      <c r="J40" s="404" t="s">
        <v>914</v>
      </c>
      <c r="K40" s="404">
        <f t="shared" si="6"/>
        <v>19</v>
      </c>
      <c r="L40" s="405">
        <f>(F40*-0.7)/100</f>
        <v>-4.4939999999999998</v>
      </c>
      <c r="M40" s="406">
        <f t="shared" ref="M40:M60" si="7">(K40+L40)/F40</f>
        <v>2.2595015576323988E-2</v>
      </c>
      <c r="N40" s="404" t="s">
        <v>589</v>
      </c>
      <c r="O40" s="407">
        <v>44620</v>
      </c>
      <c r="P40" s="307"/>
      <c r="Q40" s="307"/>
      <c r="R40" s="308" t="s">
        <v>1009</v>
      </c>
      <c r="S40" s="246"/>
      <c r="T40" s="246"/>
      <c r="U40" s="246"/>
      <c r="V40" s="246"/>
      <c r="W40" s="246"/>
      <c r="X40" s="246"/>
      <c r="Y40" s="246"/>
      <c r="Z40" s="246"/>
      <c r="AA40" s="246"/>
      <c r="AB40" s="246"/>
      <c r="AC40" s="246"/>
      <c r="AD40" s="246"/>
      <c r="AE40" s="246"/>
      <c r="AF40" s="246"/>
      <c r="AG40" s="246"/>
      <c r="AH40" s="246"/>
      <c r="AI40" s="305"/>
      <c r="AJ40" s="294"/>
      <c r="AK40" s="294"/>
      <c r="AL40" s="294"/>
    </row>
    <row r="41" spans="1:38" s="257" customFormat="1" ht="15" customHeight="1">
      <c r="A41" s="422">
        <v>3</v>
      </c>
      <c r="B41" s="398">
        <v>44623</v>
      </c>
      <c r="C41" s="419"/>
      <c r="D41" s="423" t="s">
        <v>250</v>
      </c>
      <c r="E41" s="310" t="s">
        <v>591</v>
      </c>
      <c r="F41" s="310">
        <v>411</v>
      </c>
      <c r="G41" s="310">
        <v>398</v>
      </c>
      <c r="H41" s="310">
        <v>398</v>
      </c>
      <c r="I41" s="310" t="s">
        <v>898</v>
      </c>
      <c r="J41" s="408" t="s">
        <v>932</v>
      </c>
      <c r="K41" s="408">
        <f t="shared" si="6"/>
        <v>-13</v>
      </c>
      <c r="L41" s="409">
        <f t="shared" ref="L41:L48" si="8">(F41*-0.07)/100</f>
        <v>-0.28770000000000001</v>
      </c>
      <c r="M41" s="410">
        <f t="shared" si="7"/>
        <v>-3.2330170316301698E-2</v>
      </c>
      <c r="N41" s="408" t="s">
        <v>601</v>
      </c>
      <c r="O41" s="411">
        <v>44624</v>
      </c>
      <c r="P41" s="307"/>
      <c r="Q41" s="307"/>
      <c r="R41" s="308" t="s">
        <v>1009</v>
      </c>
      <c r="S41" s="246"/>
      <c r="T41" s="246"/>
      <c r="U41" s="246"/>
      <c r="V41" s="246"/>
      <c r="W41" s="246"/>
      <c r="X41" s="246"/>
      <c r="Y41" s="246"/>
      <c r="Z41" s="246"/>
      <c r="AA41" s="246"/>
      <c r="AB41" s="246"/>
      <c r="AC41" s="246"/>
      <c r="AD41" s="246"/>
      <c r="AE41" s="246"/>
      <c r="AF41" s="246"/>
      <c r="AG41" s="246"/>
      <c r="AH41" s="246"/>
      <c r="AI41" s="305"/>
      <c r="AJ41" s="294"/>
      <c r="AK41" s="294"/>
      <c r="AL41" s="294"/>
    </row>
    <row r="42" spans="1:38" s="257" customFormat="1" ht="15" customHeight="1">
      <c r="A42" s="422">
        <v>4</v>
      </c>
      <c r="B42" s="398">
        <v>44623</v>
      </c>
      <c r="C42" s="419"/>
      <c r="D42" s="423" t="s">
        <v>81</v>
      </c>
      <c r="E42" s="310" t="s">
        <v>591</v>
      </c>
      <c r="F42" s="310">
        <v>3405</v>
      </c>
      <c r="G42" s="310">
        <v>3290</v>
      </c>
      <c r="H42" s="310">
        <v>3290</v>
      </c>
      <c r="I42" s="310" t="s">
        <v>899</v>
      </c>
      <c r="J42" s="408" t="s">
        <v>954</v>
      </c>
      <c r="K42" s="408">
        <f t="shared" si="6"/>
        <v>-115</v>
      </c>
      <c r="L42" s="409">
        <f t="shared" si="8"/>
        <v>-2.3835000000000002</v>
      </c>
      <c r="M42" s="410">
        <f t="shared" si="7"/>
        <v>-3.4473861967694565E-2</v>
      </c>
      <c r="N42" s="408" t="s">
        <v>601</v>
      </c>
      <c r="O42" s="411">
        <v>44627</v>
      </c>
      <c r="P42" s="307"/>
      <c r="Q42" s="307"/>
      <c r="R42" s="308" t="s">
        <v>590</v>
      </c>
      <c r="S42" s="246"/>
      <c r="T42" s="246"/>
      <c r="U42" s="246"/>
      <c r="V42" s="246"/>
      <c r="W42" s="246"/>
      <c r="X42" s="246"/>
      <c r="Y42" s="246"/>
      <c r="Z42" s="246"/>
      <c r="AA42" s="246"/>
      <c r="AB42" s="246"/>
      <c r="AC42" s="246"/>
      <c r="AD42" s="246"/>
      <c r="AE42" s="246"/>
      <c r="AF42" s="246"/>
      <c r="AG42" s="246"/>
      <c r="AH42" s="246"/>
      <c r="AI42" s="305"/>
      <c r="AJ42" s="294"/>
      <c r="AK42" s="294"/>
      <c r="AL42" s="294"/>
    </row>
    <row r="43" spans="1:38" s="257" customFormat="1" ht="15" customHeight="1">
      <c r="A43" s="422">
        <v>5</v>
      </c>
      <c r="B43" s="398">
        <v>44623</v>
      </c>
      <c r="C43" s="419"/>
      <c r="D43" s="423" t="s">
        <v>145</v>
      </c>
      <c r="E43" s="310" t="s">
        <v>591</v>
      </c>
      <c r="F43" s="310">
        <v>1775</v>
      </c>
      <c r="G43" s="310">
        <v>1730</v>
      </c>
      <c r="H43" s="310">
        <v>1730</v>
      </c>
      <c r="I43" s="310" t="s">
        <v>900</v>
      </c>
      <c r="J43" s="408" t="s">
        <v>931</v>
      </c>
      <c r="K43" s="408">
        <f t="shared" si="6"/>
        <v>-45</v>
      </c>
      <c r="L43" s="409">
        <f t="shared" si="8"/>
        <v>-1.2425000000000002</v>
      </c>
      <c r="M43" s="410">
        <f t="shared" si="7"/>
        <v>-2.6052112676056338E-2</v>
      </c>
      <c r="N43" s="408" t="s">
        <v>601</v>
      </c>
      <c r="O43" s="411">
        <v>44624</v>
      </c>
      <c r="P43" s="307"/>
      <c r="Q43" s="307"/>
      <c r="R43" s="308" t="s">
        <v>590</v>
      </c>
      <c r="S43" s="246"/>
      <c r="T43" s="246"/>
      <c r="U43" s="246"/>
      <c r="V43" s="246"/>
      <c r="W43" s="246"/>
      <c r="X43" s="246"/>
      <c r="Y43" s="246"/>
      <c r="Z43" s="246"/>
      <c r="AA43" s="246"/>
      <c r="AB43" s="246"/>
      <c r="AC43" s="246"/>
      <c r="AD43" s="246"/>
      <c r="AE43" s="246"/>
      <c r="AF43" s="246"/>
      <c r="AG43" s="246"/>
      <c r="AH43" s="246"/>
      <c r="AI43" s="305"/>
      <c r="AJ43" s="294"/>
      <c r="AK43" s="294"/>
      <c r="AL43" s="294"/>
    </row>
    <row r="44" spans="1:38" s="257" customFormat="1" ht="15" customHeight="1">
      <c r="A44" s="422">
        <v>6</v>
      </c>
      <c r="B44" s="398">
        <v>44624</v>
      </c>
      <c r="C44" s="419"/>
      <c r="D44" s="423" t="s">
        <v>449</v>
      </c>
      <c r="E44" s="310" t="s">
        <v>591</v>
      </c>
      <c r="F44" s="310">
        <v>364</v>
      </c>
      <c r="G44" s="310">
        <v>354</v>
      </c>
      <c r="H44" s="310">
        <v>354</v>
      </c>
      <c r="I44" s="310" t="s">
        <v>927</v>
      </c>
      <c r="J44" s="408" t="s">
        <v>930</v>
      </c>
      <c r="K44" s="408">
        <f t="shared" si="6"/>
        <v>-10</v>
      </c>
      <c r="L44" s="409">
        <f t="shared" si="8"/>
        <v>-0.25480000000000003</v>
      </c>
      <c r="M44" s="410">
        <f t="shared" si="7"/>
        <v>-2.8172527472527471E-2</v>
      </c>
      <c r="N44" s="408" t="s">
        <v>601</v>
      </c>
      <c r="O44" s="411">
        <v>44624</v>
      </c>
      <c r="P44" s="307"/>
      <c r="Q44" s="307"/>
      <c r="R44" s="308" t="s">
        <v>590</v>
      </c>
      <c r="S44" s="246"/>
      <c r="T44" s="246"/>
      <c r="U44" s="246"/>
      <c r="V44" s="246"/>
      <c r="W44" s="246"/>
      <c r="X44" s="246"/>
      <c r="Y44" s="246"/>
      <c r="Z44" s="246"/>
      <c r="AA44" s="246"/>
      <c r="AB44" s="246"/>
      <c r="AC44" s="246"/>
      <c r="AD44" s="246"/>
      <c r="AE44" s="246"/>
      <c r="AF44" s="246"/>
      <c r="AG44" s="246"/>
      <c r="AH44" s="246"/>
      <c r="AI44" s="305"/>
      <c r="AJ44" s="294"/>
      <c r="AK44" s="294"/>
      <c r="AL44" s="294"/>
    </row>
    <row r="45" spans="1:38" s="257" customFormat="1" ht="15" customHeight="1">
      <c r="A45" s="412">
        <v>7</v>
      </c>
      <c r="B45" s="386">
        <v>44624</v>
      </c>
      <c r="C45" s="413"/>
      <c r="D45" s="414" t="s">
        <v>51</v>
      </c>
      <c r="E45" s="285" t="s">
        <v>591</v>
      </c>
      <c r="F45" s="285">
        <v>288.5</v>
      </c>
      <c r="G45" s="285">
        <v>278</v>
      </c>
      <c r="H45" s="285">
        <v>295.5</v>
      </c>
      <c r="I45" s="285" t="s">
        <v>928</v>
      </c>
      <c r="J45" s="424" t="s">
        <v>929</v>
      </c>
      <c r="K45" s="424">
        <f t="shared" si="6"/>
        <v>7</v>
      </c>
      <c r="L45" s="421">
        <f t="shared" si="8"/>
        <v>-0.20194999999999999</v>
      </c>
      <c r="M45" s="425">
        <f t="shared" si="7"/>
        <v>2.3563431542461006E-2</v>
      </c>
      <c r="N45" s="424" t="s">
        <v>589</v>
      </c>
      <c r="O45" s="426">
        <v>44624</v>
      </c>
      <c r="P45" s="307"/>
      <c r="Q45" s="307"/>
      <c r="R45" s="308" t="s">
        <v>590</v>
      </c>
      <c r="S45" s="246"/>
      <c r="T45" s="246"/>
      <c r="U45" s="246"/>
      <c r="V45" s="246"/>
      <c r="W45" s="246"/>
      <c r="X45" s="246"/>
      <c r="Y45" s="246"/>
      <c r="Z45" s="246"/>
      <c r="AA45" s="246"/>
      <c r="AB45" s="246"/>
      <c r="AC45" s="246"/>
      <c r="AD45" s="246"/>
      <c r="AE45" s="246"/>
      <c r="AF45" s="246"/>
      <c r="AG45" s="246"/>
      <c r="AH45" s="246"/>
      <c r="AI45" s="305"/>
      <c r="AJ45" s="294"/>
      <c r="AK45" s="294"/>
      <c r="AL45" s="294"/>
    </row>
    <row r="46" spans="1:38" s="257" customFormat="1" ht="15" customHeight="1">
      <c r="A46" s="422">
        <v>8</v>
      </c>
      <c r="B46" s="398">
        <v>44624</v>
      </c>
      <c r="C46" s="419"/>
      <c r="D46" s="423" t="s">
        <v>131</v>
      </c>
      <c r="E46" s="310" t="s">
        <v>591</v>
      </c>
      <c r="F46" s="310">
        <v>1730</v>
      </c>
      <c r="G46" s="310">
        <v>1675</v>
      </c>
      <c r="H46" s="310">
        <v>1675</v>
      </c>
      <c r="I46" s="310" t="s">
        <v>939</v>
      </c>
      <c r="J46" s="408" t="s">
        <v>952</v>
      </c>
      <c r="K46" s="408">
        <f t="shared" si="6"/>
        <v>-55</v>
      </c>
      <c r="L46" s="409">
        <f t="shared" si="8"/>
        <v>-1.2110000000000001</v>
      </c>
      <c r="M46" s="410">
        <f t="shared" si="7"/>
        <v>-3.2491907514450864E-2</v>
      </c>
      <c r="N46" s="408" t="s">
        <v>601</v>
      </c>
      <c r="O46" s="411">
        <v>44627</v>
      </c>
      <c r="P46" s="307"/>
      <c r="Q46" s="307"/>
      <c r="R46" s="308" t="s">
        <v>590</v>
      </c>
      <c r="S46" s="246"/>
      <c r="T46" s="246"/>
      <c r="U46" s="246"/>
      <c r="V46" s="246"/>
      <c r="W46" s="246"/>
      <c r="X46" s="246"/>
      <c r="Y46" s="246"/>
      <c r="Z46" s="246"/>
      <c r="AA46" s="246"/>
      <c r="AB46" s="246"/>
      <c r="AC46" s="246"/>
      <c r="AD46" s="246"/>
      <c r="AE46" s="246"/>
      <c r="AF46" s="246"/>
      <c r="AG46" s="246"/>
      <c r="AH46" s="246"/>
      <c r="AI46" s="305"/>
      <c r="AJ46" s="294"/>
      <c r="AK46" s="294"/>
      <c r="AL46" s="294"/>
    </row>
    <row r="47" spans="1:38" s="257" customFormat="1" ht="15" customHeight="1">
      <c r="A47" s="422">
        <v>9</v>
      </c>
      <c r="B47" s="398">
        <v>44624</v>
      </c>
      <c r="C47" s="419"/>
      <c r="D47" s="423" t="s">
        <v>941</v>
      </c>
      <c r="E47" s="310" t="s">
        <v>591</v>
      </c>
      <c r="F47" s="310">
        <v>6650</v>
      </c>
      <c r="G47" s="310">
        <v>6490</v>
      </c>
      <c r="H47" s="310">
        <v>6490</v>
      </c>
      <c r="I47" s="310" t="s">
        <v>940</v>
      </c>
      <c r="J47" s="408" t="s">
        <v>953</v>
      </c>
      <c r="K47" s="408">
        <f t="shared" si="6"/>
        <v>-160</v>
      </c>
      <c r="L47" s="409">
        <f t="shared" si="8"/>
        <v>-4.6550000000000002</v>
      </c>
      <c r="M47" s="410">
        <f t="shared" si="7"/>
        <v>-2.476015037593985E-2</v>
      </c>
      <c r="N47" s="408" t="s">
        <v>601</v>
      </c>
      <c r="O47" s="411">
        <v>44627</v>
      </c>
      <c r="P47" s="307"/>
      <c r="Q47" s="307"/>
      <c r="R47" s="308" t="s">
        <v>590</v>
      </c>
      <c r="S47" s="246"/>
      <c r="T47" s="246"/>
      <c r="U47" s="246"/>
      <c r="V47" s="246"/>
      <c r="W47" s="246"/>
      <c r="X47" s="246"/>
      <c r="Y47" s="246"/>
      <c r="Z47" s="246"/>
      <c r="AA47" s="246"/>
      <c r="AB47" s="246"/>
      <c r="AC47" s="246"/>
      <c r="AD47" s="246"/>
      <c r="AE47" s="246"/>
      <c r="AF47" s="246"/>
      <c r="AG47" s="246"/>
      <c r="AH47" s="246"/>
      <c r="AI47" s="305"/>
      <c r="AJ47" s="294"/>
      <c r="AK47" s="294"/>
      <c r="AL47" s="294"/>
    </row>
    <row r="48" spans="1:38" s="257" customFormat="1" ht="15" customHeight="1">
      <c r="A48" s="433">
        <v>10</v>
      </c>
      <c r="B48" s="386">
        <v>44627</v>
      </c>
      <c r="C48" s="434"/>
      <c r="D48" s="435" t="s">
        <v>491</v>
      </c>
      <c r="E48" s="436" t="s">
        <v>591</v>
      </c>
      <c r="F48" s="436">
        <v>1520</v>
      </c>
      <c r="G48" s="436">
        <v>1460</v>
      </c>
      <c r="H48" s="436">
        <v>1537.5</v>
      </c>
      <c r="I48" s="436" t="s">
        <v>950</v>
      </c>
      <c r="J48" s="424" t="s">
        <v>951</v>
      </c>
      <c r="K48" s="424">
        <f t="shared" si="6"/>
        <v>17.5</v>
      </c>
      <c r="L48" s="421">
        <f t="shared" si="8"/>
        <v>-1.0640000000000001</v>
      </c>
      <c r="M48" s="425">
        <f t="shared" si="7"/>
        <v>1.0813157894736842E-2</v>
      </c>
      <c r="N48" s="424" t="s">
        <v>589</v>
      </c>
      <c r="O48" s="426">
        <v>44627</v>
      </c>
      <c r="P48" s="307"/>
      <c r="Q48" s="307"/>
      <c r="R48" s="308" t="s">
        <v>590</v>
      </c>
      <c r="S48" s="246"/>
      <c r="T48" s="246"/>
      <c r="U48" s="246"/>
      <c r="V48" s="246"/>
      <c r="W48" s="246"/>
      <c r="X48" s="246"/>
      <c r="Y48" s="246"/>
      <c r="Z48" s="246"/>
      <c r="AA48" s="246"/>
      <c r="AB48" s="246"/>
      <c r="AC48" s="246"/>
      <c r="AD48" s="246"/>
      <c r="AE48" s="246"/>
      <c r="AF48" s="246"/>
      <c r="AG48" s="246"/>
      <c r="AH48" s="246"/>
      <c r="AI48" s="305"/>
      <c r="AJ48" s="294"/>
      <c r="AK48" s="294"/>
      <c r="AL48" s="294"/>
    </row>
    <row r="49" spans="1:38" s="257" customFormat="1" ht="15" customHeight="1">
      <c r="A49" s="412">
        <v>11</v>
      </c>
      <c r="B49" s="386">
        <v>44628</v>
      </c>
      <c r="C49" s="413"/>
      <c r="D49" s="414" t="s">
        <v>449</v>
      </c>
      <c r="E49" s="285" t="s">
        <v>591</v>
      </c>
      <c r="F49" s="285">
        <v>347.5</v>
      </c>
      <c r="G49" s="285">
        <v>337</v>
      </c>
      <c r="H49" s="285">
        <v>362</v>
      </c>
      <c r="I49" s="285" t="s">
        <v>964</v>
      </c>
      <c r="J49" s="424" t="s">
        <v>937</v>
      </c>
      <c r="K49" s="424">
        <f t="shared" si="6"/>
        <v>14.5</v>
      </c>
      <c r="L49" s="421">
        <f>(F49*-0.7)/100</f>
        <v>-2.4324999999999997</v>
      </c>
      <c r="M49" s="425">
        <f t="shared" si="7"/>
        <v>3.4726618705035975E-2</v>
      </c>
      <c r="N49" s="424" t="s">
        <v>589</v>
      </c>
      <c r="O49" s="426">
        <v>44630</v>
      </c>
      <c r="P49" s="307"/>
      <c r="Q49" s="307"/>
      <c r="R49" s="308" t="s">
        <v>1009</v>
      </c>
      <c r="S49" s="246"/>
      <c r="T49" s="246"/>
      <c r="U49" s="246"/>
      <c r="V49" s="246"/>
      <c r="W49" s="246"/>
      <c r="X49" s="246"/>
      <c r="Y49" s="246"/>
      <c r="Z49" s="246"/>
      <c r="AA49" s="246"/>
      <c r="AB49" s="246"/>
      <c r="AC49" s="246"/>
      <c r="AD49" s="246"/>
      <c r="AE49" s="246"/>
      <c r="AF49" s="246"/>
      <c r="AG49" s="246"/>
      <c r="AH49" s="246"/>
      <c r="AI49" s="305"/>
      <c r="AJ49" s="294"/>
      <c r="AK49" s="294"/>
      <c r="AL49" s="294"/>
    </row>
    <row r="50" spans="1:38" s="257" customFormat="1" ht="15" customHeight="1">
      <c r="A50" s="412">
        <v>12</v>
      </c>
      <c r="B50" s="386">
        <v>44628</v>
      </c>
      <c r="C50" s="413"/>
      <c r="D50" s="414" t="s">
        <v>124</v>
      </c>
      <c r="E50" s="285" t="s">
        <v>591</v>
      </c>
      <c r="F50" s="285">
        <v>658.5</v>
      </c>
      <c r="G50" s="285">
        <v>640</v>
      </c>
      <c r="H50" s="285">
        <v>692.5</v>
      </c>
      <c r="I50" s="285" t="s">
        <v>970</v>
      </c>
      <c r="J50" s="424" t="s">
        <v>937</v>
      </c>
      <c r="K50" s="424">
        <f t="shared" si="6"/>
        <v>34</v>
      </c>
      <c r="L50" s="421">
        <f>(F50*-0.7)/100</f>
        <v>-4.6094999999999997</v>
      </c>
      <c r="M50" s="425">
        <f t="shared" si="7"/>
        <v>4.4632498101746396E-2</v>
      </c>
      <c r="N50" s="424" t="s">
        <v>589</v>
      </c>
      <c r="O50" s="426">
        <v>44630</v>
      </c>
      <c r="P50" s="307"/>
      <c r="Q50" s="307"/>
      <c r="R50" s="308" t="s">
        <v>590</v>
      </c>
      <c r="S50" s="246"/>
      <c r="T50" s="246"/>
      <c r="U50" s="246"/>
      <c r="V50" s="246"/>
      <c r="W50" s="246"/>
      <c r="X50" s="246"/>
      <c r="Y50" s="246"/>
      <c r="Z50" s="246"/>
      <c r="AA50" s="246"/>
      <c r="AB50" s="246"/>
      <c r="AC50" s="246"/>
      <c r="AD50" s="246"/>
      <c r="AE50" s="246"/>
      <c r="AF50" s="246"/>
      <c r="AG50" s="246"/>
      <c r="AH50" s="246"/>
      <c r="AI50" s="305"/>
      <c r="AJ50" s="294"/>
      <c r="AK50" s="294"/>
      <c r="AL50" s="294"/>
    </row>
    <row r="51" spans="1:38" s="257" customFormat="1" ht="15" customHeight="1">
      <c r="A51" s="412">
        <v>13</v>
      </c>
      <c r="B51" s="386">
        <v>44628</v>
      </c>
      <c r="C51" s="413"/>
      <c r="D51" s="414" t="s">
        <v>188</v>
      </c>
      <c r="E51" s="285" t="s">
        <v>591</v>
      </c>
      <c r="F51" s="285">
        <v>1028</v>
      </c>
      <c r="G51" s="285">
        <v>997</v>
      </c>
      <c r="H51" s="285">
        <v>1056</v>
      </c>
      <c r="I51" s="285" t="s">
        <v>977</v>
      </c>
      <c r="J51" s="424" t="s">
        <v>937</v>
      </c>
      <c r="K51" s="424">
        <f t="shared" si="6"/>
        <v>28</v>
      </c>
      <c r="L51" s="421">
        <f>(F51*-0.7)/100</f>
        <v>-7.1959999999999988</v>
      </c>
      <c r="M51" s="425">
        <f t="shared" si="7"/>
        <v>2.0237354085603114E-2</v>
      </c>
      <c r="N51" s="424" t="s">
        <v>589</v>
      </c>
      <c r="O51" s="426">
        <v>44630</v>
      </c>
      <c r="P51" s="307"/>
      <c r="Q51" s="307"/>
      <c r="R51" s="308" t="s">
        <v>590</v>
      </c>
      <c r="S51" s="246"/>
      <c r="T51" s="246"/>
      <c r="U51" s="246"/>
      <c r="V51" s="246"/>
      <c r="W51" s="246"/>
      <c r="X51" s="246"/>
      <c r="Y51" s="246"/>
      <c r="Z51" s="246"/>
      <c r="AA51" s="246"/>
      <c r="AB51" s="246"/>
      <c r="AC51" s="246"/>
      <c r="AD51" s="246"/>
      <c r="AE51" s="246"/>
      <c r="AF51" s="246"/>
      <c r="AG51" s="246"/>
      <c r="AH51" s="246"/>
      <c r="AI51" s="305"/>
      <c r="AJ51" s="294"/>
      <c r="AK51" s="294"/>
      <c r="AL51" s="294"/>
    </row>
    <row r="52" spans="1:38" s="257" customFormat="1" ht="15" customHeight="1">
      <c r="A52" s="412">
        <v>14</v>
      </c>
      <c r="B52" s="386">
        <v>44629</v>
      </c>
      <c r="C52" s="413"/>
      <c r="D52" s="414" t="s">
        <v>532</v>
      </c>
      <c r="E52" s="285" t="s">
        <v>591</v>
      </c>
      <c r="F52" s="285">
        <v>1132.5</v>
      </c>
      <c r="G52" s="285">
        <v>1097</v>
      </c>
      <c r="H52" s="285">
        <v>1154</v>
      </c>
      <c r="I52" s="285" t="s">
        <v>981</v>
      </c>
      <c r="J52" s="424" t="s">
        <v>983</v>
      </c>
      <c r="K52" s="424">
        <f t="shared" si="6"/>
        <v>21.5</v>
      </c>
      <c r="L52" s="421">
        <f>(F52*-0.07)/100</f>
        <v>-0.79275000000000007</v>
      </c>
      <c r="M52" s="425">
        <f t="shared" si="7"/>
        <v>1.8284547461368653E-2</v>
      </c>
      <c r="N52" s="424" t="s">
        <v>589</v>
      </c>
      <c r="O52" s="426">
        <v>44629</v>
      </c>
      <c r="P52" s="307"/>
      <c r="Q52" s="307"/>
      <c r="R52" s="308" t="s">
        <v>590</v>
      </c>
      <c r="S52" s="246"/>
      <c r="T52" s="246"/>
      <c r="U52" s="246"/>
      <c r="V52" s="246"/>
      <c r="W52" s="246"/>
      <c r="X52" s="246"/>
      <c r="Y52" s="246"/>
      <c r="Z52" s="246"/>
      <c r="AA52" s="246"/>
      <c r="AB52" s="246"/>
      <c r="AC52" s="246"/>
      <c r="AD52" s="246"/>
      <c r="AE52" s="246"/>
      <c r="AF52" s="246"/>
      <c r="AG52" s="246"/>
      <c r="AH52" s="246"/>
      <c r="AI52" s="305"/>
      <c r="AJ52" s="294"/>
      <c r="AK52" s="294"/>
      <c r="AL52" s="294"/>
    </row>
    <row r="53" spans="1:38" s="257" customFormat="1" ht="15" customHeight="1">
      <c r="A53" s="412">
        <v>15</v>
      </c>
      <c r="B53" s="386">
        <v>44629</v>
      </c>
      <c r="C53" s="413"/>
      <c r="D53" s="414" t="s">
        <v>177</v>
      </c>
      <c r="E53" s="285" t="s">
        <v>591</v>
      </c>
      <c r="F53" s="285">
        <v>2175</v>
      </c>
      <c r="G53" s="285">
        <v>2120</v>
      </c>
      <c r="H53" s="285">
        <v>2240</v>
      </c>
      <c r="I53" s="285" t="s">
        <v>982</v>
      </c>
      <c r="J53" s="424" t="s">
        <v>984</v>
      </c>
      <c r="K53" s="424">
        <f t="shared" si="6"/>
        <v>65</v>
      </c>
      <c r="L53" s="421">
        <f>(F53*-0.07)/100</f>
        <v>-1.5225000000000002</v>
      </c>
      <c r="M53" s="425">
        <f t="shared" si="7"/>
        <v>2.9185057471264368E-2</v>
      </c>
      <c r="N53" s="424" t="s">
        <v>589</v>
      </c>
      <c r="O53" s="426">
        <v>44629</v>
      </c>
      <c r="P53" s="307"/>
      <c r="Q53" s="307"/>
      <c r="R53" s="308" t="s">
        <v>590</v>
      </c>
      <c r="S53" s="246"/>
      <c r="T53" s="246"/>
      <c r="U53" s="246"/>
      <c r="V53" s="246"/>
      <c r="W53" s="246"/>
      <c r="X53" s="246"/>
      <c r="Y53" s="246"/>
      <c r="Z53" s="246"/>
      <c r="AA53" s="246"/>
      <c r="AB53" s="246"/>
      <c r="AC53" s="246"/>
      <c r="AD53" s="246"/>
      <c r="AE53" s="246"/>
      <c r="AF53" s="246"/>
      <c r="AG53" s="246"/>
      <c r="AH53" s="246"/>
      <c r="AI53" s="305"/>
      <c r="AJ53" s="294"/>
      <c r="AK53" s="294"/>
      <c r="AL53" s="294"/>
    </row>
    <row r="54" spans="1:38" s="257" customFormat="1" ht="15" customHeight="1">
      <c r="A54" s="412">
        <v>16</v>
      </c>
      <c r="B54" s="386">
        <v>44629</v>
      </c>
      <c r="C54" s="413"/>
      <c r="D54" s="414" t="s">
        <v>51</v>
      </c>
      <c r="E54" s="285" t="s">
        <v>591</v>
      </c>
      <c r="F54" s="285">
        <v>282.5</v>
      </c>
      <c r="G54" s="285">
        <v>273</v>
      </c>
      <c r="H54" s="285">
        <v>288.5</v>
      </c>
      <c r="I54" s="285" t="s">
        <v>985</v>
      </c>
      <c r="J54" s="424" t="s">
        <v>909</v>
      </c>
      <c r="K54" s="424">
        <f t="shared" si="6"/>
        <v>6</v>
      </c>
      <c r="L54" s="421">
        <f>(F54*-0.07)/100</f>
        <v>-0.19775000000000001</v>
      </c>
      <c r="M54" s="425">
        <f t="shared" si="7"/>
        <v>2.0538938053097346E-2</v>
      </c>
      <c r="N54" s="424" t="s">
        <v>589</v>
      </c>
      <c r="O54" s="426">
        <v>44629</v>
      </c>
      <c r="P54" s="307"/>
      <c r="Q54" s="307"/>
      <c r="R54" s="308" t="s">
        <v>590</v>
      </c>
      <c r="S54" s="246"/>
      <c r="T54" s="246"/>
      <c r="U54" s="246"/>
      <c r="V54" s="246"/>
      <c r="W54" s="246"/>
      <c r="X54" s="246"/>
      <c r="Y54" s="246"/>
      <c r="Z54" s="246"/>
      <c r="AA54" s="246"/>
      <c r="AB54" s="246"/>
      <c r="AC54" s="246"/>
      <c r="AD54" s="246"/>
      <c r="AE54" s="246"/>
      <c r="AF54" s="246"/>
      <c r="AG54" s="246"/>
      <c r="AH54" s="246"/>
      <c r="AI54" s="305"/>
      <c r="AJ54" s="294"/>
      <c r="AK54" s="294"/>
      <c r="AL54" s="294"/>
    </row>
    <row r="55" spans="1:38" s="257" customFormat="1" ht="15" customHeight="1">
      <c r="A55" s="412">
        <v>17</v>
      </c>
      <c r="B55" s="386">
        <v>44629</v>
      </c>
      <c r="C55" s="413"/>
      <c r="D55" s="414" t="s">
        <v>189</v>
      </c>
      <c r="E55" s="285" t="s">
        <v>591</v>
      </c>
      <c r="F55" s="285">
        <v>441.5</v>
      </c>
      <c r="G55" s="285">
        <v>428</v>
      </c>
      <c r="H55" s="285">
        <v>449</v>
      </c>
      <c r="I55" s="285" t="s">
        <v>986</v>
      </c>
      <c r="J55" s="424" t="s">
        <v>938</v>
      </c>
      <c r="K55" s="424">
        <f t="shared" si="6"/>
        <v>7.5</v>
      </c>
      <c r="L55" s="421">
        <f>(F55*-0.07)/100</f>
        <v>-0.30905000000000005</v>
      </c>
      <c r="M55" s="425">
        <f t="shared" si="7"/>
        <v>1.6287542468856171E-2</v>
      </c>
      <c r="N55" s="424" t="s">
        <v>589</v>
      </c>
      <c r="O55" s="426">
        <v>44629</v>
      </c>
      <c r="P55" s="307"/>
      <c r="Q55" s="307"/>
      <c r="R55" s="308" t="s">
        <v>590</v>
      </c>
      <c r="S55" s="246"/>
      <c r="T55" s="246"/>
      <c r="U55" s="246"/>
      <c r="V55" s="246"/>
      <c r="W55" s="246"/>
      <c r="X55" s="246"/>
      <c r="Y55" s="246"/>
      <c r="Z55" s="246"/>
      <c r="AA55" s="246"/>
      <c r="AB55" s="246"/>
      <c r="AC55" s="246"/>
      <c r="AD55" s="246"/>
      <c r="AE55" s="246"/>
      <c r="AF55" s="246"/>
      <c r="AG55" s="246"/>
      <c r="AH55" s="246"/>
      <c r="AI55" s="305"/>
      <c r="AJ55" s="294"/>
      <c r="AK55" s="294"/>
      <c r="AL55" s="294"/>
    </row>
    <row r="56" spans="1:38" s="257" customFormat="1" ht="15" customHeight="1">
      <c r="A56" s="412">
        <v>18</v>
      </c>
      <c r="B56" s="386">
        <v>44630</v>
      </c>
      <c r="C56" s="413"/>
      <c r="D56" s="414" t="s">
        <v>520</v>
      </c>
      <c r="E56" s="285" t="s">
        <v>591</v>
      </c>
      <c r="F56" s="285">
        <v>1995</v>
      </c>
      <c r="G56" s="285">
        <v>1935</v>
      </c>
      <c r="H56" s="285">
        <v>2052.5</v>
      </c>
      <c r="I56" s="285" t="s">
        <v>997</v>
      </c>
      <c r="J56" s="424" t="s">
        <v>1067</v>
      </c>
      <c r="K56" s="424">
        <f t="shared" si="6"/>
        <v>57.5</v>
      </c>
      <c r="L56" s="421">
        <f>(F56*-0.7)/100</f>
        <v>-13.965</v>
      </c>
      <c r="M56" s="425">
        <f t="shared" si="7"/>
        <v>2.1822055137844611E-2</v>
      </c>
      <c r="N56" s="424" t="s">
        <v>589</v>
      </c>
      <c r="O56" s="426">
        <v>44637</v>
      </c>
      <c r="P56" s="307"/>
      <c r="Q56" s="307"/>
      <c r="R56" s="308" t="s">
        <v>590</v>
      </c>
      <c r="S56" s="246"/>
      <c r="T56" s="246"/>
      <c r="U56" s="246"/>
      <c r="V56" s="246"/>
      <c r="W56" s="246"/>
      <c r="X56" s="246"/>
      <c r="Y56" s="246"/>
      <c r="Z56" s="246"/>
      <c r="AA56" s="246"/>
      <c r="AB56" s="246"/>
      <c r="AC56" s="246"/>
      <c r="AD56" s="246"/>
      <c r="AE56" s="246"/>
      <c r="AF56" s="246"/>
      <c r="AG56" s="246"/>
      <c r="AH56" s="246"/>
      <c r="AI56" s="305"/>
      <c r="AJ56" s="294"/>
      <c r="AK56" s="294"/>
      <c r="AL56" s="294"/>
    </row>
    <row r="57" spans="1:38" s="257" customFormat="1" ht="15" customHeight="1">
      <c r="A57" s="412">
        <v>19</v>
      </c>
      <c r="B57" s="386">
        <v>44630</v>
      </c>
      <c r="C57" s="413"/>
      <c r="D57" s="414" t="s">
        <v>101</v>
      </c>
      <c r="E57" s="285" t="s">
        <v>591</v>
      </c>
      <c r="F57" s="285">
        <v>153</v>
      </c>
      <c r="G57" s="285">
        <v>148</v>
      </c>
      <c r="H57" s="285">
        <v>157</v>
      </c>
      <c r="I57" s="285" t="s">
        <v>998</v>
      </c>
      <c r="J57" s="424" t="s">
        <v>1008</v>
      </c>
      <c r="K57" s="424">
        <f t="shared" si="6"/>
        <v>4</v>
      </c>
      <c r="L57" s="421">
        <f>(F57*-0.7)/100</f>
        <v>-1.071</v>
      </c>
      <c r="M57" s="425">
        <f t="shared" si="7"/>
        <v>1.9143790849673204E-2</v>
      </c>
      <c r="N57" s="424" t="s">
        <v>589</v>
      </c>
      <c r="O57" s="426">
        <v>44635</v>
      </c>
      <c r="P57" s="307"/>
      <c r="Q57" s="307"/>
      <c r="R57" s="308" t="s">
        <v>590</v>
      </c>
      <c r="S57" s="246"/>
      <c r="T57" s="246"/>
      <c r="U57" s="246"/>
      <c r="V57" s="246"/>
      <c r="W57" s="246"/>
      <c r="X57" s="246"/>
      <c r="Y57" s="246"/>
      <c r="Z57" s="246"/>
      <c r="AA57" s="246"/>
      <c r="AB57" s="246"/>
      <c r="AC57" s="246"/>
      <c r="AD57" s="246"/>
      <c r="AE57" s="246"/>
      <c r="AF57" s="246"/>
      <c r="AG57" s="246"/>
      <c r="AH57" s="246"/>
      <c r="AI57" s="305"/>
      <c r="AJ57" s="294"/>
      <c r="AK57" s="294"/>
      <c r="AL57" s="294"/>
    </row>
    <row r="58" spans="1:38" s="257" customFormat="1" ht="15" customHeight="1">
      <c r="A58" s="412">
        <v>20</v>
      </c>
      <c r="B58" s="386">
        <v>44631</v>
      </c>
      <c r="C58" s="413"/>
      <c r="D58" s="414" t="s">
        <v>120</v>
      </c>
      <c r="E58" s="285" t="s">
        <v>1011</v>
      </c>
      <c r="F58" s="285">
        <v>603</v>
      </c>
      <c r="G58" s="285">
        <v>622</v>
      </c>
      <c r="H58" s="285">
        <v>590.5</v>
      </c>
      <c r="I58" s="285" t="s">
        <v>1012</v>
      </c>
      <c r="J58" s="424" t="s">
        <v>1013</v>
      </c>
      <c r="K58" s="424">
        <f>F58-H58</f>
        <v>12.5</v>
      </c>
      <c r="L58" s="421">
        <f>(F58*-0.07)/100</f>
        <v>-0.42210000000000003</v>
      </c>
      <c r="M58" s="425">
        <f t="shared" si="7"/>
        <v>2.0029684908789386E-2</v>
      </c>
      <c r="N58" s="424" t="s">
        <v>589</v>
      </c>
      <c r="O58" s="426">
        <v>44631</v>
      </c>
      <c r="P58" s="307"/>
      <c r="Q58" s="307"/>
      <c r="R58" s="308" t="s">
        <v>590</v>
      </c>
      <c r="S58" s="246"/>
      <c r="T58" s="246"/>
      <c r="U58" s="246"/>
      <c r="V58" s="246"/>
      <c r="W58" s="246"/>
      <c r="X58" s="246"/>
      <c r="Y58" s="246"/>
      <c r="Z58" s="246"/>
      <c r="AA58" s="246"/>
      <c r="AB58" s="246"/>
      <c r="AC58" s="246"/>
      <c r="AD58" s="246"/>
      <c r="AE58" s="246"/>
      <c r="AF58" s="246"/>
      <c r="AG58" s="246"/>
      <c r="AH58" s="246"/>
      <c r="AI58" s="305"/>
      <c r="AJ58" s="294"/>
      <c r="AK58" s="294"/>
      <c r="AL58" s="294"/>
    </row>
    <row r="59" spans="1:38" s="257" customFormat="1" ht="15" customHeight="1">
      <c r="A59" s="460">
        <v>21</v>
      </c>
      <c r="B59" s="396">
        <v>44631</v>
      </c>
      <c r="C59" s="461"/>
      <c r="D59" s="462" t="s">
        <v>71</v>
      </c>
      <c r="E59" s="387" t="s">
        <v>591</v>
      </c>
      <c r="F59" s="387">
        <v>214.5</v>
      </c>
      <c r="G59" s="387">
        <v>207</v>
      </c>
      <c r="H59" s="387">
        <v>215</v>
      </c>
      <c r="I59" s="387" t="s">
        <v>1014</v>
      </c>
      <c r="J59" s="463" t="s">
        <v>1015</v>
      </c>
      <c r="K59" s="463">
        <f>H59-F59</f>
        <v>0.5</v>
      </c>
      <c r="L59" s="464">
        <f>(F59*-0.07)/100</f>
        <v>-0.15015000000000001</v>
      </c>
      <c r="M59" s="465">
        <f t="shared" si="7"/>
        <v>1.6310023310023309E-3</v>
      </c>
      <c r="N59" s="463" t="s">
        <v>711</v>
      </c>
      <c r="O59" s="466">
        <v>44631</v>
      </c>
      <c r="P59" s="307"/>
      <c r="Q59" s="307"/>
      <c r="R59" s="308" t="s">
        <v>590</v>
      </c>
      <c r="S59" s="246"/>
      <c r="T59" s="246"/>
      <c r="U59" s="246"/>
      <c r="V59" s="246"/>
      <c r="W59" s="246"/>
      <c r="X59" s="246"/>
      <c r="Y59" s="246"/>
      <c r="Z59" s="246"/>
      <c r="AA59" s="246"/>
      <c r="AB59" s="246"/>
      <c r="AC59" s="246"/>
      <c r="AD59" s="246"/>
      <c r="AE59" s="246"/>
      <c r="AF59" s="246"/>
      <c r="AG59" s="246"/>
      <c r="AH59" s="246"/>
      <c r="AI59" s="305"/>
      <c r="AJ59" s="294"/>
      <c r="AK59" s="294"/>
      <c r="AL59" s="294"/>
    </row>
    <row r="60" spans="1:38" s="257" customFormat="1" ht="15" customHeight="1">
      <c r="A60" s="422">
        <v>22</v>
      </c>
      <c r="B60" s="398">
        <v>44631</v>
      </c>
      <c r="C60" s="419"/>
      <c r="D60" s="423" t="s">
        <v>449</v>
      </c>
      <c r="E60" s="310" t="s">
        <v>591</v>
      </c>
      <c r="F60" s="310">
        <v>350</v>
      </c>
      <c r="G60" s="310">
        <v>338</v>
      </c>
      <c r="H60" s="310">
        <v>338</v>
      </c>
      <c r="I60" s="310" t="s">
        <v>964</v>
      </c>
      <c r="J60" s="408" t="s">
        <v>1068</v>
      </c>
      <c r="K60" s="408">
        <f>H60-F60</f>
        <v>-12</v>
      </c>
      <c r="L60" s="409">
        <f>(F60*-0.7)/100</f>
        <v>-2.4499999999999997</v>
      </c>
      <c r="M60" s="410">
        <f t="shared" si="7"/>
        <v>-4.1285714285714287E-2</v>
      </c>
      <c r="N60" s="408" t="s">
        <v>601</v>
      </c>
      <c r="O60" s="411">
        <v>44637</v>
      </c>
      <c r="P60" s="307"/>
      <c r="Q60" s="307"/>
      <c r="R60" s="308" t="s">
        <v>590</v>
      </c>
      <c r="S60" s="246"/>
      <c r="T60" s="246"/>
      <c r="U60" s="246"/>
      <c r="V60" s="246"/>
      <c r="W60" s="246"/>
      <c r="X60" s="246"/>
      <c r="Y60" s="246"/>
      <c r="Z60" s="246"/>
      <c r="AA60" s="246"/>
      <c r="AB60" s="246"/>
      <c r="AC60" s="246"/>
      <c r="AD60" s="246"/>
      <c r="AE60" s="246"/>
      <c r="AF60" s="246"/>
      <c r="AG60" s="246"/>
      <c r="AH60" s="246"/>
      <c r="AI60" s="305"/>
      <c r="AJ60" s="294"/>
      <c r="AK60" s="294"/>
      <c r="AL60" s="294"/>
    </row>
    <row r="61" spans="1:38" s="257" customFormat="1" ht="15" customHeight="1">
      <c r="A61" s="378">
        <v>23</v>
      </c>
      <c r="B61" s="248">
        <v>44634</v>
      </c>
      <c r="C61" s="379"/>
      <c r="D61" s="380" t="s">
        <v>71</v>
      </c>
      <c r="E61" s="251" t="s">
        <v>1064</v>
      </c>
      <c r="F61" s="251">
        <v>208.5</v>
      </c>
      <c r="G61" s="251">
        <v>203</v>
      </c>
      <c r="H61" s="251"/>
      <c r="I61" s="251" t="s">
        <v>1024</v>
      </c>
      <c r="J61" s="302" t="s">
        <v>592</v>
      </c>
      <c r="K61" s="302"/>
      <c r="L61" s="303"/>
      <c r="M61" s="304"/>
      <c r="N61" s="302"/>
      <c r="O61" s="339"/>
      <c r="P61" s="307"/>
      <c r="Q61" s="307"/>
      <c r="R61" s="308" t="s">
        <v>590</v>
      </c>
      <c r="S61" s="246"/>
      <c r="T61" s="246"/>
      <c r="U61" s="246"/>
      <c r="V61" s="246"/>
      <c r="W61" s="246"/>
      <c r="X61" s="246"/>
      <c r="Y61" s="246"/>
      <c r="Z61" s="246"/>
      <c r="AA61" s="246"/>
      <c r="AB61" s="246"/>
      <c r="AC61" s="246"/>
      <c r="AD61" s="246"/>
      <c r="AE61" s="246"/>
      <c r="AF61" s="246"/>
      <c r="AG61" s="246"/>
      <c r="AH61" s="246"/>
      <c r="AI61" s="305"/>
      <c r="AJ61" s="294"/>
      <c r="AK61" s="294"/>
      <c r="AL61" s="294"/>
    </row>
    <row r="62" spans="1:38" s="257" customFormat="1" ht="15" customHeight="1">
      <c r="A62" s="422">
        <v>24</v>
      </c>
      <c r="B62" s="398">
        <v>44635</v>
      </c>
      <c r="C62" s="419"/>
      <c r="D62" s="423" t="s">
        <v>491</v>
      </c>
      <c r="E62" s="310" t="s">
        <v>591</v>
      </c>
      <c r="F62" s="310">
        <v>1585</v>
      </c>
      <c r="G62" s="310">
        <v>1540</v>
      </c>
      <c r="H62" s="310">
        <v>1540</v>
      </c>
      <c r="I62" s="310" t="s">
        <v>1049</v>
      </c>
      <c r="J62" s="408" t="s">
        <v>931</v>
      </c>
      <c r="K62" s="408">
        <f>H62-F62</f>
        <v>-45</v>
      </c>
      <c r="L62" s="409">
        <f>(F62*-0.7)/100</f>
        <v>-11.095000000000001</v>
      </c>
      <c r="M62" s="410">
        <f>(K62+L62)/F62</f>
        <v>-3.5391167192429018E-2</v>
      </c>
      <c r="N62" s="408" t="s">
        <v>601</v>
      </c>
      <c r="O62" s="411">
        <v>44644</v>
      </c>
      <c r="P62" s="307"/>
      <c r="Q62" s="307"/>
      <c r="R62" s="308" t="s">
        <v>590</v>
      </c>
      <c r="S62" s="246"/>
      <c r="T62" s="246"/>
      <c r="U62" s="246"/>
      <c r="V62" s="246"/>
      <c r="W62" s="246"/>
      <c r="X62" s="246"/>
      <c r="Y62" s="246"/>
      <c r="Z62" s="246"/>
      <c r="AA62" s="246"/>
      <c r="AB62" s="246"/>
      <c r="AC62" s="246"/>
      <c r="AD62" s="246"/>
      <c r="AE62" s="246"/>
      <c r="AF62" s="246"/>
      <c r="AG62" s="246"/>
      <c r="AH62" s="246"/>
      <c r="AI62" s="305"/>
      <c r="AJ62" s="294"/>
      <c r="AK62" s="294"/>
      <c r="AL62" s="294"/>
    </row>
    <row r="63" spans="1:38" s="257" customFormat="1" ht="15" customHeight="1">
      <c r="A63" s="412">
        <v>25</v>
      </c>
      <c r="B63" s="386">
        <v>44639</v>
      </c>
      <c r="C63" s="413"/>
      <c r="D63" s="414" t="s">
        <v>477</v>
      </c>
      <c r="E63" s="285" t="s">
        <v>591</v>
      </c>
      <c r="F63" s="285">
        <v>122.5</v>
      </c>
      <c r="G63" s="285">
        <v>118.5</v>
      </c>
      <c r="H63" s="285">
        <v>126</v>
      </c>
      <c r="I63" s="285" t="s">
        <v>1075</v>
      </c>
      <c r="J63" s="424" t="s">
        <v>1076</v>
      </c>
      <c r="K63" s="424">
        <f>H63-F63</f>
        <v>3.5</v>
      </c>
      <c r="L63" s="421">
        <f>(F63*-0.07)/100</f>
        <v>-8.5750000000000007E-2</v>
      </c>
      <c r="M63" s="425">
        <f>(K63+L63)/F63</f>
        <v>2.7871428571428571E-2</v>
      </c>
      <c r="N63" s="424" t="s">
        <v>589</v>
      </c>
      <c r="O63" s="426">
        <v>44637</v>
      </c>
      <c r="P63" s="307"/>
      <c r="Q63" s="307"/>
      <c r="R63" s="308" t="s">
        <v>1009</v>
      </c>
      <c r="S63" s="246"/>
      <c r="T63" s="246"/>
      <c r="U63" s="246"/>
      <c r="V63" s="246"/>
      <c r="W63" s="246"/>
      <c r="X63" s="246"/>
      <c r="Y63" s="246"/>
      <c r="Z63" s="246"/>
      <c r="AA63" s="246"/>
      <c r="AB63" s="246"/>
      <c r="AC63" s="246"/>
      <c r="AD63" s="246"/>
      <c r="AE63" s="246"/>
      <c r="AF63" s="246"/>
      <c r="AG63" s="246"/>
      <c r="AH63" s="246"/>
      <c r="AI63" s="305"/>
      <c r="AJ63" s="294"/>
      <c r="AK63" s="294"/>
      <c r="AL63" s="294"/>
    </row>
    <row r="64" spans="1:38" s="257" customFormat="1" ht="15" customHeight="1">
      <c r="A64" s="422">
        <v>26</v>
      </c>
      <c r="B64" s="398">
        <v>44641</v>
      </c>
      <c r="C64" s="419"/>
      <c r="D64" s="423" t="s">
        <v>1089</v>
      </c>
      <c r="E64" s="310" t="s">
        <v>591</v>
      </c>
      <c r="F64" s="310">
        <v>796</v>
      </c>
      <c r="G64" s="310">
        <v>774</v>
      </c>
      <c r="H64" s="310">
        <v>772</v>
      </c>
      <c r="I64" s="310" t="s">
        <v>1090</v>
      </c>
      <c r="J64" s="408" t="s">
        <v>1101</v>
      </c>
      <c r="K64" s="408">
        <f>H64-F64</f>
        <v>-24</v>
      </c>
      <c r="L64" s="409">
        <f>(F64*-0.07)/100</f>
        <v>-0.55720000000000003</v>
      </c>
      <c r="M64" s="410">
        <f>(K64+L64)/F64</f>
        <v>-3.0850753768844223E-2</v>
      </c>
      <c r="N64" s="408" t="s">
        <v>601</v>
      </c>
      <c r="O64" s="411">
        <v>44641</v>
      </c>
      <c r="P64" s="307"/>
      <c r="Q64" s="307"/>
      <c r="R64" s="308" t="s">
        <v>590</v>
      </c>
      <c r="S64" s="246"/>
      <c r="T64" s="246"/>
      <c r="U64" s="246"/>
      <c r="V64" s="246"/>
      <c r="W64" s="246"/>
      <c r="X64" s="246"/>
      <c r="Y64" s="246"/>
      <c r="Z64" s="246"/>
      <c r="AA64" s="246"/>
      <c r="AB64" s="246"/>
      <c r="AC64" s="246"/>
      <c r="AD64" s="246"/>
      <c r="AE64" s="246"/>
      <c r="AF64" s="246"/>
      <c r="AG64" s="246"/>
      <c r="AH64" s="246"/>
      <c r="AI64" s="305"/>
      <c r="AJ64" s="294"/>
      <c r="AK64" s="294"/>
      <c r="AL64" s="294"/>
    </row>
    <row r="65" spans="1:38" s="257" customFormat="1" ht="15" customHeight="1">
      <c r="A65" s="378">
        <v>27</v>
      </c>
      <c r="B65" s="248">
        <v>44641</v>
      </c>
      <c r="C65" s="379"/>
      <c r="D65" s="380" t="s">
        <v>124</v>
      </c>
      <c r="E65" s="251" t="s">
        <v>591</v>
      </c>
      <c r="F65" s="251" t="s">
        <v>1099</v>
      </c>
      <c r="G65" s="251">
        <v>695</v>
      </c>
      <c r="H65" s="251"/>
      <c r="I65" s="251" t="s">
        <v>1100</v>
      </c>
      <c r="J65" s="302" t="s">
        <v>592</v>
      </c>
      <c r="K65" s="302"/>
      <c r="L65" s="303"/>
      <c r="M65" s="304"/>
      <c r="N65" s="302"/>
      <c r="O65" s="339"/>
      <c r="P65" s="307"/>
      <c r="Q65" s="307"/>
      <c r="R65" s="308" t="s">
        <v>590</v>
      </c>
      <c r="S65" s="246"/>
      <c r="T65" s="246"/>
      <c r="U65" s="246"/>
      <c r="V65" s="246"/>
      <c r="W65" s="246"/>
      <c r="X65" s="246"/>
      <c r="Y65" s="246"/>
      <c r="Z65" s="246"/>
      <c r="AA65" s="246"/>
      <c r="AB65" s="246"/>
      <c r="AC65" s="246"/>
      <c r="AD65" s="246"/>
      <c r="AE65" s="246"/>
      <c r="AF65" s="246"/>
      <c r="AG65" s="246"/>
      <c r="AH65" s="246"/>
      <c r="AI65" s="305"/>
      <c r="AJ65" s="294"/>
      <c r="AK65" s="294"/>
      <c r="AL65" s="294"/>
    </row>
    <row r="66" spans="1:38" s="257" customFormat="1" ht="15" customHeight="1">
      <c r="A66" s="422">
        <v>28</v>
      </c>
      <c r="B66" s="398">
        <v>44642</v>
      </c>
      <c r="C66" s="419"/>
      <c r="D66" s="423" t="s">
        <v>314</v>
      </c>
      <c r="E66" s="310" t="s">
        <v>591</v>
      </c>
      <c r="F66" s="310">
        <v>3070</v>
      </c>
      <c r="G66" s="310">
        <v>2970</v>
      </c>
      <c r="H66" s="310">
        <v>2970</v>
      </c>
      <c r="I66" s="310" t="s">
        <v>922</v>
      </c>
      <c r="J66" s="408" t="s">
        <v>1218</v>
      </c>
      <c r="K66" s="408">
        <f>H66-F66</f>
        <v>-100</v>
      </c>
      <c r="L66" s="409">
        <f>(F66*-0.7)/100</f>
        <v>-21.49</v>
      </c>
      <c r="M66" s="410">
        <f>(K66+L66)/F66</f>
        <v>-3.957328990228013E-2</v>
      </c>
      <c r="N66" s="408" t="s">
        <v>601</v>
      </c>
      <c r="O66" s="411">
        <v>44648</v>
      </c>
      <c r="P66" s="307"/>
      <c r="Q66" s="307"/>
      <c r="R66" s="308" t="s">
        <v>590</v>
      </c>
      <c r="S66" s="246"/>
      <c r="T66" s="246"/>
      <c r="U66" s="246"/>
      <c r="V66" s="246"/>
      <c r="W66" s="246"/>
      <c r="X66" s="246"/>
      <c r="Y66" s="246"/>
      <c r="Z66" s="246"/>
      <c r="AA66" s="246"/>
      <c r="AB66" s="246"/>
      <c r="AC66" s="246"/>
      <c r="AD66" s="246"/>
      <c r="AE66" s="246"/>
      <c r="AF66" s="246"/>
      <c r="AG66" s="246"/>
      <c r="AH66" s="246"/>
      <c r="AI66" s="305"/>
      <c r="AJ66" s="294"/>
      <c r="AK66" s="294"/>
      <c r="AL66" s="294"/>
    </row>
    <row r="67" spans="1:38" s="257" customFormat="1" ht="15" customHeight="1">
      <c r="A67" s="475">
        <v>29</v>
      </c>
      <c r="B67" s="473">
        <v>44643</v>
      </c>
      <c r="C67" s="476"/>
      <c r="D67" s="477" t="s">
        <v>120</v>
      </c>
      <c r="E67" s="474" t="s">
        <v>1011</v>
      </c>
      <c r="F67" s="474">
        <v>601.5</v>
      </c>
      <c r="G67" s="474">
        <v>622</v>
      </c>
      <c r="H67" s="474">
        <v>622</v>
      </c>
      <c r="I67" s="474" t="s">
        <v>1012</v>
      </c>
      <c r="J67" s="478" t="s">
        <v>1148</v>
      </c>
      <c r="K67" s="478">
        <f>F67-H67</f>
        <v>-20.5</v>
      </c>
      <c r="L67" s="432">
        <f>(F67*-0.7)/100</f>
        <v>-4.2104999999999997</v>
      </c>
      <c r="M67" s="479">
        <f>(K67+L67)/F67</f>
        <v>-4.1081463009143809E-2</v>
      </c>
      <c r="N67" s="478" t="s">
        <v>601</v>
      </c>
      <c r="O67" s="480">
        <v>44644</v>
      </c>
      <c r="P67" s="307"/>
      <c r="Q67" s="307"/>
      <c r="R67" s="308" t="s">
        <v>590</v>
      </c>
      <c r="S67" s="246"/>
      <c r="T67" s="246"/>
      <c r="U67" s="246"/>
      <c r="V67" s="246"/>
      <c r="W67" s="246"/>
      <c r="X67" s="246"/>
      <c r="Y67" s="246"/>
      <c r="Z67" s="246"/>
      <c r="AA67" s="246"/>
      <c r="AB67" s="246"/>
      <c r="AC67" s="246"/>
      <c r="AD67" s="246"/>
      <c r="AE67" s="246"/>
      <c r="AF67" s="246"/>
      <c r="AG67" s="246"/>
      <c r="AH67" s="246"/>
      <c r="AI67" s="305"/>
      <c r="AJ67" s="294"/>
      <c r="AK67" s="294"/>
      <c r="AL67" s="294"/>
    </row>
    <row r="68" spans="1:38" s="257" customFormat="1" ht="15" customHeight="1">
      <c r="A68" s="378">
        <v>30</v>
      </c>
      <c r="B68" s="248">
        <v>44645</v>
      </c>
      <c r="C68" s="379"/>
      <c r="D68" s="380" t="s">
        <v>1165</v>
      </c>
      <c r="E68" s="251" t="s">
        <v>591</v>
      </c>
      <c r="F68" s="251" t="s">
        <v>1166</v>
      </c>
      <c r="G68" s="251">
        <v>477</v>
      </c>
      <c r="H68" s="251"/>
      <c r="I68" s="251" t="s">
        <v>1167</v>
      </c>
      <c r="J68" s="302" t="s">
        <v>592</v>
      </c>
      <c r="K68" s="302"/>
      <c r="L68" s="303"/>
      <c r="M68" s="304"/>
      <c r="N68" s="302"/>
      <c r="O68" s="339"/>
      <c r="P68" s="307"/>
      <c r="Q68" s="307"/>
      <c r="R68" s="308" t="s">
        <v>590</v>
      </c>
      <c r="S68" s="246"/>
      <c r="T68" s="246"/>
      <c r="U68" s="246"/>
      <c r="V68" s="246"/>
      <c r="W68" s="246"/>
      <c r="X68" s="246"/>
      <c r="Y68" s="246"/>
      <c r="Z68" s="246"/>
      <c r="AA68" s="246"/>
      <c r="AB68" s="246"/>
      <c r="AC68" s="246"/>
      <c r="AD68" s="246"/>
      <c r="AE68" s="246"/>
      <c r="AF68" s="246"/>
      <c r="AG68" s="246"/>
      <c r="AH68" s="246"/>
      <c r="AI68" s="305"/>
      <c r="AJ68" s="294"/>
      <c r="AK68" s="294"/>
      <c r="AL68" s="294"/>
    </row>
    <row r="69" spans="1:38" s="257" customFormat="1" ht="15" customHeight="1">
      <c r="A69" s="378">
        <v>31</v>
      </c>
      <c r="B69" s="339">
        <v>44645</v>
      </c>
      <c r="C69" s="379"/>
      <c r="D69" s="380" t="s">
        <v>125</v>
      </c>
      <c r="E69" s="251" t="s">
        <v>591</v>
      </c>
      <c r="F69" s="251" t="s">
        <v>1168</v>
      </c>
      <c r="G69" s="251">
        <v>1218</v>
      </c>
      <c r="H69" s="251"/>
      <c r="I69" s="251" t="s">
        <v>1169</v>
      </c>
      <c r="J69" s="302" t="s">
        <v>592</v>
      </c>
      <c r="K69" s="302"/>
      <c r="L69" s="303"/>
      <c r="M69" s="304"/>
      <c r="N69" s="302"/>
      <c r="O69" s="339"/>
      <c r="P69" s="307"/>
      <c r="Q69" s="307"/>
      <c r="R69" s="308" t="s">
        <v>590</v>
      </c>
      <c r="S69" s="246"/>
      <c r="T69" s="246"/>
      <c r="U69" s="246"/>
      <c r="V69" s="246"/>
      <c r="W69" s="246"/>
      <c r="X69" s="246"/>
      <c r="Y69" s="246"/>
      <c r="Z69" s="246"/>
      <c r="AA69" s="246"/>
      <c r="AB69" s="246"/>
      <c r="AC69" s="246"/>
      <c r="AD69" s="246"/>
      <c r="AE69" s="246"/>
      <c r="AF69" s="246"/>
      <c r="AG69" s="246"/>
      <c r="AH69" s="246"/>
      <c r="AI69" s="305"/>
      <c r="AJ69" s="294"/>
      <c r="AK69" s="294"/>
      <c r="AL69" s="294"/>
    </row>
    <row r="70" spans="1:38" s="257" customFormat="1" ht="15" customHeight="1">
      <c r="A70" s="378">
        <v>32</v>
      </c>
      <c r="B70" s="339">
        <v>44648</v>
      </c>
      <c r="C70" s="379"/>
      <c r="D70" s="380" t="s">
        <v>520</v>
      </c>
      <c r="E70" s="251" t="s">
        <v>591</v>
      </c>
      <c r="F70" s="251" t="s">
        <v>1228</v>
      </c>
      <c r="G70" s="251">
        <v>1940</v>
      </c>
      <c r="H70" s="251"/>
      <c r="I70" s="251" t="s">
        <v>1229</v>
      </c>
      <c r="J70" s="302" t="s">
        <v>592</v>
      </c>
      <c r="K70" s="302"/>
      <c r="L70" s="303"/>
      <c r="M70" s="304"/>
      <c r="N70" s="302"/>
      <c r="O70" s="339"/>
      <c r="P70" s="307"/>
      <c r="Q70" s="307"/>
      <c r="R70" s="308"/>
      <c r="S70" s="246"/>
      <c r="T70" s="246"/>
      <c r="U70" s="246"/>
      <c r="V70" s="246"/>
      <c r="W70" s="246"/>
      <c r="X70" s="246"/>
      <c r="Y70" s="246"/>
      <c r="Z70" s="246"/>
      <c r="AA70" s="246"/>
      <c r="AB70" s="246"/>
      <c r="AC70" s="246"/>
      <c r="AD70" s="246"/>
      <c r="AE70" s="246"/>
      <c r="AF70" s="246"/>
      <c r="AG70" s="246"/>
      <c r="AH70" s="246"/>
      <c r="AI70" s="305"/>
      <c r="AJ70" s="294"/>
      <c r="AK70" s="294"/>
      <c r="AL70" s="294"/>
    </row>
    <row r="71" spans="1:38" s="257" customFormat="1" ht="15" customHeight="1">
      <c r="A71" s="378">
        <v>33</v>
      </c>
      <c r="B71" s="339">
        <v>44648</v>
      </c>
      <c r="C71" s="379"/>
      <c r="D71" s="380" t="s">
        <v>122</v>
      </c>
      <c r="E71" s="251" t="s">
        <v>591</v>
      </c>
      <c r="F71" s="251" t="s">
        <v>1230</v>
      </c>
      <c r="G71" s="251">
        <v>1895</v>
      </c>
      <c r="H71" s="251"/>
      <c r="I71" s="251" t="s">
        <v>1231</v>
      </c>
      <c r="J71" s="302" t="s">
        <v>592</v>
      </c>
      <c r="K71" s="302"/>
      <c r="L71" s="303"/>
      <c r="M71" s="304"/>
      <c r="N71" s="302"/>
      <c r="O71" s="339"/>
      <c r="P71" s="307"/>
      <c r="Q71" s="307"/>
      <c r="R71" s="308"/>
      <c r="S71" s="246"/>
      <c r="T71" s="246"/>
      <c r="U71" s="246"/>
      <c r="V71" s="246"/>
      <c r="W71" s="246"/>
      <c r="X71" s="246"/>
      <c r="Y71" s="246"/>
      <c r="Z71" s="246"/>
      <c r="AA71" s="246"/>
      <c r="AB71" s="246"/>
      <c r="AC71" s="246"/>
      <c r="AD71" s="246"/>
      <c r="AE71" s="246"/>
      <c r="AF71" s="246"/>
      <c r="AG71" s="246"/>
      <c r="AH71" s="246"/>
      <c r="AI71" s="305"/>
      <c r="AJ71" s="294"/>
      <c r="AK71" s="294"/>
      <c r="AL71" s="294"/>
    </row>
    <row r="72" spans="1:38" s="257" customFormat="1" ht="15" customHeight="1">
      <c r="A72" s="378"/>
      <c r="B72" s="339"/>
      <c r="C72" s="379"/>
      <c r="D72" s="380"/>
      <c r="E72" s="251"/>
      <c r="F72" s="251"/>
      <c r="G72" s="251"/>
      <c r="H72" s="251"/>
      <c r="I72" s="251"/>
      <c r="J72" s="302"/>
      <c r="K72" s="302"/>
      <c r="L72" s="303"/>
      <c r="M72" s="304"/>
      <c r="N72" s="302"/>
      <c r="O72" s="339"/>
      <c r="P72" s="307"/>
      <c r="Q72" s="307"/>
      <c r="R72" s="308"/>
      <c r="S72" s="246"/>
      <c r="T72" s="246"/>
      <c r="U72" s="246"/>
      <c r="V72" s="246"/>
      <c r="W72" s="246"/>
      <c r="X72" s="246"/>
      <c r="Y72" s="246"/>
      <c r="Z72" s="246"/>
      <c r="AA72" s="246"/>
      <c r="AB72" s="246"/>
      <c r="AC72" s="246"/>
      <c r="AD72" s="246"/>
      <c r="AE72" s="246"/>
      <c r="AF72" s="246"/>
      <c r="AG72" s="246"/>
      <c r="AH72" s="246"/>
      <c r="AI72" s="305"/>
      <c r="AJ72" s="294"/>
      <c r="AK72" s="294"/>
      <c r="AL72" s="294"/>
    </row>
    <row r="73" spans="1:38" s="257" customFormat="1" ht="15" customHeight="1">
      <c r="A73" s="378"/>
      <c r="B73" s="339"/>
      <c r="C73" s="379"/>
      <c r="D73" s="380"/>
      <c r="E73" s="251"/>
      <c r="F73" s="251"/>
      <c r="G73" s="251"/>
      <c r="H73" s="251"/>
      <c r="I73" s="251"/>
      <c r="J73" s="302"/>
      <c r="K73" s="302"/>
      <c r="L73" s="303"/>
      <c r="M73" s="304"/>
      <c r="N73" s="302"/>
      <c r="O73" s="339"/>
      <c r="P73" s="307"/>
      <c r="Q73" s="307"/>
      <c r="R73" s="308"/>
      <c r="S73" s="246"/>
      <c r="T73" s="246"/>
      <c r="U73" s="246"/>
      <c r="V73" s="246"/>
      <c r="W73" s="246"/>
      <c r="X73" s="246"/>
      <c r="Y73" s="246"/>
      <c r="Z73" s="246"/>
      <c r="AA73" s="246"/>
      <c r="AB73" s="246"/>
      <c r="AC73" s="246"/>
      <c r="AD73" s="246"/>
      <c r="AE73" s="246"/>
      <c r="AF73" s="246"/>
      <c r="AG73" s="246"/>
      <c r="AH73" s="246"/>
      <c r="AI73" s="305"/>
      <c r="AJ73" s="294"/>
      <c r="AK73" s="294"/>
      <c r="AL73" s="294"/>
    </row>
    <row r="74" spans="1:38" s="257" customFormat="1" ht="15" customHeight="1">
      <c r="A74" s="378"/>
      <c r="B74" s="248"/>
      <c r="C74" s="379"/>
      <c r="D74" s="380"/>
      <c r="E74" s="251"/>
      <c r="F74" s="251"/>
      <c r="G74" s="251"/>
      <c r="H74" s="251"/>
      <c r="I74" s="251"/>
      <c r="J74" s="302"/>
      <c r="K74" s="302"/>
      <c r="L74" s="303"/>
      <c r="M74" s="304"/>
      <c r="N74" s="302"/>
      <c r="O74" s="339"/>
      <c r="P74" s="307"/>
      <c r="Q74" s="307"/>
      <c r="R74" s="308"/>
      <c r="S74" s="246"/>
      <c r="T74" s="246"/>
      <c r="U74" s="246"/>
      <c r="V74" s="246"/>
      <c r="W74" s="246"/>
      <c r="X74" s="246"/>
      <c r="Y74" s="246"/>
      <c r="Z74" s="246"/>
      <c r="AA74" s="246"/>
      <c r="AB74" s="246"/>
      <c r="AC74" s="246"/>
      <c r="AD74" s="246"/>
      <c r="AE74" s="246"/>
      <c r="AF74" s="246"/>
      <c r="AG74" s="246"/>
      <c r="AH74" s="246"/>
      <c r="AI74" s="305"/>
      <c r="AJ74" s="294"/>
      <c r="AK74" s="294"/>
      <c r="AL74" s="294"/>
    </row>
    <row r="75" spans="1:38" s="270" customFormat="1" ht="15" customHeight="1">
      <c r="K75" s="252"/>
      <c r="L75" s="283"/>
      <c r="M75" s="325"/>
      <c r="N75" s="252"/>
      <c r="O75" s="293"/>
      <c r="P75" s="1"/>
      <c r="Q75" s="1"/>
      <c r="R75" s="32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327"/>
      <c r="AJ75" s="326"/>
      <c r="AK75" s="326"/>
      <c r="AL75" s="326"/>
    </row>
    <row r="76" spans="1:38" ht="15" customHeight="1">
      <c r="A76" s="312"/>
      <c r="B76" s="313"/>
      <c r="C76" s="314"/>
      <c r="D76" s="315"/>
      <c r="E76" s="316"/>
      <c r="F76" s="316"/>
      <c r="G76" s="316"/>
      <c r="H76" s="316"/>
      <c r="I76" s="316"/>
      <c r="J76" s="317"/>
      <c r="K76" s="317"/>
      <c r="L76" s="318"/>
      <c r="M76" s="319"/>
      <c r="N76" s="317"/>
      <c r="O76" s="320"/>
      <c r="P76" s="1"/>
      <c r="Q76" s="1"/>
      <c r="R76" s="32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</row>
    <row r="77" spans="1:38" ht="44.25" customHeight="1">
      <c r="A77" s="119" t="s">
        <v>593</v>
      </c>
      <c r="B77" s="142"/>
      <c r="C77" s="142"/>
      <c r="D77" s="1"/>
      <c r="E77" s="6"/>
      <c r="F77" s="6"/>
      <c r="G77" s="6"/>
      <c r="H77" s="6" t="s">
        <v>605</v>
      </c>
      <c r="I77" s="6"/>
      <c r="J77" s="6"/>
      <c r="K77" s="115"/>
      <c r="L77" s="144"/>
      <c r="M77" s="115"/>
      <c r="N77" s="116"/>
      <c r="O77" s="115"/>
      <c r="P77" s="1"/>
      <c r="Q77" s="1"/>
      <c r="R77" s="6"/>
      <c r="S77" s="1"/>
      <c r="T77" s="1"/>
      <c r="U77" s="1"/>
      <c r="V77" s="1"/>
      <c r="W77" s="1"/>
      <c r="X77" s="1"/>
      <c r="Y77" s="1"/>
      <c r="Z77" s="1"/>
      <c r="AA77" s="1"/>
      <c r="AB77" s="1"/>
      <c r="AC77" s="297"/>
      <c r="AD77" s="297"/>
      <c r="AE77" s="297"/>
      <c r="AF77" s="297"/>
      <c r="AG77" s="297"/>
      <c r="AH77" s="297"/>
    </row>
    <row r="78" spans="1:38" ht="12.75" customHeight="1">
      <c r="A78" s="126" t="s">
        <v>594</v>
      </c>
      <c r="B78" s="119"/>
      <c r="C78" s="119"/>
      <c r="D78" s="119"/>
      <c r="E78" s="41"/>
      <c r="F78" s="127" t="s">
        <v>595</v>
      </c>
      <c r="G78" s="56"/>
      <c r="H78" s="41"/>
      <c r="I78" s="56"/>
      <c r="J78" s="6"/>
      <c r="K78" s="145"/>
      <c r="L78" s="146"/>
      <c r="M78" s="6"/>
      <c r="N78" s="109"/>
      <c r="O78" s="147"/>
      <c r="P78" s="41"/>
      <c r="Q78" s="41"/>
      <c r="R78" s="6"/>
      <c r="S78" s="41"/>
      <c r="T78" s="41"/>
      <c r="U78" s="41"/>
      <c r="V78" s="41"/>
      <c r="W78" s="41"/>
      <c r="X78" s="41"/>
      <c r="Y78" s="41"/>
      <c r="Z78" s="41"/>
      <c r="AA78" s="41"/>
      <c r="AB78" s="41"/>
      <c r="AC78" s="41"/>
      <c r="AD78" s="41"/>
      <c r="AE78" s="41"/>
      <c r="AF78" s="41"/>
      <c r="AG78" s="41"/>
      <c r="AH78" s="41"/>
      <c r="AI78" s="41"/>
      <c r="AJ78" s="41"/>
      <c r="AK78" s="41"/>
      <c r="AL78" s="41"/>
    </row>
    <row r="79" spans="1:38" ht="14.25" customHeight="1">
      <c r="A79" s="126"/>
      <c r="B79" s="119"/>
      <c r="C79" s="119"/>
      <c r="D79" s="119"/>
      <c r="E79" s="6"/>
      <c r="F79" s="127" t="s">
        <v>597</v>
      </c>
      <c r="G79" s="56"/>
      <c r="H79" s="41"/>
      <c r="I79" s="56"/>
      <c r="J79" s="6"/>
      <c r="K79" s="145"/>
      <c r="L79" s="146"/>
      <c r="M79" s="6"/>
      <c r="N79" s="109"/>
      <c r="O79" s="147"/>
      <c r="P79" s="41"/>
      <c r="Q79" s="41"/>
      <c r="R79" s="6"/>
      <c r="S79" s="41"/>
      <c r="T79" s="41"/>
      <c r="U79" s="41"/>
      <c r="V79" s="41"/>
      <c r="W79" s="41"/>
      <c r="X79" s="41"/>
      <c r="Y79" s="41"/>
      <c r="Z79" s="41"/>
      <c r="AA79" s="41"/>
      <c r="AB79" s="41"/>
      <c r="AC79" s="41"/>
      <c r="AD79" s="41"/>
      <c r="AE79" s="41"/>
      <c r="AF79" s="41"/>
      <c r="AG79" s="41"/>
      <c r="AH79" s="41"/>
      <c r="AI79" s="41"/>
      <c r="AJ79" s="41"/>
      <c r="AK79" s="41"/>
      <c r="AL79" s="41"/>
    </row>
    <row r="80" spans="1:38" ht="14.25" customHeight="1">
      <c r="A80" s="119"/>
      <c r="B80" s="119"/>
      <c r="C80" s="119"/>
      <c r="D80" s="119"/>
      <c r="E80" s="6"/>
      <c r="F80" s="6"/>
      <c r="G80" s="6"/>
      <c r="H80" s="6"/>
      <c r="I80" s="6"/>
      <c r="J80" s="132"/>
      <c r="K80" s="129"/>
      <c r="L80" s="130"/>
      <c r="M80" s="6"/>
      <c r="N80" s="133"/>
      <c r="O80" s="1"/>
      <c r="P80" s="41"/>
      <c r="Q80" s="41"/>
      <c r="R80" s="6"/>
      <c r="S80" s="41"/>
      <c r="T80" s="41"/>
      <c r="U80" s="41"/>
      <c r="V80" s="41"/>
      <c r="W80" s="41"/>
      <c r="X80" s="41"/>
      <c r="Y80" s="41"/>
      <c r="Z80" s="41"/>
      <c r="AA80" s="41"/>
      <c r="AB80" s="41"/>
      <c r="AC80" s="41"/>
      <c r="AD80" s="41"/>
      <c r="AE80" s="41"/>
      <c r="AF80" s="41"/>
      <c r="AG80" s="41"/>
      <c r="AH80" s="41"/>
      <c r="AI80" s="41"/>
      <c r="AJ80" s="41"/>
      <c r="AK80" s="41"/>
      <c r="AL80" s="41"/>
    </row>
    <row r="81" spans="1:38" ht="12.75" customHeight="1">
      <c r="A81" s="148" t="s">
        <v>606</v>
      </c>
      <c r="B81" s="148"/>
      <c r="C81" s="148"/>
      <c r="D81" s="148"/>
      <c r="E81" s="6"/>
      <c r="F81" s="6"/>
      <c r="G81" s="6"/>
      <c r="H81" s="6"/>
      <c r="I81" s="6"/>
      <c r="J81" s="6"/>
      <c r="K81" s="6"/>
      <c r="L81" s="6"/>
      <c r="M81" s="6"/>
      <c r="N81" s="6"/>
      <c r="O81" s="21"/>
      <c r="Q81" s="41"/>
      <c r="R81" s="6"/>
      <c r="S81" s="41"/>
      <c r="T81" s="41"/>
      <c r="U81" s="41"/>
      <c r="V81" s="41"/>
      <c r="W81" s="41"/>
      <c r="X81" s="41"/>
      <c r="Y81" s="41"/>
      <c r="Z81" s="41"/>
      <c r="AA81" s="41"/>
      <c r="AB81" s="41"/>
      <c r="AC81" s="41"/>
      <c r="AD81" s="41"/>
      <c r="AE81" s="41"/>
      <c r="AF81" s="41"/>
      <c r="AG81" s="41"/>
      <c r="AH81" s="41"/>
      <c r="AI81" s="41"/>
      <c r="AJ81" s="41"/>
      <c r="AK81" s="41"/>
      <c r="AL81" s="41"/>
    </row>
    <row r="82" spans="1:38" ht="38.25" customHeight="1">
      <c r="A82" s="96" t="s">
        <v>16</v>
      </c>
      <c r="B82" s="96" t="s">
        <v>566</v>
      </c>
      <c r="C82" s="96"/>
      <c r="D82" s="97" t="s">
        <v>577</v>
      </c>
      <c r="E82" s="96" t="s">
        <v>578</v>
      </c>
      <c r="F82" s="96" t="s">
        <v>579</v>
      </c>
      <c r="G82" s="96" t="s">
        <v>599</v>
      </c>
      <c r="H82" s="96" t="s">
        <v>581</v>
      </c>
      <c r="I82" s="96" t="s">
        <v>582</v>
      </c>
      <c r="J82" s="95" t="s">
        <v>583</v>
      </c>
      <c r="K82" s="149" t="s">
        <v>607</v>
      </c>
      <c r="L82" s="98" t="s">
        <v>585</v>
      </c>
      <c r="M82" s="149" t="s">
        <v>608</v>
      </c>
      <c r="N82" s="96" t="s">
        <v>609</v>
      </c>
      <c r="O82" s="95" t="s">
        <v>587</v>
      </c>
      <c r="P82" s="97" t="s">
        <v>588</v>
      </c>
      <c r="Q82" s="41"/>
      <c r="R82" s="6"/>
      <c r="S82" s="41"/>
      <c r="T82" s="41"/>
      <c r="U82" s="41"/>
      <c r="V82" s="41"/>
      <c r="W82" s="41"/>
      <c r="X82" s="41"/>
      <c r="Y82" s="41"/>
      <c r="Z82" s="41"/>
      <c r="AA82" s="41"/>
      <c r="AB82" s="41"/>
      <c r="AC82" s="41"/>
      <c r="AD82" s="41"/>
      <c r="AE82" s="41"/>
      <c r="AF82" s="41"/>
      <c r="AG82" s="41"/>
      <c r="AH82" s="41"/>
      <c r="AI82" s="41"/>
      <c r="AJ82" s="41"/>
      <c r="AK82" s="41"/>
      <c r="AL82" s="41"/>
    </row>
    <row r="83" spans="1:38" s="247" customFormat="1" ht="13.5" customHeight="1">
      <c r="A83" s="310">
        <v>1</v>
      </c>
      <c r="B83" s="358">
        <v>44620</v>
      </c>
      <c r="C83" s="337"/>
      <c r="D83" s="337" t="s">
        <v>869</v>
      </c>
      <c r="E83" s="310" t="s">
        <v>591</v>
      </c>
      <c r="F83" s="310">
        <v>1436</v>
      </c>
      <c r="G83" s="310">
        <v>1414</v>
      </c>
      <c r="H83" s="311">
        <v>1414</v>
      </c>
      <c r="I83" s="311" t="s">
        <v>875</v>
      </c>
      <c r="J83" s="322" t="s">
        <v>878</v>
      </c>
      <c r="K83" s="311">
        <f t="shared" ref="K83:K117" si="9">H83-F83</f>
        <v>-22</v>
      </c>
      <c r="L83" s="333">
        <f t="shared" ref="L83:L118" si="10">(H83*N83)*0.07%</f>
        <v>544.3900000000001</v>
      </c>
      <c r="M83" s="334">
        <f t="shared" ref="M83:M117" si="11">(K83*N83)-L83</f>
        <v>-12644.39</v>
      </c>
      <c r="N83" s="311">
        <v>550</v>
      </c>
      <c r="O83" s="335" t="s">
        <v>601</v>
      </c>
      <c r="P83" s="336">
        <v>44622</v>
      </c>
      <c r="Q83" s="249"/>
      <c r="R83" s="253" t="s">
        <v>590</v>
      </c>
      <c r="S83" s="246"/>
      <c r="T83" s="246"/>
      <c r="U83" s="246"/>
      <c r="V83" s="246"/>
      <c r="W83" s="246"/>
      <c r="X83" s="246"/>
      <c r="Y83" s="246"/>
      <c r="Z83" s="246"/>
      <c r="AA83" s="246"/>
      <c r="AB83" s="246"/>
      <c r="AC83" s="246"/>
      <c r="AD83" s="246"/>
      <c r="AE83" s="246"/>
      <c r="AF83" s="316"/>
      <c r="AG83" s="313"/>
      <c r="AH83" s="249"/>
      <c r="AI83" s="249"/>
      <c r="AJ83" s="316"/>
      <c r="AK83" s="316"/>
      <c r="AL83" s="316"/>
    </row>
    <row r="84" spans="1:38" s="247" customFormat="1" ht="13.5" customHeight="1">
      <c r="A84" s="285">
        <v>2</v>
      </c>
      <c r="B84" s="357">
        <v>44620</v>
      </c>
      <c r="C84" s="355"/>
      <c r="D84" s="355" t="s">
        <v>874</v>
      </c>
      <c r="E84" s="285" t="s">
        <v>591</v>
      </c>
      <c r="F84" s="285">
        <v>2342.5</v>
      </c>
      <c r="G84" s="285">
        <v>2300</v>
      </c>
      <c r="H84" s="338">
        <v>2368</v>
      </c>
      <c r="I84" s="338" t="s">
        <v>876</v>
      </c>
      <c r="J84" s="350" t="s">
        <v>861</v>
      </c>
      <c r="K84" s="338">
        <f t="shared" si="9"/>
        <v>25.5</v>
      </c>
      <c r="L84" s="351">
        <f t="shared" si="10"/>
        <v>455.84000000000009</v>
      </c>
      <c r="M84" s="352">
        <f t="shared" si="11"/>
        <v>6556.66</v>
      </c>
      <c r="N84" s="338">
        <v>275</v>
      </c>
      <c r="O84" s="353" t="s">
        <v>589</v>
      </c>
      <c r="P84" s="354">
        <v>44257</v>
      </c>
      <c r="Q84" s="249"/>
      <c r="R84" s="253" t="s">
        <v>1009</v>
      </c>
      <c r="S84" s="246"/>
      <c r="T84" s="246"/>
      <c r="U84" s="246"/>
      <c r="V84" s="246"/>
      <c r="W84" s="246"/>
      <c r="X84" s="246"/>
      <c r="Y84" s="246"/>
      <c r="Z84" s="246"/>
      <c r="AA84" s="246"/>
      <c r="AB84" s="246"/>
      <c r="AC84" s="246"/>
      <c r="AD84" s="246"/>
      <c r="AE84" s="246"/>
      <c r="AF84" s="316"/>
      <c r="AG84" s="313"/>
      <c r="AH84" s="249"/>
      <c r="AI84" s="249"/>
      <c r="AJ84" s="316"/>
      <c r="AK84" s="316"/>
      <c r="AL84" s="316"/>
    </row>
    <row r="85" spans="1:38" s="247" customFormat="1" ht="13.5" customHeight="1">
      <c r="A85" s="310">
        <v>3</v>
      </c>
      <c r="B85" s="398">
        <v>44622</v>
      </c>
      <c r="C85" s="337"/>
      <c r="D85" s="337" t="s">
        <v>868</v>
      </c>
      <c r="E85" s="310" t="s">
        <v>591</v>
      </c>
      <c r="F85" s="310">
        <v>661</v>
      </c>
      <c r="G85" s="310">
        <v>642</v>
      </c>
      <c r="H85" s="311">
        <v>644</v>
      </c>
      <c r="I85" s="311" t="s">
        <v>879</v>
      </c>
      <c r="J85" s="322" t="s">
        <v>911</v>
      </c>
      <c r="K85" s="311">
        <f t="shared" si="9"/>
        <v>-17</v>
      </c>
      <c r="L85" s="333">
        <f t="shared" si="10"/>
        <v>338.1</v>
      </c>
      <c r="M85" s="334">
        <f t="shared" si="11"/>
        <v>-13088.1</v>
      </c>
      <c r="N85" s="311">
        <v>750</v>
      </c>
      <c r="O85" s="335" t="s">
        <v>601</v>
      </c>
      <c r="P85" s="336">
        <v>44623</v>
      </c>
      <c r="Q85" s="249"/>
      <c r="R85" s="253" t="s">
        <v>1009</v>
      </c>
      <c r="S85" s="246"/>
      <c r="T85" s="246"/>
      <c r="U85" s="246"/>
      <c r="V85" s="246"/>
      <c r="W85" s="246"/>
      <c r="X85" s="246"/>
      <c r="Y85" s="246"/>
      <c r="Z85" s="246"/>
      <c r="AA85" s="246"/>
      <c r="AB85" s="246"/>
      <c r="AC85" s="246"/>
      <c r="AD85" s="246"/>
      <c r="AE85" s="246"/>
      <c r="AF85" s="316"/>
      <c r="AG85" s="313"/>
      <c r="AH85" s="249"/>
      <c r="AI85" s="249"/>
      <c r="AJ85" s="316"/>
      <c r="AK85" s="316"/>
      <c r="AL85" s="316"/>
    </row>
    <row r="86" spans="1:38" s="247" customFormat="1" ht="13.5" customHeight="1">
      <c r="A86" s="285">
        <v>4</v>
      </c>
      <c r="B86" s="386">
        <v>44622</v>
      </c>
      <c r="C86" s="355"/>
      <c r="D86" s="355" t="s">
        <v>880</v>
      </c>
      <c r="E86" s="285" t="s">
        <v>591</v>
      </c>
      <c r="F86" s="285">
        <v>1702.5</v>
      </c>
      <c r="G86" s="285">
        <v>1662</v>
      </c>
      <c r="H86" s="338">
        <v>1730</v>
      </c>
      <c r="I86" s="338" t="s">
        <v>881</v>
      </c>
      <c r="J86" s="350" t="s">
        <v>910</v>
      </c>
      <c r="K86" s="338">
        <f t="shared" si="9"/>
        <v>27.5</v>
      </c>
      <c r="L86" s="351">
        <f t="shared" si="10"/>
        <v>363.30000000000007</v>
      </c>
      <c r="M86" s="352">
        <f t="shared" si="11"/>
        <v>7886.7</v>
      </c>
      <c r="N86" s="338">
        <v>300</v>
      </c>
      <c r="O86" s="353" t="s">
        <v>589</v>
      </c>
      <c r="P86" s="354">
        <v>44258</v>
      </c>
      <c r="Q86" s="249"/>
      <c r="R86" s="253" t="s">
        <v>590</v>
      </c>
      <c r="S86" s="246"/>
      <c r="T86" s="246"/>
      <c r="U86" s="246"/>
      <c r="V86" s="246"/>
      <c r="W86" s="246"/>
      <c r="X86" s="246"/>
      <c r="Y86" s="246"/>
      <c r="Z86" s="246"/>
      <c r="AA86" s="246"/>
      <c r="AB86" s="246"/>
      <c r="AC86" s="246"/>
      <c r="AD86" s="246"/>
      <c r="AE86" s="246"/>
      <c r="AF86" s="316"/>
      <c r="AG86" s="313"/>
      <c r="AH86" s="249"/>
      <c r="AI86" s="249"/>
      <c r="AJ86" s="316"/>
      <c r="AK86" s="316"/>
      <c r="AL86" s="316"/>
    </row>
    <row r="87" spans="1:38" s="247" customFormat="1" ht="13.5" customHeight="1">
      <c r="A87" s="285">
        <v>5</v>
      </c>
      <c r="B87" s="386">
        <v>44622</v>
      </c>
      <c r="C87" s="355"/>
      <c r="D87" s="355" t="s">
        <v>885</v>
      </c>
      <c r="E87" s="285" t="s">
        <v>591</v>
      </c>
      <c r="F87" s="285">
        <v>2342.5</v>
      </c>
      <c r="G87" s="285">
        <v>2305</v>
      </c>
      <c r="H87" s="338">
        <v>2387.5</v>
      </c>
      <c r="I87" s="338" t="s">
        <v>888</v>
      </c>
      <c r="J87" s="350" t="s">
        <v>912</v>
      </c>
      <c r="K87" s="338">
        <f t="shared" si="9"/>
        <v>45</v>
      </c>
      <c r="L87" s="351">
        <f t="shared" si="10"/>
        <v>626.71875000000011</v>
      </c>
      <c r="M87" s="352">
        <f t="shared" si="11"/>
        <v>16248.28125</v>
      </c>
      <c r="N87" s="338">
        <v>375</v>
      </c>
      <c r="O87" s="353" t="s">
        <v>589</v>
      </c>
      <c r="P87" s="354">
        <v>44258</v>
      </c>
      <c r="Q87" s="249"/>
      <c r="R87" s="253" t="s">
        <v>1009</v>
      </c>
      <c r="S87" s="246"/>
      <c r="T87" s="246"/>
      <c r="U87" s="246"/>
      <c r="V87" s="246"/>
      <c r="W87" s="246"/>
      <c r="X87" s="246"/>
      <c r="Y87" s="246"/>
      <c r="Z87" s="246"/>
      <c r="AA87" s="246"/>
      <c r="AB87" s="246"/>
      <c r="AC87" s="246"/>
      <c r="AD87" s="246"/>
      <c r="AE87" s="246"/>
      <c r="AF87" s="316"/>
      <c r="AG87" s="313"/>
      <c r="AH87" s="249"/>
      <c r="AI87" s="249"/>
      <c r="AJ87" s="316"/>
      <c r="AK87" s="316"/>
      <c r="AL87" s="316"/>
    </row>
    <row r="88" spans="1:38" s="247" customFormat="1" ht="13.5" customHeight="1">
      <c r="A88" s="285">
        <v>6</v>
      </c>
      <c r="B88" s="386">
        <v>44622</v>
      </c>
      <c r="C88" s="355"/>
      <c r="D88" s="355" t="s">
        <v>886</v>
      </c>
      <c r="E88" s="285" t="s">
        <v>591</v>
      </c>
      <c r="F88" s="285">
        <v>280.5</v>
      </c>
      <c r="G88" s="285">
        <v>274</v>
      </c>
      <c r="H88" s="338">
        <v>285.5</v>
      </c>
      <c r="I88" s="338" t="s">
        <v>887</v>
      </c>
      <c r="J88" s="350" t="s">
        <v>913</v>
      </c>
      <c r="K88" s="338">
        <f t="shared" si="9"/>
        <v>5</v>
      </c>
      <c r="L88" s="351">
        <f t="shared" si="10"/>
        <v>339.74500000000006</v>
      </c>
      <c r="M88" s="352">
        <f t="shared" si="11"/>
        <v>8160.2550000000001</v>
      </c>
      <c r="N88" s="338">
        <v>1700</v>
      </c>
      <c r="O88" s="353" t="s">
        <v>589</v>
      </c>
      <c r="P88" s="354">
        <v>44258</v>
      </c>
      <c r="Q88" s="249"/>
      <c r="R88" s="253" t="s">
        <v>1009</v>
      </c>
      <c r="S88" s="246"/>
      <c r="T88" s="246"/>
      <c r="U88" s="246"/>
      <c r="V88" s="246"/>
      <c r="W88" s="246"/>
      <c r="X88" s="246"/>
      <c r="Y88" s="246"/>
      <c r="Z88" s="246"/>
      <c r="AA88" s="246"/>
      <c r="AB88" s="246"/>
      <c r="AC88" s="246"/>
      <c r="AD88" s="246"/>
      <c r="AE88" s="246"/>
      <c r="AF88" s="316"/>
      <c r="AG88" s="313"/>
      <c r="AH88" s="249"/>
      <c r="AI88" s="249"/>
      <c r="AJ88" s="316"/>
      <c r="AK88" s="316"/>
      <c r="AL88" s="316"/>
    </row>
    <row r="89" spans="1:38" s="247" customFormat="1" ht="13.5" customHeight="1">
      <c r="A89" s="310">
        <v>7</v>
      </c>
      <c r="B89" s="398">
        <v>44623</v>
      </c>
      <c r="C89" s="337"/>
      <c r="D89" s="337" t="s">
        <v>904</v>
      </c>
      <c r="E89" s="310" t="s">
        <v>591</v>
      </c>
      <c r="F89" s="310">
        <v>2337.5</v>
      </c>
      <c r="G89" s="310">
        <v>2300</v>
      </c>
      <c r="H89" s="311">
        <v>2300</v>
      </c>
      <c r="I89" s="311" t="s">
        <v>888</v>
      </c>
      <c r="J89" s="322" t="s">
        <v>935</v>
      </c>
      <c r="K89" s="311">
        <f t="shared" si="9"/>
        <v>-37.5</v>
      </c>
      <c r="L89" s="333">
        <f t="shared" si="10"/>
        <v>603.75000000000011</v>
      </c>
      <c r="M89" s="334">
        <f t="shared" si="11"/>
        <v>-14666.25</v>
      </c>
      <c r="N89" s="311">
        <v>375</v>
      </c>
      <c r="O89" s="335" t="s">
        <v>601</v>
      </c>
      <c r="P89" s="336">
        <v>44624</v>
      </c>
      <c r="Q89" s="249"/>
      <c r="R89" s="253" t="s">
        <v>1009</v>
      </c>
      <c r="S89" s="246"/>
      <c r="T89" s="246"/>
      <c r="U89" s="246"/>
      <c r="V89" s="246"/>
      <c r="W89" s="246"/>
      <c r="X89" s="246"/>
      <c r="Y89" s="246"/>
      <c r="Z89" s="246"/>
      <c r="AA89" s="246"/>
      <c r="AB89" s="246"/>
      <c r="AC89" s="246"/>
      <c r="AD89" s="246"/>
      <c r="AE89" s="246"/>
      <c r="AF89" s="316"/>
      <c r="AG89" s="313"/>
      <c r="AH89" s="249"/>
      <c r="AI89" s="249"/>
      <c r="AJ89" s="316"/>
      <c r="AK89" s="316"/>
      <c r="AL89" s="316"/>
    </row>
    <row r="90" spans="1:38" s="247" customFormat="1" ht="13.5" customHeight="1">
      <c r="A90" s="285">
        <v>8</v>
      </c>
      <c r="B90" s="386">
        <v>44623</v>
      </c>
      <c r="C90" s="355"/>
      <c r="D90" s="355" t="s">
        <v>886</v>
      </c>
      <c r="E90" s="285" t="s">
        <v>591</v>
      </c>
      <c r="F90" s="285">
        <v>276.5</v>
      </c>
      <c r="G90" s="285">
        <v>269</v>
      </c>
      <c r="H90" s="338">
        <v>281.5</v>
      </c>
      <c r="I90" s="338" t="s">
        <v>908</v>
      </c>
      <c r="J90" s="350" t="s">
        <v>913</v>
      </c>
      <c r="K90" s="338">
        <f t="shared" si="9"/>
        <v>5</v>
      </c>
      <c r="L90" s="351">
        <f t="shared" si="10"/>
        <v>334.98500000000007</v>
      </c>
      <c r="M90" s="352">
        <f t="shared" si="11"/>
        <v>8165.0150000000003</v>
      </c>
      <c r="N90" s="338">
        <v>1700</v>
      </c>
      <c r="O90" s="353" t="s">
        <v>589</v>
      </c>
      <c r="P90" s="354">
        <v>44259</v>
      </c>
      <c r="Q90" s="249"/>
      <c r="R90" s="253" t="s">
        <v>1009</v>
      </c>
      <c r="S90" s="246"/>
      <c r="T90" s="246"/>
      <c r="U90" s="246"/>
      <c r="V90" s="246"/>
      <c r="W90" s="246"/>
      <c r="X90" s="246"/>
      <c r="Y90" s="246"/>
      <c r="Z90" s="246"/>
      <c r="AA90" s="246"/>
      <c r="AB90" s="246"/>
      <c r="AC90" s="246"/>
      <c r="AD90" s="246"/>
      <c r="AE90" s="246"/>
      <c r="AF90" s="316"/>
      <c r="AG90" s="313"/>
      <c r="AH90" s="249"/>
      <c r="AI90" s="249"/>
      <c r="AJ90" s="316"/>
      <c r="AK90" s="316"/>
      <c r="AL90" s="316"/>
    </row>
    <row r="91" spans="1:38" s="247" customFormat="1" ht="13.5" customHeight="1">
      <c r="A91" s="285">
        <v>9</v>
      </c>
      <c r="B91" s="386">
        <v>44259</v>
      </c>
      <c r="C91" s="355"/>
      <c r="D91" s="355" t="s">
        <v>919</v>
      </c>
      <c r="E91" s="285" t="s">
        <v>591</v>
      </c>
      <c r="F91" s="285">
        <v>459.5</v>
      </c>
      <c r="G91" s="285">
        <v>451</v>
      </c>
      <c r="H91" s="338">
        <v>465.5</v>
      </c>
      <c r="I91" s="338" t="s">
        <v>920</v>
      </c>
      <c r="J91" s="350" t="s">
        <v>909</v>
      </c>
      <c r="K91" s="338">
        <f t="shared" si="9"/>
        <v>6</v>
      </c>
      <c r="L91" s="351">
        <f t="shared" si="10"/>
        <v>488.77500000000009</v>
      </c>
      <c r="M91" s="352">
        <f t="shared" si="11"/>
        <v>8511.2250000000004</v>
      </c>
      <c r="N91" s="338">
        <v>1500</v>
      </c>
      <c r="O91" s="353" t="s">
        <v>589</v>
      </c>
      <c r="P91" s="354">
        <v>44259</v>
      </c>
      <c r="Q91" s="249"/>
      <c r="R91" s="253" t="s">
        <v>590</v>
      </c>
      <c r="S91" s="246"/>
      <c r="T91" s="246"/>
      <c r="U91" s="246"/>
      <c r="V91" s="246"/>
      <c r="W91" s="246"/>
      <c r="X91" s="246"/>
      <c r="Y91" s="246"/>
      <c r="Z91" s="246"/>
      <c r="AA91" s="246"/>
      <c r="AB91" s="246"/>
      <c r="AC91" s="246"/>
      <c r="AD91" s="246"/>
      <c r="AE91" s="246"/>
      <c r="AF91" s="316"/>
      <c r="AG91" s="313"/>
      <c r="AH91" s="249"/>
      <c r="AI91" s="249"/>
      <c r="AJ91" s="316"/>
      <c r="AK91" s="316"/>
      <c r="AL91" s="316"/>
    </row>
    <row r="92" spans="1:38" s="247" customFormat="1" ht="13.5" customHeight="1">
      <c r="A92" s="285">
        <v>10</v>
      </c>
      <c r="B92" s="386">
        <v>44259</v>
      </c>
      <c r="C92" s="355"/>
      <c r="D92" s="355" t="s">
        <v>921</v>
      </c>
      <c r="E92" s="285" t="s">
        <v>591</v>
      </c>
      <c r="F92" s="285">
        <v>3105</v>
      </c>
      <c r="G92" s="285">
        <v>3030</v>
      </c>
      <c r="H92" s="338">
        <v>3165</v>
      </c>
      <c r="I92" s="338" t="s">
        <v>922</v>
      </c>
      <c r="J92" s="350" t="s">
        <v>798</v>
      </c>
      <c r="K92" s="338">
        <f t="shared" si="9"/>
        <v>60</v>
      </c>
      <c r="L92" s="351">
        <f t="shared" si="10"/>
        <v>387.71250000000003</v>
      </c>
      <c r="M92" s="352">
        <f t="shared" si="11"/>
        <v>10112.2875</v>
      </c>
      <c r="N92" s="338">
        <v>175</v>
      </c>
      <c r="O92" s="353" t="s">
        <v>589</v>
      </c>
      <c r="P92" s="354">
        <v>44259</v>
      </c>
      <c r="Q92" s="249"/>
      <c r="R92" s="253" t="s">
        <v>1009</v>
      </c>
      <c r="S92" s="246"/>
      <c r="T92" s="246"/>
      <c r="U92" s="246"/>
      <c r="V92" s="246"/>
      <c r="W92" s="246"/>
      <c r="X92" s="246"/>
      <c r="Y92" s="246"/>
      <c r="Z92" s="246"/>
      <c r="AA92" s="246"/>
      <c r="AB92" s="246"/>
      <c r="AC92" s="246"/>
      <c r="AD92" s="246"/>
      <c r="AE92" s="246"/>
      <c r="AF92" s="316"/>
      <c r="AG92" s="313"/>
      <c r="AH92" s="249"/>
      <c r="AI92" s="249"/>
      <c r="AJ92" s="316"/>
      <c r="AK92" s="316"/>
      <c r="AL92" s="316"/>
    </row>
    <row r="93" spans="1:38" s="247" customFormat="1" ht="13.5" customHeight="1">
      <c r="A93" s="285">
        <v>11</v>
      </c>
      <c r="B93" s="386">
        <v>44259</v>
      </c>
      <c r="C93" s="355"/>
      <c r="D93" s="355" t="s">
        <v>880</v>
      </c>
      <c r="E93" s="285" t="s">
        <v>591</v>
      </c>
      <c r="F93" s="285">
        <v>1698</v>
      </c>
      <c r="G93" s="285">
        <v>1658</v>
      </c>
      <c r="H93" s="338">
        <v>1731</v>
      </c>
      <c r="I93" s="338" t="s">
        <v>881</v>
      </c>
      <c r="J93" s="350" t="s">
        <v>936</v>
      </c>
      <c r="K93" s="338">
        <f t="shared" si="9"/>
        <v>33</v>
      </c>
      <c r="L93" s="351">
        <f t="shared" si="10"/>
        <v>363.51000000000005</v>
      </c>
      <c r="M93" s="352">
        <f t="shared" si="11"/>
        <v>9536.49</v>
      </c>
      <c r="N93" s="338">
        <v>300</v>
      </c>
      <c r="O93" s="353" t="s">
        <v>589</v>
      </c>
      <c r="P93" s="354">
        <v>44259</v>
      </c>
      <c r="Q93" s="249"/>
      <c r="R93" s="253" t="s">
        <v>590</v>
      </c>
      <c r="S93" s="246"/>
      <c r="T93" s="246"/>
      <c r="U93" s="246"/>
      <c r="V93" s="246"/>
      <c r="W93" s="246"/>
      <c r="X93" s="246"/>
      <c r="Y93" s="246"/>
      <c r="Z93" s="246"/>
      <c r="AA93" s="246"/>
      <c r="AB93" s="246"/>
      <c r="AC93" s="246"/>
      <c r="AD93" s="246"/>
      <c r="AE93" s="246"/>
      <c r="AF93" s="316"/>
      <c r="AG93" s="313"/>
      <c r="AH93" s="249"/>
      <c r="AI93" s="249"/>
      <c r="AJ93" s="316"/>
      <c r="AK93" s="316"/>
      <c r="AL93" s="316"/>
    </row>
    <row r="94" spans="1:38" s="247" customFormat="1" ht="13.5" customHeight="1">
      <c r="A94" s="285">
        <v>12</v>
      </c>
      <c r="B94" s="386">
        <v>44259</v>
      </c>
      <c r="C94" s="355"/>
      <c r="D94" s="355" t="s">
        <v>923</v>
      </c>
      <c r="E94" s="285" t="s">
        <v>591</v>
      </c>
      <c r="F94" s="285">
        <v>1422.5</v>
      </c>
      <c r="G94" s="285">
        <v>1400</v>
      </c>
      <c r="H94" s="338">
        <v>1437</v>
      </c>
      <c r="I94" s="338" t="s">
        <v>924</v>
      </c>
      <c r="J94" s="350" t="s">
        <v>937</v>
      </c>
      <c r="K94" s="338">
        <f t="shared" si="9"/>
        <v>14.5</v>
      </c>
      <c r="L94" s="351">
        <f t="shared" si="10"/>
        <v>653.83500000000015</v>
      </c>
      <c r="M94" s="352">
        <f t="shared" si="11"/>
        <v>8771.1649999999991</v>
      </c>
      <c r="N94" s="338">
        <v>650</v>
      </c>
      <c r="O94" s="353" t="s">
        <v>589</v>
      </c>
      <c r="P94" s="354">
        <v>44259</v>
      </c>
      <c r="Q94" s="249"/>
      <c r="R94" s="253" t="s">
        <v>1009</v>
      </c>
      <c r="S94" s="246"/>
      <c r="T94" s="246"/>
      <c r="U94" s="246"/>
      <c r="V94" s="246"/>
      <c r="W94" s="246"/>
      <c r="X94" s="246"/>
      <c r="Y94" s="246"/>
      <c r="Z94" s="246"/>
      <c r="AA94" s="246"/>
      <c r="AB94" s="246"/>
      <c r="AC94" s="246"/>
      <c r="AD94" s="246"/>
      <c r="AE94" s="246"/>
      <c r="AF94" s="316"/>
      <c r="AG94" s="313"/>
      <c r="AH94" s="249"/>
      <c r="AI94" s="249"/>
      <c r="AJ94" s="316"/>
      <c r="AK94" s="316"/>
      <c r="AL94" s="316"/>
    </row>
    <row r="95" spans="1:38" s="247" customFormat="1" ht="13.5" customHeight="1">
      <c r="A95" s="310">
        <v>13</v>
      </c>
      <c r="B95" s="398">
        <v>44259</v>
      </c>
      <c r="C95" s="337"/>
      <c r="D95" s="337" t="s">
        <v>874</v>
      </c>
      <c r="E95" s="310" t="s">
        <v>591</v>
      </c>
      <c r="F95" s="310">
        <v>2322</v>
      </c>
      <c r="G95" s="310">
        <v>2275</v>
      </c>
      <c r="H95" s="311">
        <v>2275</v>
      </c>
      <c r="I95" s="311" t="s">
        <v>934</v>
      </c>
      <c r="J95" s="322" t="s">
        <v>948</v>
      </c>
      <c r="K95" s="311">
        <f t="shared" si="9"/>
        <v>-47</v>
      </c>
      <c r="L95" s="333">
        <f t="shared" si="10"/>
        <v>437.93750000000006</v>
      </c>
      <c r="M95" s="334">
        <f t="shared" si="11"/>
        <v>-13362.9375</v>
      </c>
      <c r="N95" s="311">
        <v>275</v>
      </c>
      <c r="O95" s="335" t="s">
        <v>601</v>
      </c>
      <c r="P95" s="336">
        <v>44627</v>
      </c>
      <c r="Q95" s="249"/>
      <c r="R95" s="253" t="s">
        <v>1009</v>
      </c>
      <c r="S95" s="246"/>
      <c r="T95" s="246"/>
      <c r="U95" s="246"/>
      <c r="V95" s="246"/>
      <c r="W95" s="246"/>
      <c r="X95" s="246"/>
      <c r="Y95" s="246"/>
      <c r="Z95" s="246"/>
      <c r="AA95" s="246"/>
      <c r="AB95" s="246"/>
      <c r="AC95" s="246"/>
      <c r="AD95" s="246"/>
      <c r="AE95" s="246"/>
      <c r="AF95" s="316"/>
      <c r="AG95" s="313"/>
      <c r="AH95" s="249"/>
      <c r="AI95" s="249"/>
      <c r="AJ95" s="316"/>
      <c r="AK95" s="316"/>
      <c r="AL95" s="316"/>
    </row>
    <row r="96" spans="1:38" s="247" customFormat="1" ht="13.5" customHeight="1">
      <c r="A96" s="397">
        <v>14</v>
      </c>
      <c r="B96" s="386">
        <v>44627</v>
      </c>
      <c r="C96" s="355"/>
      <c r="D96" s="355" t="s">
        <v>944</v>
      </c>
      <c r="E96" s="285" t="s">
        <v>591</v>
      </c>
      <c r="F96" s="285">
        <v>1137</v>
      </c>
      <c r="G96" s="285">
        <v>1120</v>
      </c>
      <c r="H96" s="338">
        <v>1151</v>
      </c>
      <c r="I96" s="338" t="s">
        <v>945</v>
      </c>
      <c r="J96" s="350" t="s">
        <v>946</v>
      </c>
      <c r="K96" s="338">
        <f t="shared" si="9"/>
        <v>14</v>
      </c>
      <c r="L96" s="351">
        <f t="shared" si="10"/>
        <v>563.99000000000012</v>
      </c>
      <c r="M96" s="352">
        <f t="shared" si="11"/>
        <v>9236.01</v>
      </c>
      <c r="N96" s="338">
        <v>700</v>
      </c>
      <c r="O96" s="353" t="s">
        <v>589</v>
      </c>
      <c r="P96" s="354">
        <v>44262</v>
      </c>
      <c r="Q96" s="249"/>
      <c r="R96" s="253" t="s">
        <v>1009</v>
      </c>
      <c r="S96" s="246"/>
      <c r="T96" s="246"/>
      <c r="U96" s="246"/>
      <c r="V96" s="246"/>
      <c r="W96" s="246"/>
      <c r="X96" s="246"/>
      <c r="Y96" s="246"/>
      <c r="Z96" s="246"/>
      <c r="AA96" s="246"/>
      <c r="AB96" s="246"/>
      <c r="AC96" s="246"/>
      <c r="AD96" s="246"/>
      <c r="AE96" s="246"/>
      <c r="AF96" s="316"/>
      <c r="AG96" s="313"/>
      <c r="AH96" s="249"/>
      <c r="AI96" s="249"/>
      <c r="AJ96" s="316"/>
      <c r="AK96" s="316"/>
      <c r="AL96" s="316"/>
    </row>
    <row r="97" spans="1:38" s="247" customFormat="1" ht="13.5" customHeight="1">
      <c r="A97" s="310">
        <v>15</v>
      </c>
      <c r="B97" s="398">
        <v>44627</v>
      </c>
      <c r="C97" s="337"/>
      <c r="D97" s="337" t="s">
        <v>959</v>
      </c>
      <c r="E97" s="310" t="s">
        <v>591</v>
      </c>
      <c r="F97" s="310">
        <v>173</v>
      </c>
      <c r="G97" s="310">
        <v>167.5</v>
      </c>
      <c r="H97" s="311">
        <v>167.5</v>
      </c>
      <c r="I97" s="311" t="s">
        <v>947</v>
      </c>
      <c r="J97" s="322" t="s">
        <v>963</v>
      </c>
      <c r="K97" s="311">
        <f t="shared" si="9"/>
        <v>-5.5</v>
      </c>
      <c r="L97" s="333">
        <f t="shared" si="10"/>
        <v>293.12500000000006</v>
      </c>
      <c r="M97" s="334">
        <f t="shared" si="11"/>
        <v>-14043.125</v>
      </c>
      <c r="N97" s="311">
        <v>2500</v>
      </c>
      <c r="O97" s="335" t="s">
        <v>601</v>
      </c>
      <c r="P97" s="336">
        <v>44627</v>
      </c>
      <c r="Q97" s="249"/>
      <c r="R97" s="253" t="s">
        <v>590</v>
      </c>
      <c r="S97" s="246"/>
      <c r="T97" s="246"/>
      <c r="U97" s="246"/>
      <c r="V97" s="246"/>
      <c r="W97" s="246"/>
      <c r="X97" s="246"/>
      <c r="Y97" s="246"/>
      <c r="Z97" s="246"/>
      <c r="AA97" s="246"/>
      <c r="AB97" s="246"/>
      <c r="AC97" s="246"/>
      <c r="AD97" s="246"/>
      <c r="AE97" s="246"/>
      <c r="AF97" s="316"/>
      <c r="AG97" s="313"/>
      <c r="AH97" s="249"/>
      <c r="AI97" s="249"/>
      <c r="AJ97" s="316"/>
      <c r="AK97" s="316"/>
      <c r="AL97" s="316"/>
    </row>
    <row r="98" spans="1:38" s="247" customFormat="1" ht="13.5" customHeight="1">
      <c r="A98" s="285">
        <v>16</v>
      </c>
      <c r="B98" s="386">
        <v>44627</v>
      </c>
      <c r="C98" s="355"/>
      <c r="D98" s="355" t="s">
        <v>886</v>
      </c>
      <c r="E98" s="285" t="s">
        <v>591</v>
      </c>
      <c r="F98" s="285">
        <v>270.5</v>
      </c>
      <c r="G98" s="285">
        <v>263</v>
      </c>
      <c r="H98" s="338">
        <v>275.5</v>
      </c>
      <c r="I98" s="338" t="s">
        <v>657</v>
      </c>
      <c r="J98" s="350" t="s">
        <v>913</v>
      </c>
      <c r="K98" s="338">
        <f t="shared" si="9"/>
        <v>5</v>
      </c>
      <c r="L98" s="351">
        <f t="shared" si="10"/>
        <v>327.84500000000003</v>
      </c>
      <c r="M98" s="352">
        <f t="shared" si="11"/>
        <v>8172.1549999999997</v>
      </c>
      <c r="N98" s="338">
        <v>1700</v>
      </c>
      <c r="O98" s="353" t="s">
        <v>589</v>
      </c>
      <c r="P98" s="354">
        <v>44262</v>
      </c>
      <c r="Q98" s="249"/>
      <c r="R98" s="253" t="s">
        <v>1009</v>
      </c>
      <c r="S98" s="246"/>
      <c r="T98" s="246"/>
      <c r="U98" s="246"/>
      <c r="V98" s="246"/>
      <c r="W98" s="246"/>
      <c r="X98" s="246"/>
      <c r="Y98" s="246"/>
      <c r="Z98" s="246"/>
      <c r="AA98" s="246"/>
      <c r="AB98" s="246"/>
      <c r="AC98" s="246"/>
      <c r="AD98" s="246"/>
      <c r="AE98" s="246"/>
      <c r="AF98" s="316"/>
      <c r="AG98" s="313"/>
      <c r="AH98" s="249"/>
      <c r="AI98" s="249"/>
      <c r="AJ98" s="316"/>
      <c r="AK98" s="316"/>
      <c r="AL98" s="316"/>
    </row>
    <row r="99" spans="1:38" s="247" customFormat="1" ht="13.5" customHeight="1">
      <c r="A99" s="285">
        <v>17</v>
      </c>
      <c r="B99" s="386">
        <v>44628</v>
      </c>
      <c r="C99" s="355"/>
      <c r="D99" s="355" t="s">
        <v>958</v>
      </c>
      <c r="E99" s="285" t="s">
        <v>591</v>
      </c>
      <c r="F99" s="285">
        <v>1399</v>
      </c>
      <c r="G99" s="285">
        <v>1362</v>
      </c>
      <c r="H99" s="338">
        <v>1424</v>
      </c>
      <c r="I99" s="338" t="s">
        <v>960</v>
      </c>
      <c r="J99" s="350" t="s">
        <v>610</v>
      </c>
      <c r="K99" s="338">
        <f t="shared" si="9"/>
        <v>25</v>
      </c>
      <c r="L99" s="351">
        <f t="shared" si="10"/>
        <v>697.7600000000001</v>
      </c>
      <c r="M99" s="352">
        <f t="shared" si="11"/>
        <v>16802.240000000002</v>
      </c>
      <c r="N99" s="338">
        <v>700</v>
      </c>
      <c r="O99" s="353" t="s">
        <v>589</v>
      </c>
      <c r="P99" s="354">
        <v>44264</v>
      </c>
      <c r="Q99" s="249"/>
      <c r="R99" s="253" t="s">
        <v>1009</v>
      </c>
      <c r="S99" s="246"/>
      <c r="T99" s="246"/>
      <c r="U99" s="246"/>
      <c r="V99" s="246"/>
      <c r="W99" s="246"/>
      <c r="X99" s="246"/>
      <c r="Y99" s="246"/>
      <c r="Z99" s="246"/>
      <c r="AA99" s="246"/>
      <c r="AB99" s="246"/>
      <c r="AC99" s="246"/>
      <c r="AD99" s="246"/>
      <c r="AE99" s="246"/>
      <c r="AF99" s="316"/>
      <c r="AG99" s="313"/>
      <c r="AH99" s="249"/>
      <c r="AI99" s="249"/>
      <c r="AJ99" s="316"/>
      <c r="AK99" s="316"/>
      <c r="AL99" s="316"/>
    </row>
    <row r="100" spans="1:38" s="247" customFormat="1" ht="13.5" customHeight="1">
      <c r="A100" s="310">
        <v>18</v>
      </c>
      <c r="B100" s="398">
        <v>44628</v>
      </c>
      <c r="C100" s="337"/>
      <c r="D100" s="337" t="s">
        <v>961</v>
      </c>
      <c r="E100" s="310" t="s">
        <v>591</v>
      </c>
      <c r="F100" s="310">
        <v>2110</v>
      </c>
      <c r="G100" s="310">
        <v>2065</v>
      </c>
      <c r="H100" s="311">
        <v>2065</v>
      </c>
      <c r="I100" s="311" t="s">
        <v>962</v>
      </c>
      <c r="J100" s="322" t="s">
        <v>931</v>
      </c>
      <c r="K100" s="311">
        <f t="shared" si="9"/>
        <v>-45</v>
      </c>
      <c r="L100" s="333">
        <f t="shared" si="10"/>
        <v>433.65000000000009</v>
      </c>
      <c r="M100" s="334">
        <f t="shared" si="11"/>
        <v>-13933.65</v>
      </c>
      <c r="N100" s="311">
        <v>300</v>
      </c>
      <c r="O100" s="335" t="s">
        <v>601</v>
      </c>
      <c r="P100" s="336">
        <v>44628</v>
      </c>
      <c r="Q100" s="249"/>
      <c r="R100" s="253" t="s">
        <v>590</v>
      </c>
      <c r="S100" s="246"/>
      <c r="T100" s="246"/>
      <c r="U100" s="246"/>
      <c r="V100" s="246"/>
      <c r="W100" s="246"/>
      <c r="X100" s="246"/>
      <c r="Y100" s="246"/>
      <c r="Z100" s="246"/>
      <c r="AA100" s="246"/>
      <c r="AB100" s="246"/>
      <c r="AC100" s="246"/>
      <c r="AD100" s="246"/>
      <c r="AE100" s="246"/>
      <c r="AF100" s="316"/>
      <c r="AG100" s="313"/>
      <c r="AH100" s="249"/>
      <c r="AI100" s="249"/>
      <c r="AJ100" s="316"/>
      <c r="AK100" s="316"/>
      <c r="AL100" s="316"/>
    </row>
    <row r="101" spans="1:38" s="247" customFormat="1" ht="13.5" customHeight="1">
      <c r="A101" s="285">
        <v>19</v>
      </c>
      <c r="B101" s="386">
        <v>44628</v>
      </c>
      <c r="C101" s="355"/>
      <c r="D101" s="355" t="s">
        <v>968</v>
      </c>
      <c r="E101" s="285" t="s">
        <v>591</v>
      </c>
      <c r="F101" s="285">
        <v>273.5</v>
      </c>
      <c r="G101" s="285">
        <v>265</v>
      </c>
      <c r="H101" s="338">
        <v>279.5</v>
      </c>
      <c r="I101" s="338" t="s">
        <v>969</v>
      </c>
      <c r="J101" s="350" t="s">
        <v>909</v>
      </c>
      <c r="K101" s="338">
        <f t="shared" si="9"/>
        <v>6</v>
      </c>
      <c r="L101" s="351">
        <f t="shared" si="10"/>
        <v>293.47500000000002</v>
      </c>
      <c r="M101" s="352">
        <f t="shared" si="11"/>
        <v>8706.5249999999996</v>
      </c>
      <c r="N101" s="338">
        <v>1500</v>
      </c>
      <c r="O101" s="353" t="s">
        <v>589</v>
      </c>
      <c r="P101" s="354">
        <v>44264</v>
      </c>
      <c r="Q101" s="249"/>
      <c r="R101" s="253" t="s">
        <v>590</v>
      </c>
      <c r="S101" s="246"/>
      <c r="T101" s="246"/>
      <c r="U101" s="246"/>
      <c r="V101" s="246"/>
      <c r="W101" s="246"/>
      <c r="X101" s="246"/>
      <c r="Y101" s="246"/>
      <c r="Z101" s="246"/>
      <c r="AA101" s="246"/>
      <c r="AB101" s="246"/>
      <c r="AC101" s="246"/>
      <c r="AD101" s="246"/>
      <c r="AE101" s="246"/>
      <c r="AF101" s="316"/>
      <c r="AG101" s="313"/>
      <c r="AH101" s="249"/>
      <c r="AI101" s="249"/>
      <c r="AJ101" s="316"/>
      <c r="AK101" s="316"/>
      <c r="AL101" s="316"/>
    </row>
    <row r="102" spans="1:38" s="247" customFormat="1" ht="13.5" customHeight="1">
      <c r="A102" s="285">
        <v>20</v>
      </c>
      <c r="B102" s="386">
        <v>44628</v>
      </c>
      <c r="C102" s="355"/>
      <c r="D102" s="355" t="s">
        <v>886</v>
      </c>
      <c r="E102" s="285" t="s">
        <v>591</v>
      </c>
      <c r="F102" s="285">
        <v>263</v>
      </c>
      <c r="G102" s="285">
        <v>255</v>
      </c>
      <c r="H102" s="338">
        <v>268.5</v>
      </c>
      <c r="I102" s="338" t="s">
        <v>971</v>
      </c>
      <c r="J102" s="350" t="s">
        <v>976</v>
      </c>
      <c r="K102" s="338">
        <f t="shared" si="9"/>
        <v>5.5</v>
      </c>
      <c r="L102" s="351">
        <f t="shared" si="10"/>
        <v>319.51500000000004</v>
      </c>
      <c r="M102" s="352">
        <f t="shared" si="11"/>
        <v>9030.4850000000006</v>
      </c>
      <c r="N102" s="338">
        <v>1700</v>
      </c>
      <c r="O102" s="353" t="s">
        <v>589</v>
      </c>
      <c r="P102" s="354">
        <v>44263</v>
      </c>
      <c r="Q102" s="249"/>
      <c r="R102" s="253" t="s">
        <v>1009</v>
      </c>
      <c r="S102" s="246"/>
      <c r="T102" s="246"/>
      <c r="U102" s="246"/>
      <c r="V102" s="246"/>
      <c r="W102" s="246"/>
      <c r="X102" s="246"/>
      <c r="Y102" s="246"/>
      <c r="Z102" s="246"/>
      <c r="AA102" s="246"/>
      <c r="AB102" s="246"/>
      <c r="AC102" s="246"/>
      <c r="AD102" s="246"/>
      <c r="AE102" s="246"/>
      <c r="AF102" s="316"/>
      <c r="AG102" s="313"/>
      <c r="AH102" s="249"/>
      <c r="AI102" s="249"/>
      <c r="AJ102" s="316"/>
      <c r="AK102" s="316"/>
      <c r="AL102" s="316"/>
    </row>
    <row r="103" spans="1:38" s="247" customFormat="1" ht="13.5" customHeight="1">
      <c r="A103" s="285">
        <v>21</v>
      </c>
      <c r="B103" s="386">
        <v>44628</v>
      </c>
      <c r="C103" s="355"/>
      <c r="D103" s="355" t="s">
        <v>972</v>
      </c>
      <c r="E103" s="285" t="s">
        <v>591</v>
      </c>
      <c r="F103" s="285">
        <v>695</v>
      </c>
      <c r="G103" s="285">
        <v>675</v>
      </c>
      <c r="H103" s="338">
        <v>709</v>
      </c>
      <c r="I103" s="338" t="s">
        <v>973</v>
      </c>
      <c r="J103" s="350" t="s">
        <v>946</v>
      </c>
      <c r="K103" s="338">
        <f t="shared" si="9"/>
        <v>14</v>
      </c>
      <c r="L103" s="351">
        <f t="shared" si="10"/>
        <v>372.22500000000008</v>
      </c>
      <c r="M103" s="352">
        <f t="shared" si="11"/>
        <v>10127.775</v>
      </c>
      <c r="N103" s="338">
        <v>750</v>
      </c>
      <c r="O103" s="353" t="s">
        <v>589</v>
      </c>
      <c r="P103" s="354">
        <v>44264</v>
      </c>
      <c r="Q103" s="249"/>
      <c r="R103" s="253" t="s">
        <v>590</v>
      </c>
      <c r="S103" s="246"/>
      <c r="T103" s="246"/>
      <c r="U103" s="246"/>
      <c r="V103" s="246"/>
      <c r="W103" s="246"/>
      <c r="X103" s="246"/>
      <c r="Y103" s="246"/>
      <c r="Z103" s="246"/>
      <c r="AA103" s="246"/>
      <c r="AB103" s="246"/>
      <c r="AC103" s="246"/>
      <c r="AD103" s="246"/>
      <c r="AE103" s="246"/>
      <c r="AF103" s="316"/>
      <c r="AG103" s="313"/>
      <c r="AH103" s="249"/>
      <c r="AI103" s="249"/>
      <c r="AJ103" s="316"/>
      <c r="AK103" s="316"/>
      <c r="AL103" s="316"/>
    </row>
    <row r="104" spans="1:38" s="247" customFormat="1" ht="13.5" customHeight="1">
      <c r="A104" s="285">
        <v>22</v>
      </c>
      <c r="B104" s="386">
        <v>44628</v>
      </c>
      <c r="C104" s="355"/>
      <c r="D104" s="355" t="s">
        <v>921</v>
      </c>
      <c r="E104" s="285" t="s">
        <v>591</v>
      </c>
      <c r="F104" s="285">
        <v>3195</v>
      </c>
      <c r="G104" s="285">
        <v>3120</v>
      </c>
      <c r="H104" s="338">
        <v>3250</v>
      </c>
      <c r="I104" s="338" t="s">
        <v>974</v>
      </c>
      <c r="J104" s="350" t="s">
        <v>728</v>
      </c>
      <c r="K104" s="338">
        <f t="shared" si="9"/>
        <v>55</v>
      </c>
      <c r="L104" s="351">
        <f t="shared" si="10"/>
        <v>398.12500000000006</v>
      </c>
      <c r="M104" s="352">
        <f t="shared" si="11"/>
        <v>9226.875</v>
      </c>
      <c r="N104" s="338">
        <v>175</v>
      </c>
      <c r="O104" s="353" t="s">
        <v>589</v>
      </c>
      <c r="P104" s="354">
        <v>44264</v>
      </c>
      <c r="Q104" s="249"/>
      <c r="R104" s="253" t="s">
        <v>1009</v>
      </c>
      <c r="S104" s="246"/>
      <c r="T104" s="246"/>
      <c r="U104" s="246"/>
      <c r="V104" s="246"/>
      <c r="W104" s="246"/>
      <c r="X104" s="246"/>
      <c r="Y104" s="246"/>
      <c r="Z104" s="246"/>
      <c r="AA104" s="246"/>
      <c r="AB104" s="246"/>
      <c r="AC104" s="246"/>
      <c r="AD104" s="246"/>
      <c r="AE104" s="246"/>
      <c r="AF104" s="316"/>
      <c r="AG104" s="313"/>
      <c r="AH104" s="249"/>
      <c r="AI104" s="249"/>
      <c r="AJ104" s="316"/>
      <c r="AK104" s="316"/>
      <c r="AL104" s="316"/>
    </row>
    <row r="105" spans="1:38" s="247" customFormat="1" ht="13.5" customHeight="1">
      <c r="A105" s="285">
        <v>23</v>
      </c>
      <c r="B105" s="386">
        <v>44628</v>
      </c>
      <c r="C105" s="355"/>
      <c r="D105" s="355" t="s">
        <v>975</v>
      </c>
      <c r="E105" s="285" t="s">
        <v>591</v>
      </c>
      <c r="F105" s="285">
        <v>1068</v>
      </c>
      <c r="G105" s="285">
        <v>1050</v>
      </c>
      <c r="H105" s="338">
        <v>1092</v>
      </c>
      <c r="I105" s="338" t="s">
        <v>979</v>
      </c>
      <c r="J105" s="350" t="s">
        <v>978</v>
      </c>
      <c r="K105" s="338">
        <f t="shared" si="9"/>
        <v>24</v>
      </c>
      <c r="L105" s="351">
        <f t="shared" si="10"/>
        <v>554.19000000000005</v>
      </c>
      <c r="M105" s="352">
        <f t="shared" si="11"/>
        <v>16845.810000000001</v>
      </c>
      <c r="N105" s="338">
        <v>725</v>
      </c>
      <c r="O105" s="353" t="s">
        <v>589</v>
      </c>
      <c r="P105" s="354">
        <v>44264</v>
      </c>
      <c r="Q105" s="249"/>
      <c r="R105" s="253" t="s">
        <v>1009</v>
      </c>
      <c r="S105" s="246"/>
      <c r="T105" s="246"/>
      <c r="U105" s="246"/>
      <c r="V105" s="246"/>
      <c r="W105" s="246"/>
      <c r="X105" s="246"/>
      <c r="Y105" s="246"/>
      <c r="Z105" s="246"/>
      <c r="AA105" s="246"/>
      <c r="AB105" s="246"/>
      <c r="AC105" s="246"/>
      <c r="AD105" s="246"/>
      <c r="AE105" s="246"/>
      <c r="AF105" s="316"/>
      <c r="AG105" s="313"/>
      <c r="AH105" s="249"/>
      <c r="AI105" s="249"/>
      <c r="AJ105" s="316"/>
      <c r="AK105" s="316"/>
      <c r="AL105" s="316"/>
    </row>
    <row r="106" spans="1:38" s="247" customFormat="1" ht="13.5" customHeight="1">
      <c r="A106" s="285">
        <v>24</v>
      </c>
      <c r="B106" s="386">
        <v>44629</v>
      </c>
      <c r="C106" s="355"/>
      <c r="D106" s="355" t="s">
        <v>886</v>
      </c>
      <c r="E106" s="285" t="s">
        <v>591</v>
      </c>
      <c r="F106" s="285">
        <v>264.5</v>
      </c>
      <c r="G106" s="285">
        <v>257</v>
      </c>
      <c r="H106" s="338">
        <v>270</v>
      </c>
      <c r="I106" s="338" t="s">
        <v>988</v>
      </c>
      <c r="J106" s="350" t="s">
        <v>976</v>
      </c>
      <c r="K106" s="338">
        <f t="shared" si="9"/>
        <v>5.5</v>
      </c>
      <c r="L106" s="351">
        <f t="shared" si="10"/>
        <v>321.30000000000007</v>
      </c>
      <c r="M106" s="352">
        <f t="shared" si="11"/>
        <v>9028.7000000000007</v>
      </c>
      <c r="N106" s="338">
        <v>1700</v>
      </c>
      <c r="O106" s="353" t="s">
        <v>589</v>
      </c>
      <c r="P106" s="354">
        <v>44264</v>
      </c>
      <c r="Q106" s="249"/>
      <c r="R106" s="253" t="s">
        <v>1009</v>
      </c>
      <c r="S106" s="246"/>
      <c r="T106" s="246"/>
      <c r="U106" s="246"/>
      <c r="V106" s="246"/>
      <c r="W106" s="246"/>
      <c r="X106" s="246"/>
      <c r="Y106" s="246"/>
      <c r="Z106" s="246"/>
      <c r="AA106" s="246"/>
      <c r="AB106" s="246"/>
      <c r="AC106" s="246"/>
      <c r="AD106" s="246"/>
      <c r="AE106" s="246"/>
      <c r="AF106" s="316"/>
      <c r="AG106" s="313"/>
      <c r="AH106" s="249"/>
      <c r="AI106" s="249"/>
      <c r="AJ106" s="316"/>
      <c r="AK106" s="316"/>
      <c r="AL106" s="316"/>
    </row>
    <row r="107" spans="1:38" s="247" customFormat="1" ht="13.5" customHeight="1">
      <c r="A107" s="310">
        <v>25</v>
      </c>
      <c r="B107" s="398">
        <v>44629</v>
      </c>
      <c r="C107" s="337"/>
      <c r="D107" s="337" t="s">
        <v>989</v>
      </c>
      <c r="E107" s="310" t="s">
        <v>591</v>
      </c>
      <c r="F107" s="310">
        <v>4700</v>
      </c>
      <c r="G107" s="310">
        <v>4570</v>
      </c>
      <c r="H107" s="311">
        <v>4615</v>
      </c>
      <c r="I107" s="311" t="s">
        <v>990</v>
      </c>
      <c r="J107" s="322" t="s">
        <v>993</v>
      </c>
      <c r="K107" s="311">
        <f t="shared" si="9"/>
        <v>-85</v>
      </c>
      <c r="L107" s="333">
        <f t="shared" si="10"/>
        <v>323.05000000000007</v>
      </c>
      <c r="M107" s="334">
        <f t="shared" si="11"/>
        <v>-8823.0499999999993</v>
      </c>
      <c r="N107" s="311">
        <v>100</v>
      </c>
      <c r="O107" s="335" t="s">
        <v>601</v>
      </c>
      <c r="P107" s="336">
        <v>44264</v>
      </c>
      <c r="Q107" s="249"/>
      <c r="R107" s="253" t="s">
        <v>1009</v>
      </c>
      <c r="S107" s="246"/>
      <c r="T107" s="246"/>
      <c r="U107" s="246"/>
      <c r="V107" s="246"/>
      <c r="W107" s="246"/>
      <c r="X107" s="246"/>
      <c r="Y107" s="246"/>
      <c r="Z107" s="246"/>
      <c r="AA107" s="246"/>
      <c r="AB107" s="246"/>
      <c r="AC107" s="246"/>
      <c r="AD107" s="246"/>
      <c r="AE107" s="246"/>
      <c r="AF107" s="316"/>
      <c r="AG107" s="313"/>
      <c r="AH107" s="249"/>
      <c r="AI107" s="249"/>
      <c r="AJ107" s="316"/>
      <c r="AK107" s="316"/>
      <c r="AL107" s="316"/>
    </row>
    <row r="108" spans="1:38" s="247" customFormat="1" ht="13.5" customHeight="1">
      <c r="A108" s="285">
        <v>26</v>
      </c>
      <c r="B108" s="386">
        <v>44630</v>
      </c>
      <c r="C108" s="355"/>
      <c r="D108" s="355" t="s">
        <v>994</v>
      </c>
      <c r="E108" s="285" t="s">
        <v>591</v>
      </c>
      <c r="F108" s="285">
        <v>1186.5</v>
      </c>
      <c r="G108" s="285">
        <v>1168</v>
      </c>
      <c r="H108" s="338">
        <v>1200.5</v>
      </c>
      <c r="I108" s="338">
        <v>1220</v>
      </c>
      <c r="J108" s="350" t="s">
        <v>946</v>
      </c>
      <c r="K108" s="338">
        <f t="shared" si="9"/>
        <v>14</v>
      </c>
      <c r="L108" s="351">
        <f t="shared" si="10"/>
        <v>588.24500000000012</v>
      </c>
      <c r="M108" s="352">
        <f t="shared" si="11"/>
        <v>9211.7549999999992</v>
      </c>
      <c r="N108" s="338">
        <v>700</v>
      </c>
      <c r="O108" s="353" t="s">
        <v>589</v>
      </c>
      <c r="P108" s="354">
        <v>44266</v>
      </c>
      <c r="Q108" s="249"/>
      <c r="R108" s="253" t="s">
        <v>1009</v>
      </c>
      <c r="S108" s="246"/>
      <c r="T108" s="246"/>
      <c r="U108" s="246"/>
      <c r="V108" s="246"/>
      <c r="W108" s="246"/>
      <c r="X108" s="246"/>
      <c r="Y108" s="246"/>
      <c r="Z108" s="246"/>
      <c r="AA108" s="246"/>
      <c r="AB108" s="246"/>
      <c r="AC108" s="246"/>
      <c r="AD108" s="246"/>
      <c r="AE108" s="246"/>
      <c r="AF108" s="316"/>
      <c r="AG108" s="313"/>
      <c r="AH108" s="249"/>
      <c r="AI108" s="249"/>
      <c r="AJ108" s="316"/>
      <c r="AK108" s="316"/>
      <c r="AL108" s="316"/>
    </row>
    <row r="109" spans="1:38" s="247" customFormat="1" ht="13.5" customHeight="1">
      <c r="A109" s="285">
        <v>27</v>
      </c>
      <c r="B109" s="386">
        <v>44630</v>
      </c>
      <c r="C109" s="355"/>
      <c r="D109" s="355" t="s">
        <v>999</v>
      </c>
      <c r="E109" s="285" t="s">
        <v>591</v>
      </c>
      <c r="F109" s="285">
        <v>123.75</v>
      </c>
      <c r="G109" s="285">
        <v>120</v>
      </c>
      <c r="H109" s="338">
        <v>126.5</v>
      </c>
      <c r="I109" s="338" t="s">
        <v>1000</v>
      </c>
      <c r="J109" s="350" t="s">
        <v>1016</v>
      </c>
      <c r="K109" s="338">
        <f t="shared" si="9"/>
        <v>2.75</v>
      </c>
      <c r="L109" s="351">
        <f t="shared" si="10"/>
        <v>380.76500000000004</v>
      </c>
      <c r="M109" s="352">
        <f t="shared" si="11"/>
        <v>11444.235000000001</v>
      </c>
      <c r="N109" s="338">
        <v>4300</v>
      </c>
      <c r="O109" s="353" t="s">
        <v>589</v>
      </c>
      <c r="P109" s="354">
        <v>44266</v>
      </c>
      <c r="Q109" s="249"/>
      <c r="R109" s="253" t="s">
        <v>1009</v>
      </c>
      <c r="S109" s="246"/>
      <c r="T109" s="246"/>
      <c r="U109" s="246"/>
      <c r="V109" s="246"/>
      <c r="W109" s="246"/>
      <c r="X109" s="246"/>
      <c r="Y109" s="246"/>
      <c r="Z109" s="246"/>
      <c r="AA109" s="246"/>
      <c r="AB109" s="246"/>
      <c r="AC109" s="246"/>
      <c r="AD109" s="246"/>
      <c r="AE109" s="246"/>
      <c r="AF109" s="316"/>
      <c r="AG109" s="313"/>
      <c r="AH109" s="249"/>
      <c r="AI109" s="249"/>
      <c r="AJ109" s="316"/>
      <c r="AK109" s="316"/>
      <c r="AL109" s="316"/>
    </row>
    <row r="110" spans="1:38" s="247" customFormat="1" ht="13.5" customHeight="1">
      <c r="A110" s="285">
        <v>28</v>
      </c>
      <c r="B110" s="386">
        <v>44630</v>
      </c>
      <c r="C110" s="355"/>
      <c r="D110" s="355" t="s">
        <v>968</v>
      </c>
      <c r="E110" s="285" t="s">
        <v>591</v>
      </c>
      <c r="F110" s="285">
        <v>287.5</v>
      </c>
      <c r="G110" s="285">
        <v>278.5</v>
      </c>
      <c r="H110" s="338">
        <v>293.5</v>
      </c>
      <c r="I110" s="338" t="s">
        <v>928</v>
      </c>
      <c r="J110" s="350" t="s">
        <v>909</v>
      </c>
      <c r="K110" s="338">
        <f t="shared" si="9"/>
        <v>6</v>
      </c>
      <c r="L110" s="351">
        <f t="shared" si="10"/>
        <v>308.17500000000007</v>
      </c>
      <c r="M110" s="352">
        <f t="shared" si="11"/>
        <v>8691.8250000000007</v>
      </c>
      <c r="N110" s="338">
        <v>1500</v>
      </c>
      <c r="O110" s="353" t="s">
        <v>589</v>
      </c>
      <c r="P110" s="386">
        <v>44635</v>
      </c>
      <c r="Q110" s="249"/>
      <c r="R110" s="253" t="s">
        <v>590</v>
      </c>
      <c r="S110" s="246"/>
      <c r="T110" s="246"/>
      <c r="U110" s="246"/>
      <c r="V110" s="246"/>
      <c r="W110" s="246"/>
      <c r="X110" s="246"/>
      <c r="Y110" s="246"/>
      <c r="Z110" s="246"/>
      <c r="AA110" s="246"/>
      <c r="AB110" s="246"/>
      <c r="AC110" s="246"/>
      <c r="AD110" s="246"/>
      <c r="AE110" s="246"/>
      <c r="AF110" s="316"/>
      <c r="AG110" s="313"/>
      <c r="AH110" s="249"/>
      <c r="AI110" s="249"/>
      <c r="AJ110" s="316"/>
      <c r="AK110" s="316"/>
      <c r="AL110" s="316"/>
    </row>
    <row r="111" spans="1:38" s="247" customFormat="1" ht="13.5" customHeight="1">
      <c r="A111" s="285">
        <v>29</v>
      </c>
      <c r="B111" s="386">
        <v>44630</v>
      </c>
      <c r="C111" s="355"/>
      <c r="D111" s="355" t="s">
        <v>1001</v>
      </c>
      <c r="E111" s="285" t="s">
        <v>591</v>
      </c>
      <c r="F111" s="285">
        <v>376.5</v>
      </c>
      <c r="G111" s="285">
        <v>372.5</v>
      </c>
      <c r="H111" s="338">
        <v>380.5</v>
      </c>
      <c r="I111" s="338" t="s">
        <v>1002</v>
      </c>
      <c r="J111" s="350" t="s">
        <v>1008</v>
      </c>
      <c r="K111" s="338">
        <f t="shared" si="9"/>
        <v>4</v>
      </c>
      <c r="L111" s="351">
        <f t="shared" si="10"/>
        <v>825.68500000000017</v>
      </c>
      <c r="M111" s="352">
        <f t="shared" si="11"/>
        <v>11574.315000000001</v>
      </c>
      <c r="N111" s="338">
        <v>3100</v>
      </c>
      <c r="O111" s="353" t="s">
        <v>589</v>
      </c>
      <c r="P111" s="386">
        <v>44630</v>
      </c>
      <c r="Q111" s="249"/>
      <c r="R111" s="253" t="s">
        <v>590</v>
      </c>
      <c r="S111" s="246"/>
      <c r="T111" s="246"/>
      <c r="U111" s="246"/>
      <c r="V111" s="246"/>
      <c r="W111" s="246"/>
      <c r="X111" s="246"/>
      <c r="Y111" s="246"/>
      <c r="Z111" s="246"/>
      <c r="AA111" s="246"/>
      <c r="AB111" s="246"/>
      <c r="AC111" s="246"/>
      <c r="AD111" s="246"/>
      <c r="AE111" s="246"/>
      <c r="AF111" s="316"/>
      <c r="AG111" s="313"/>
      <c r="AH111" s="249"/>
      <c r="AI111" s="249"/>
      <c r="AJ111" s="316"/>
      <c r="AK111" s="316"/>
      <c r="AL111" s="316"/>
    </row>
    <row r="112" spans="1:38" s="247" customFormat="1" ht="13.5" customHeight="1">
      <c r="A112" s="285">
        <v>30</v>
      </c>
      <c r="B112" s="386">
        <v>44630</v>
      </c>
      <c r="C112" s="355"/>
      <c r="D112" s="355" t="s">
        <v>1003</v>
      </c>
      <c r="E112" s="285" t="s">
        <v>591</v>
      </c>
      <c r="F112" s="285">
        <v>2355</v>
      </c>
      <c r="G112" s="285">
        <v>2300</v>
      </c>
      <c r="H112" s="338">
        <v>2390</v>
      </c>
      <c r="I112" s="338">
        <v>2450</v>
      </c>
      <c r="J112" s="350" t="s">
        <v>1035</v>
      </c>
      <c r="K112" s="338">
        <f t="shared" si="9"/>
        <v>35</v>
      </c>
      <c r="L112" s="351">
        <f t="shared" si="10"/>
        <v>460.07500000000005</v>
      </c>
      <c r="M112" s="352">
        <f t="shared" si="11"/>
        <v>9164.9249999999993</v>
      </c>
      <c r="N112" s="338">
        <v>275</v>
      </c>
      <c r="O112" s="353" t="s">
        <v>589</v>
      </c>
      <c r="P112" s="386">
        <v>44635</v>
      </c>
      <c r="Q112" s="249"/>
      <c r="R112" s="253" t="s">
        <v>590</v>
      </c>
      <c r="S112" s="246"/>
      <c r="T112" s="246"/>
      <c r="U112" s="246"/>
      <c r="V112" s="246"/>
      <c r="W112" s="246"/>
      <c r="X112" s="246"/>
      <c r="Y112" s="246"/>
      <c r="Z112" s="246"/>
      <c r="AA112" s="246"/>
      <c r="AB112" s="246"/>
      <c r="AC112" s="246"/>
      <c r="AD112" s="246"/>
      <c r="AE112" s="246"/>
      <c r="AF112" s="316"/>
      <c r="AG112" s="313"/>
      <c r="AH112" s="249"/>
      <c r="AI112" s="249"/>
      <c r="AJ112" s="316"/>
      <c r="AK112" s="316"/>
      <c r="AL112" s="316"/>
    </row>
    <row r="113" spans="1:38" s="247" customFormat="1" ht="13.5" customHeight="1">
      <c r="A113" s="285">
        <v>31</v>
      </c>
      <c r="B113" s="386">
        <v>44631</v>
      </c>
      <c r="C113" s="355"/>
      <c r="D113" s="355" t="s">
        <v>1019</v>
      </c>
      <c r="E113" s="285" t="s">
        <v>591</v>
      </c>
      <c r="F113" s="285">
        <v>2262.5</v>
      </c>
      <c r="G113" s="285">
        <v>2228</v>
      </c>
      <c r="H113" s="338">
        <v>2330</v>
      </c>
      <c r="I113" s="338" t="s">
        <v>1020</v>
      </c>
      <c r="J113" s="350" t="s">
        <v>811</v>
      </c>
      <c r="K113" s="338">
        <f t="shared" si="9"/>
        <v>67.5</v>
      </c>
      <c r="L113" s="351">
        <f t="shared" si="10"/>
        <v>611.62500000000011</v>
      </c>
      <c r="M113" s="352">
        <f t="shared" si="11"/>
        <v>24700.875</v>
      </c>
      <c r="N113" s="338">
        <v>375</v>
      </c>
      <c r="O113" s="353" t="s">
        <v>589</v>
      </c>
      <c r="P113" s="386">
        <v>44634</v>
      </c>
      <c r="Q113" s="249"/>
      <c r="R113" s="253" t="s">
        <v>1009</v>
      </c>
      <c r="S113" s="246"/>
      <c r="T113" s="246"/>
      <c r="U113" s="246"/>
      <c r="V113" s="246"/>
      <c r="W113" s="246"/>
      <c r="X113" s="246"/>
      <c r="Y113" s="246"/>
      <c r="Z113" s="246"/>
      <c r="AA113" s="246"/>
      <c r="AB113" s="246"/>
      <c r="AC113" s="246"/>
      <c r="AD113" s="246"/>
      <c r="AE113" s="246"/>
      <c r="AF113" s="316"/>
      <c r="AG113" s="313"/>
      <c r="AH113" s="249"/>
      <c r="AI113" s="249"/>
      <c r="AJ113" s="316"/>
      <c r="AK113" s="316"/>
      <c r="AL113" s="316"/>
    </row>
    <row r="114" spans="1:38" s="247" customFormat="1" ht="13.5" customHeight="1">
      <c r="A114" s="467">
        <v>32</v>
      </c>
      <c r="B114" s="398">
        <v>44631</v>
      </c>
      <c r="C114" s="337"/>
      <c r="D114" s="337" t="s">
        <v>886</v>
      </c>
      <c r="E114" s="310" t="s">
        <v>591</v>
      </c>
      <c r="F114" s="310">
        <v>266.5</v>
      </c>
      <c r="G114" s="310">
        <v>259</v>
      </c>
      <c r="H114" s="311">
        <v>260</v>
      </c>
      <c r="I114" s="311" t="s">
        <v>988</v>
      </c>
      <c r="J114" s="322" t="s">
        <v>1052</v>
      </c>
      <c r="K114" s="311">
        <f t="shared" si="9"/>
        <v>-6.5</v>
      </c>
      <c r="L114" s="333">
        <f t="shared" si="10"/>
        <v>309.40000000000003</v>
      </c>
      <c r="M114" s="334">
        <f t="shared" si="11"/>
        <v>-11359.4</v>
      </c>
      <c r="N114" s="311">
        <v>1700</v>
      </c>
      <c r="O114" s="335" t="s">
        <v>601</v>
      </c>
      <c r="P114" s="336">
        <v>44271</v>
      </c>
      <c r="Q114" s="249"/>
      <c r="R114" s="253" t="s">
        <v>590</v>
      </c>
      <c r="S114" s="246"/>
      <c r="T114" s="246"/>
      <c r="U114" s="246"/>
      <c r="V114" s="246"/>
      <c r="W114" s="246"/>
      <c r="X114" s="246"/>
      <c r="Y114" s="246"/>
      <c r="Z114" s="246"/>
      <c r="AA114" s="246"/>
      <c r="AB114" s="246"/>
      <c r="AC114" s="246"/>
      <c r="AD114" s="246"/>
      <c r="AE114" s="246"/>
      <c r="AF114" s="316"/>
      <c r="AG114" s="313"/>
      <c r="AH114" s="249"/>
      <c r="AI114" s="249"/>
      <c r="AJ114" s="316"/>
      <c r="AK114" s="316"/>
      <c r="AL114" s="316"/>
    </row>
    <row r="115" spans="1:38" s="247" customFormat="1" ht="13.5" customHeight="1">
      <c r="A115" s="467">
        <v>33</v>
      </c>
      <c r="B115" s="398">
        <v>44631</v>
      </c>
      <c r="C115" s="337"/>
      <c r="D115" s="337" t="s">
        <v>1022</v>
      </c>
      <c r="E115" s="310" t="s">
        <v>591</v>
      </c>
      <c r="F115" s="310">
        <v>785</v>
      </c>
      <c r="G115" s="310">
        <v>770</v>
      </c>
      <c r="H115" s="311">
        <v>770</v>
      </c>
      <c r="I115" s="311" t="s">
        <v>1023</v>
      </c>
      <c r="J115" s="322" t="s">
        <v>1033</v>
      </c>
      <c r="K115" s="311">
        <f t="shared" si="9"/>
        <v>-15</v>
      </c>
      <c r="L115" s="333">
        <f t="shared" si="10"/>
        <v>336.87500000000006</v>
      </c>
      <c r="M115" s="334">
        <f t="shared" si="11"/>
        <v>-9711.875</v>
      </c>
      <c r="N115" s="311">
        <v>625</v>
      </c>
      <c r="O115" s="335" t="s">
        <v>601</v>
      </c>
      <c r="P115" s="336">
        <v>44269</v>
      </c>
      <c r="Q115" s="249"/>
      <c r="R115" s="253" t="s">
        <v>590</v>
      </c>
      <c r="S115" s="246"/>
      <c r="T115" s="246"/>
      <c r="U115" s="246"/>
      <c r="V115" s="246"/>
      <c r="W115" s="246"/>
      <c r="X115" s="246"/>
      <c r="Y115" s="246"/>
      <c r="Z115" s="246"/>
      <c r="AA115" s="246"/>
      <c r="AB115" s="246"/>
      <c r="AC115" s="246"/>
      <c r="AD115" s="246"/>
      <c r="AE115" s="246"/>
      <c r="AF115" s="316"/>
      <c r="AG115" s="313"/>
      <c r="AH115" s="249"/>
      <c r="AI115" s="249"/>
      <c r="AJ115" s="316"/>
      <c r="AK115" s="316"/>
      <c r="AL115" s="316"/>
    </row>
    <row r="116" spans="1:38" s="247" customFormat="1" ht="13.5" customHeight="1">
      <c r="A116" s="285">
        <v>34</v>
      </c>
      <c r="B116" s="386">
        <v>44634</v>
      </c>
      <c r="C116" s="355"/>
      <c r="D116" s="355" t="s">
        <v>994</v>
      </c>
      <c r="E116" s="285" t="s">
        <v>591</v>
      </c>
      <c r="F116" s="285">
        <v>1180</v>
      </c>
      <c r="G116" s="285">
        <v>1162</v>
      </c>
      <c r="H116" s="338">
        <v>1192</v>
      </c>
      <c r="I116" s="338">
        <v>1220</v>
      </c>
      <c r="J116" s="350" t="s">
        <v>1025</v>
      </c>
      <c r="K116" s="338">
        <f t="shared" si="9"/>
        <v>12</v>
      </c>
      <c r="L116" s="351">
        <f t="shared" si="10"/>
        <v>584.08000000000004</v>
      </c>
      <c r="M116" s="352">
        <f t="shared" si="11"/>
        <v>7815.92</v>
      </c>
      <c r="N116" s="338">
        <v>700</v>
      </c>
      <c r="O116" s="353" t="s">
        <v>589</v>
      </c>
      <c r="P116" s="386">
        <v>44634</v>
      </c>
      <c r="Q116" s="249"/>
      <c r="R116" s="253" t="s">
        <v>1009</v>
      </c>
      <c r="S116" s="246"/>
      <c r="T116" s="246"/>
      <c r="U116" s="246"/>
      <c r="V116" s="246"/>
      <c r="W116" s="246"/>
      <c r="X116" s="246"/>
      <c r="Y116" s="246"/>
      <c r="Z116" s="246"/>
      <c r="AA116" s="246"/>
      <c r="AB116" s="246"/>
      <c r="AC116" s="246"/>
      <c r="AD116" s="246"/>
      <c r="AE116" s="246"/>
      <c r="AF116" s="316"/>
      <c r="AG116" s="313"/>
      <c r="AH116" s="249"/>
      <c r="AI116" s="249"/>
      <c r="AJ116" s="316"/>
      <c r="AK116" s="316"/>
      <c r="AL116" s="316"/>
    </row>
    <row r="117" spans="1:38" s="247" customFormat="1" ht="13.5" customHeight="1">
      <c r="A117" s="467">
        <v>35</v>
      </c>
      <c r="B117" s="358">
        <v>44634</v>
      </c>
      <c r="C117" s="337"/>
      <c r="D117" s="337" t="s">
        <v>1026</v>
      </c>
      <c r="E117" s="310" t="s">
        <v>591</v>
      </c>
      <c r="F117" s="310">
        <v>122.25</v>
      </c>
      <c r="G117" s="310">
        <v>119</v>
      </c>
      <c r="H117" s="311">
        <v>119</v>
      </c>
      <c r="I117" s="311" t="s">
        <v>1027</v>
      </c>
      <c r="J117" s="322" t="s">
        <v>1045</v>
      </c>
      <c r="K117" s="311">
        <f t="shared" si="9"/>
        <v>-3.25</v>
      </c>
      <c r="L117" s="333">
        <f t="shared" si="10"/>
        <v>358.19000000000005</v>
      </c>
      <c r="M117" s="334">
        <f t="shared" si="11"/>
        <v>-14333.19</v>
      </c>
      <c r="N117" s="311">
        <v>4300</v>
      </c>
      <c r="O117" s="335" t="s">
        <v>601</v>
      </c>
      <c r="P117" s="336">
        <v>44270</v>
      </c>
      <c r="Q117" s="249"/>
      <c r="R117" s="253" t="s">
        <v>1009</v>
      </c>
      <c r="S117" s="246"/>
      <c r="T117" s="246"/>
      <c r="U117" s="246"/>
      <c r="V117" s="246"/>
      <c r="W117" s="246"/>
      <c r="X117" s="246"/>
      <c r="Y117" s="246"/>
      <c r="Z117" s="246"/>
      <c r="AA117" s="246"/>
      <c r="AB117" s="246"/>
      <c r="AC117" s="246"/>
      <c r="AD117" s="246"/>
      <c r="AE117" s="246"/>
      <c r="AF117" s="316"/>
      <c r="AG117" s="313"/>
      <c r="AH117" s="249"/>
      <c r="AI117" s="249"/>
      <c r="AJ117" s="316"/>
      <c r="AK117" s="316"/>
      <c r="AL117" s="316"/>
    </row>
    <row r="118" spans="1:38" s="247" customFormat="1" ht="13.5" customHeight="1">
      <c r="A118" s="498">
        <v>36</v>
      </c>
      <c r="B118" s="500">
        <v>44634</v>
      </c>
      <c r="C118" s="337"/>
      <c r="D118" s="337" t="s">
        <v>1028</v>
      </c>
      <c r="E118" s="310" t="s">
        <v>1011</v>
      </c>
      <c r="F118" s="310">
        <v>16750</v>
      </c>
      <c r="G118" s="310">
        <v>16980</v>
      </c>
      <c r="H118" s="311">
        <v>16890</v>
      </c>
      <c r="I118" s="311" t="s">
        <v>1029</v>
      </c>
      <c r="J118" s="496" t="s">
        <v>1034</v>
      </c>
      <c r="K118" s="468">
        <f>F118-H118</f>
        <v>-140</v>
      </c>
      <c r="L118" s="333">
        <f t="shared" si="10"/>
        <v>591.15000000000009</v>
      </c>
      <c r="M118" s="502">
        <f>(-99*50)-691.15</f>
        <v>-5641.15</v>
      </c>
      <c r="N118" s="310">
        <v>50</v>
      </c>
      <c r="O118" s="502" t="s">
        <v>601</v>
      </c>
      <c r="P118" s="494">
        <v>44634</v>
      </c>
      <c r="Q118" s="249"/>
      <c r="R118" s="253" t="s">
        <v>590</v>
      </c>
      <c r="S118" s="246"/>
      <c r="T118" s="246"/>
      <c r="U118" s="246"/>
      <c r="V118" s="246"/>
      <c r="W118" s="246"/>
      <c r="X118" s="246"/>
      <c r="Y118" s="246"/>
      <c r="Z118" s="246"/>
      <c r="AA118" s="246"/>
      <c r="AB118" s="246"/>
      <c r="AC118" s="246"/>
      <c r="AD118" s="246"/>
      <c r="AE118" s="246"/>
      <c r="AF118" s="316"/>
      <c r="AG118" s="313"/>
      <c r="AH118" s="249"/>
      <c r="AI118" s="249"/>
      <c r="AJ118" s="316"/>
      <c r="AK118" s="316"/>
      <c r="AL118" s="316"/>
    </row>
    <row r="119" spans="1:38" s="247" customFormat="1" ht="13.5" customHeight="1">
      <c r="A119" s="499"/>
      <c r="B119" s="501"/>
      <c r="C119" s="337"/>
      <c r="D119" s="337" t="s">
        <v>1032</v>
      </c>
      <c r="E119" s="310" t="s">
        <v>1011</v>
      </c>
      <c r="F119" s="310">
        <v>127</v>
      </c>
      <c r="G119" s="310"/>
      <c r="H119" s="311">
        <v>86</v>
      </c>
      <c r="I119" s="311"/>
      <c r="J119" s="497"/>
      <c r="K119" s="468">
        <f>F119-H119</f>
        <v>41</v>
      </c>
      <c r="L119" s="468">
        <v>100</v>
      </c>
      <c r="M119" s="503"/>
      <c r="N119" s="310">
        <v>50</v>
      </c>
      <c r="O119" s="503"/>
      <c r="P119" s="495"/>
      <c r="Q119" s="249"/>
      <c r="R119" s="253" t="s">
        <v>590</v>
      </c>
      <c r="S119" s="246"/>
      <c r="T119" s="246"/>
      <c r="U119" s="246"/>
      <c r="V119" s="246"/>
      <c r="W119" s="246"/>
      <c r="X119" s="246"/>
      <c r="Y119" s="246"/>
      <c r="Z119" s="246"/>
      <c r="AA119" s="246"/>
      <c r="AB119" s="246"/>
      <c r="AC119" s="246"/>
      <c r="AD119" s="246"/>
      <c r="AE119" s="246"/>
      <c r="AF119" s="316"/>
      <c r="AG119" s="313"/>
      <c r="AH119" s="249"/>
      <c r="AI119" s="249"/>
      <c r="AJ119" s="316"/>
      <c r="AK119" s="316"/>
      <c r="AL119" s="316"/>
    </row>
    <row r="120" spans="1:38" s="247" customFormat="1" ht="13.5" customHeight="1">
      <c r="A120" s="397">
        <v>37</v>
      </c>
      <c r="B120" s="386">
        <v>44634</v>
      </c>
      <c r="C120" s="355"/>
      <c r="D120" s="355" t="s">
        <v>1030</v>
      </c>
      <c r="E120" s="285" t="s">
        <v>591</v>
      </c>
      <c r="F120" s="285">
        <v>2144</v>
      </c>
      <c r="G120" s="285">
        <v>2080</v>
      </c>
      <c r="H120" s="338">
        <v>2183</v>
      </c>
      <c r="I120" s="338" t="s">
        <v>1031</v>
      </c>
      <c r="J120" s="350" t="s">
        <v>1066</v>
      </c>
      <c r="K120" s="338">
        <f t="shared" ref="K120:K132" si="12">H120-F120</f>
        <v>39</v>
      </c>
      <c r="L120" s="351">
        <f t="shared" ref="L120:L132" si="13">(H120*N120)*0.07%</f>
        <v>305.62000000000006</v>
      </c>
      <c r="M120" s="352">
        <f t="shared" ref="M120:M132" si="14">(K120*N120)-L120</f>
        <v>7494.38</v>
      </c>
      <c r="N120" s="338">
        <v>200</v>
      </c>
      <c r="O120" s="353" t="s">
        <v>589</v>
      </c>
      <c r="P120" s="386">
        <v>44636</v>
      </c>
      <c r="Q120" s="249"/>
      <c r="R120" s="253" t="s">
        <v>1009</v>
      </c>
      <c r="S120" s="246"/>
      <c r="T120" s="246"/>
      <c r="U120" s="246"/>
      <c r="V120" s="246"/>
      <c r="W120" s="246"/>
      <c r="X120" s="246"/>
      <c r="Y120" s="246"/>
      <c r="Z120" s="246"/>
      <c r="AA120" s="246"/>
      <c r="AB120" s="246"/>
      <c r="AC120" s="246"/>
      <c r="AD120" s="246"/>
      <c r="AE120" s="246"/>
      <c r="AF120" s="316"/>
      <c r="AG120" s="313"/>
      <c r="AH120" s="249"/>
      <c r="AI120" s="249"/>
      <c r="AJ120" s="316"/>
      <c r="AK120" s="316"/>
      <c r="AL120" s="316"/>
    </row>
    <row r="121" spans="1:38" s="247" customFormat="1" ht="13.5" customHeight="1">
      <c r="A121" s="467">
        <v>38</v>
      </c>
      <c r="B121" s="358">
        <v>44635</v>
      </c>
      <c r="C121" s="337"/>
      <c r="D121" s="337" t="s">
        <v>1036</v>
      </c>
      <c r="E121" s="310" t="s">
        <v>591</v>
      </c>
      <c r="F121" s="310">
        <v>878</v>
      </c>
      <c r="G121" s="310">
        <v>865</v>
      </c>
      <c r="H121" s="311">
        <v>865</v>
      </c>
      <c r="I121" s="311" t="s">
        <v>1037</v>
      </c>
      <c r="J121" s="322" t="s">
        <v>932</v>
      </c>
      <c r="K121" s="311">
        <f t="shared" si="12"/>
        <v>-13</v>
      </c>
      <c r="L121" s="333">
        <f t="shared" si="13"/>
        <v>514.67500000000007</v>
      </c>
      <c r="M121" s="334">
        <f t="shared" si="14"/>
        <v>-11564.674999999999</v>
      </c>
      <c r="N121" s="311">
        <v>850</v>
      </c>
      <c r="O121" s="335" t="s">
        <v>601</v>
      </c>
      <c r="P121" s="336">
        <v>44270</v>
      </c>
      <c r="Q121" s="249"/>
      <c r="R121" s="253" t="s">
        <v>1009</v>
      </c>
      <c r="S121" s="246"/>
      <c r="T121" s="246"/>
      <c r="U121" s="246"/>
      <c r="V121" s="246"/>
      <c r="W121" s="246"/>
      <c r="X121" s="246"/>
      <c r="Y121" s="246"/>
      <c r="Z121" s="246"/>
      <c r="AA121" s="246"/>
      <c r="AB121" s="246"/>
      <c r="AC121" s="246"/>
      <c r="AD121" s="246"/>
      <c r="AE121" s="246"/>
      <c r="AF121" s="316"/>
      <c r="AG121" s="313"/>
      <c r="AH121" s="249"/>
      <c r="AI121" s="249"/>
      <c r="AJ121" s="316"/>
      <c r="AK121" s="316"/>
      <c r="AL121" s="316"/>
    </row>
    <row r="122" spans="1:38" s="247" customFormat="1" ht="13.5" customHeight="1">
      <c r="A122" s="397">
        <v>39</v>
      </c>
      <c r="B122" s="357">
        <v>44635</v>
      </c>
      <c r="C122" s="355"/>
      <c r="D122" s="355" t="s">
        <v>1038</v>
      </c>
      <c r="E122" s="285" t="s">
        <v>591</v>
      </c>
      <c r="F122" s="285">
        <v>1751.5</v>
      </c>
      <c r="G122" s="285">
        <v>1725</v>
      </c>
      <c r="H122" s="338">
        <v>1769</v>
      </c>
      <c r="I122" s="338" t="s">
        <v>1039</v>
      </c>
      <c r="J122" s="350" t="s">
        <v>951</v>
      </c>
      <c r="K122" s="338">
        <f t="shared" si="12"/>
        <v>17.5</v>
      </c>
      <c r="L122" s="351">
        <f t="shared" si="13"/>
        <v>866.81000000000017</v>
      </c>
      <c r="M122" s="352">
        <f t="shared" si="14"/>
        <v>11383.19</v>
      </c>
      <c r="N122" s="338">
        <v>700</v>
      </c>
      <c r="O122" s="353" t="s">
        <v>589</v>
      </c>
      <c r="P122" s="386">
        <v>44636</v>
      </c>
      <c r="Q122" s="249"/>
      <c r="R122" s="253" t="s">
        <v>590</v>
      </c>
      <c r="S122" s="246"/>
      <c r="T122" s="246"/>
      <c r="U122" s="246"/>
      <c r="V122" s="246"/>
      <c r="W122" s="246"/>
      <c r="X122" s="246"/>
      <c r="Y122" s="246"/>
      <c r="Z122" s="246"/>
      <c r="AA122" s="246"/>
      <c r="AB122" s="246"/>
      <c r="AC122" s="246"/>
      <c r="AD122" s="246"/>
      <c r="AE122" s="246"/>
      <c r="AF122" s="316"/>
      <c r="AG122" s="313"/>
      <c r="AH122" s="249"/>
      <c r="AI122" s="249"/>
      <c r="AJ122" s="316"/>
      <c r="AK122" s="316"/>
      <c r="AL122" s="316"/>
    </row>
    <row r="123" spans="1:38" s="247" customFormat="1" ht="13.5" customHeight="1">
      <c r="A123" s="467">
        <v>40</v>
      </c>
      <c r="B123" s="358">
        <v>44635</v>
      </c>
      <c r="C123" s="337"/>
      <c r="D123" s="337" t="s">
        <v>1040</v>
      </c>
      <c r="E123" s="310" t="s">
        <v>591</v>
      </c>
      <c r="F123" s="310">
        <v>221.75</v>
      </c>
      <c r="G123" s="310">
        <v>219</v>
      </c>
      <c r="H123" s="311">
        <v>219</v>
      </c>
      <c r="I123" s="311" t="s">
        <v>1041</v>
      </c>
      <c r="J123" s="322" t="s">
        <v>1046</v>
      </c>
      <c r="K123" s="311">
        <f t="shared" si="12"/>
        <v>-2.75</v>
      </c>
      <c r="L123" s="333">
        <f t="shared" si="13"/>
        <v>574.87500000000011</v>
      </c>
      <c r="M123" s="334">
        <f t="shared" si="14"/>
        <v>-10887.375</v>
      </c>
      <c r="N123" s="311">
        <v>3750</v>
      </c>
      <c r="O123" s="335" t="s">
        <v>601</v>
      </c>
      <c r="P123" s="336">
        <v>44270</v>
      </c>
      <c r="Q123" s="249"/>
      <c r="R123" s="253" t="s">
        <v>590</v>
      </c>
      <c r="S123" s="246"/>
      <c r="T123" s="246"/>
      <c r="U123" s="246"/>
      <c r="V123" s="246"/>
      <c r="W123" s="246"/>
      <c r="X123" s="246"/>
      <c r="Y123" s="246"/>
      <c r="Z123" s="246"/>
      <c r="AA123" s="246"/>
      <c r="AB123" s="246"/>
      <c r="AC123" s="246"/>
      <c r="AD123" s="246"/>
      <c r="AE123" s="246"/>
      <c r="AF123" s="316"/>
      <c r="AG123" s="313"/>
      <c r="AH123" s="249"/>
      <c r="AI123" s="249"/>
      <c r="AJ123" s="316"/>
      <c r="AK123" s="316"/>
      <c r="AL123" s="316"/>
    </row>
    <row r="124" spans="1:38" s="247" customFormat="1" ht="13.5" customHeight="1">
      <c r="A124" s="285">
        <v>41</v>
      </c>
      <c r="B124" s="357">
        <v>44635</v>
      </c>
      <c r="C124" s="355"/>
      <c r="D124" s="355" t="s">
        <v>1028</v>
      </c>
      <c r="E124" s="285" t="s">
        <v>591</v>
      </c>
      <c r="F124" s="285">
        <v>16640</v>
      </c>
      <c r="G124" s="285">
        <v>16450</v>
      </c>
      <c r="H124" s="338">
        <v>16690</v>
      </c>
      <c r="I124" s="338" t="s">
        <v>1042</v>
      </c>
      <c r="J124" s="350" t="s">
        <v>1043</v>
      </c>
      <c r="K124" s="338">
        <f t="shared" si="12"/>
        <v>50</v>
      </c>
      <c r="L124" s="351">
        <f t="shared" si="13"/>
        <v>584.15000000000009</v>
      </c>
      <c r="M124" s="352">
        <f t="shared" si="14"/>
        <v>1915.85</v>
      </c>
      <c r="N124" s="338">
        <v>50</v>
      </c>
      <c r="O124" s="353" t="s">
        <v>589</v>
      </c>
      <c r="P124" s="386">
        <v>44635</v>
      </c>
      <c r="Q124" s="249"/>
      <c r="R124" s="253" t="s">
        <v>590</v>
      </c>
      <c r="S124" s="246"/>
      <c r="T124" s="246"/>
      <c r="U124" s="246"/>
      <c r="V124" s="246"/>
      <c r="W124" s="246"/>
      <c r="X124" s="246"/>
      <c r="Y124" s="246"/>
      <c r="Z124" s="246"/>
      <c r="AA124" s="246"/>
      <c r="AB124" s="246"/>
      <c r="AC124" s="246"/>
      <c r="AD124" s="246"/>
      <c r="AE124" s="246"/>
      <c r="AF124" s="316"/>
      <c r="AG124" s="313"/>
      <c r="AH124" s="249"/>
      <c r="AI124" s="249"/>
      <c r="AJ124" s="316"/>
      <c r="AK124" s="316"/>
      <c r="AL124" s="316"/>
    </row>
    <row r="125" spans="1:38" s="247" customFormat="1" ht="13.5" customHeight="1">
      <c r="A125" s="467">
        <v>42</v>
      </c>
      <c r="B125" s="398">
        <v>44636</v>
      </c>
      <c r="C125" s="337"/>
      <c r="D125" s="337" t="s">
        <v>921</v>
      </c>
      <c r="E125" s="310" t="s">
        <v>591</v>
      </c>
      <c r="F125" s="310">
        <v>3215</v>
      </c>
      <c r="G125" s="310">
        <v>3140</v>
      </c>
      <c r="H125" s="311">
        <v>3140</v>
      </c>
      <c r="I125" s="311" t="s">
        <v>1053</v>
      </c>
      <c r="J125" s="322" t="s">
        <v>1065</v>
      </c>
      <c r="K125" s="311">
        <f t="shared" si="12"/>
        <v>-75</v>
      </c>
      <c r="L125" s="333">
        <f t="shared" si="13"/>
        <v>384.65000000000003</v>
      </c>
      <c r="M125" s="334">
        <f t="shared" si="14"/>
        <v>-13509.65</v>
      </c>
      <c r="N125" s="311">
        <v>175</v>
      </c>
      <c r="O125" s="335" t="s">
        <v>601</v>
      </c>
      <c r="P125" s="336">
        <v>44271</v>
      </c>
      <c r="Q125" s="249"/>
      <c r="R125" s="253" t="s">
        <v>1009</v>
      </c>
      <c r="S125" s="246"/>
      <c r="T125" s="246"/>
      <c r="U125" s="246"/>
      <c r="V125" s="246"/>
      <c r="W125" s="246"/>
      <c r="X125" s="246"/>
      <c r="Y125" s="246"/>
      <c r="Z125" s="246"/>
      <c r="AA125" s="246"/>
      <c r="AB125" s="246"/>
      <c r="AC125" s="246"/>
      <c r="AD125" s="246"/>
      <c r="AE125" s="246"/>
      <c r="AF125" s="316"/>
      <c r="AG125" s="313"/>
      <c r="AH125" s="249"/>
      <c r="AI125" s="249"/>
      <c r="AJ125" s="316"/>
      <c r="AK125" s="316"/>
      <c r="AL125" s="316"/>
    </row>
    <row r="126" spans="1:38" s="247" customFormat="1" ht="13.5" customHeight="1">
      <c r="A126" s="397">
        <v>43</v>
      </c>
      <c r="B126" s="386">
        <v>44636</v>
      </c>
      <c r="C126" s="355"/>
      <c r="D126" s="355" t="s">
        <v>1063</v>
      </c>
      <c r="E126" s="285" t="s">
        <v>591</v>
      </c>
      <c r="F126" s="285">
        <v>2080</v>
      </c>
      <c r="G126" s="285">
        <v>2040</v>
      </c>
      <c r="H126" s="338">
        <v>2118</v>
      </c>
      <c r="I126" s="338">
        <v>2150</v>
      </c>
      <c r="J126" s="350" t="s">
        <v>1072</v>
      </c>
      <c r="K126" s="338">
        <f t="shared" si="12"/>
        <v>38</v>
      </c>
      <c r="L126" s="351">
        <f t="shared" si="13"/>
        <v>444.78000000000009</v>
      </c>
      <c r="M126" s="352">
        <f t="shared" si="14"/>
        <v>10955.22</v>
      </c>
      <c r="N126" s="338">
        <v>300</v>
      </c>
      <c r="O126" s="353" t="s">
        <v>589</v>
      </c>
      <c r="P126" s="386">
        <v>44637</v>
      </c>
      <c r="Q126" s="249"/>
      <c r="R126" s="253" t="s">
        <v>590</v>
      </c>
      <c r="S126" s="246"/>
      <c r="T126" s="246"/>
      <c r="U126" s="246"/>
      <c r="V126" s="246"/>
      <c r="W126" s="246"/>
      <c r="X126" s="246"/>
      <c r="Y126" s="246"/>
      <c r="Z126" s="246"/>
      <c r="AA126" s="246"/>
      <c r="AB126" s="246"/>
      <c r="AC126" s="246"/>
      <c r="AD126" s="246"/>
      <c r="AE126" s="246"/>
      <c r="AF126" s="316"/>
      <c r="AG126" s="313"/>
      <c r="AH126" s="249"/>
      <c r="AI126" s="249"/>
      <c r="AJ126" s="316"/>
      <c r="AK126" s="316"/>
      <c r="AL126" s="316"/>
    </row>
    <row r="127" spans="1:38" s="247" customFormat="1" ht="13.5" customHeight="1">
      <c r="A127" s="467">
        <v>44</v>
      </c>
      <c r="B127" s="398">
        <v>44637</v>
      </c>
      <c r="C127" s="337"/>
      <c r="D127" s="337" t="s">
        <v>1077</v>
      </c>
      <c r="E127" s="310" t="s">
        <v>591</v>
      </c>
      <c r="F127" s="310">
        <v>2157.5</v>
      </c>
      <c r="G127" s="310">
        <v>2115</v>
      </c>
      <c r="H127" s="311">
        <v>2115</v>
      </c>
      <c r="I127" s="311" t="s">
        <v>1078</v>
      </c>
      <c r="J127" s="322" t="s">
        <v>1087</v>
      </c>
      <c r="K127" s="311">
        <f t="shared" si="12"/>
        <v>-42.5</v>
      </c>
      <c r="L127" s="333">
        <f t="shared" si="13"/>
        <v>370.12500000000006</v>
      </c>
      <c r="M127" s="334">
        <f t="shared" si="14"/>
        <v>-10995.125</v>
      </c>
      <c r="N127" s="311">
        <v>250</v>
      </c>
      <c r="O127" s="335" t="s">
        <v>601</v>
      </c>
      <c r="P127" s="336">
        <v>44272</v>
      </c>
      <c r="Q127" s="249"/>
      <c r="R127" s="253" t="s">
        <v>590</v>
      </c>
      <c r="S127" s="246"/>
      <c r="T127" s="246"/>
      <c r="U127" s="246"/>
      <c r="V127" s="246"/>
      <c r="W127" s="246"/>
      <c r="X127" s="246"/>
      <c r="Y127" s="246"/>
      <c r="Z127" s="246"/>
      <c r="AA127" s="246"/>
      <c r="AB127" s="246"/>
      <c r="AC127" s="246"/>
      <c r="AD127" s="246"/>
      <c r="AE127" s="246"/>
      <c r="AF127" s="316"/>
      <c r="AG127" s="313"/>
      <c r="AH127" s="249"/>
      <c r="AI127" s="249"/>
      <c r="AJ127" s="316"/>
      <c r="AK127" s="316"/>
      <c r="AL127" s="316"/>
    </row>
    <row r="128" spans="1:38" s="247" customFormat="1" ht="13.5" customHeight="1">
      <c r="A128" s="467">
        <v>45</v>
      </c>
      <c r="B128" s="398">
        <v>44637</v>
      </c>
      <c r="C128" s="337"/>
      <c r="D128" s="337" t="s">
        <v>1079</v>
      </c>
      <c r="E128" s="310" t="s">
        <v>591</v>
      </c>
      <c r="F128" s="310">
        <v>1822.5</v>
      </c>
      <c r="G128" s="310">
        <v>1790</v>
      </c>
      <c r="H128" s="311">
        <v>1790</v>
      </c>
      <c r="I128" s="311" t="s">
        <v>1080</v>
      </c>
      <c r="J128" s="322" t="s">
        <v>1093</v>
      </c>
      <c r="K128" s="311">
        <f t="shared" si="12"/>
        <v>-32.5</v>
      </c>
      <c r="L128" s="333">
        <f t="shared" si="13"/>
        <v>501.20000000000005</v>
      </c>
      <c r="M128" s="334">
        <f t="shared" si="14"/>
        <v>-13501.2</v>
      </c>
      <c r="N128" s="311">
        <v>400</v>
      </c>
      <c r="O128" s="335" t="s">
        <v>601</v>
      </c>
      <c r="P128" s="336">
        <v>44276</v>
      </c>
      <c r="Q128" s="249"/>
      <c r="R128" s="253" t="s">
        <v>590</v>
      </c>
      <c r="S128" s="246"/>
      <c r="T128" s="246"/>
      <c r="U128" s="246"/>
      <c r="V128" s="246"/>
      <c r="W128" s="246"/>
      <c r="X128" s="246"/>
      <c r="Y128" s="246"/>
      <c r="Z128" s="246"/>
      <c r="AA128" s="246"/>
      <c r="AB128" s="246"/>
      <c r="AC128" s="246"/>
      <c r="AD128" s="246"/>
      <c r="AE128" s="246"/>
      <c r="AF128" s="316"/>
      <c r="AG128" s="313"/>
      <c r="AH128" s="249"/>
      <c r="AI128" s="249"/>
      <c r="AJ128" s="316"/>
      <c r="AK128" s="316"/>
      <c r="AL128" s="316"/>
    </row>
    <row r="129" spans="1:38" s="247" customFormat="1" ht="13.5" customHeight="1">
      <c r="A129" s="467">
        <v>46</v>
      </c>
      <c r="B129" s="398">
        <v>44637</v>
      </c>
      <c r="C129" s="337"/>
      <c r="D129" s="337" t="s">
        <v>968</v>
      </c>
      <c r="E129" s="310" t="s">
        <v>591</v>
      </c>
      <c r="F129" s="310">
        <v>303.5</v>
      </c>
      <c r="G129" s="310">
        <v>293.5</v>
      </c>
      <c r="H129" s="311">
        <v>294</v>
      </c>
      <c r="I129" s="311" t="s">
        <v>1081</v>
      </c>
      <c r="J129" s="322" t="s">
        <v>1104</v>
      </c>
      <c r="K129" s="311">
        <f t="shared" si="12"/>
        <v>-9.5</v>
      </c>
      <c r="L129" s="333">
        <f t="shared" si="13"/>
        <v>308.70000000000005</v>
      </c>
      <c r="M129" s="334">
        <f t="shared" si="14"/>
        <v>-14558.7</v>
      </c>
      <c r="N129" s="311">
        <v>1500</v>
      </c>
      <c r="O129" s="335" t="s">
        <v>601</v>
      </c>
      <c r="P129" s="336">
        <v>44277</v>
      </c>
      <c r="Q129" s="249"/>
      <c r="R129" s="253" t="s">
        <v>590</v>
      </c>
      <c r="S129" s="246"/>
      <c r="T129" s="246"/>
      <c r="U129" s="246"/>
      <c r="V129" s="246"/>
      <c r="W129" s="246"/>
      <c r="X129" s="246"/>
      <c r="Y129" s="246"/>
      <c r="Z129" s="246"/>
      <c r="AA129" s="246"/>
      <c r="AB129" s="246"/>
      <c r="AC129" s="246"/>
      <c r="AD129" s="246"/>
      <c r="AE129" s="246"/>
      <c r="AF129" s="316"/>
      <c r="AG129" s="313"/>
      <c r="AH129" s="249"/>
      <c r="AI129" s="249"/>
      <c r="AJ129" s="316"/>
      <c r="AK129" s="316"/>
      <c r="AL129" s="316"/>
    </row>
    <row r="130" spans="1:38" s="247" customFormat="1" ht="13.5" customHeight="1">
      <c r="A130" s="467">
        <v>47</v>
      </c>
      <c r="B130" s="398">
        <v>44641</v>
      </c>
      <c r="C130" s="337"/>
      <c r="D130" s="337" t="s">
        <v>874</v>
      </c>
      <c r="E130" s="310" t="s">
        <v>591</v>
      </c>
      <c r="F130" s="310">
        <v>2395.5</v>
      </c>
      <c r="G130" s="310">
        <v>2350</v>
      </c>
      <c r="H130" s="311">
        <v>2350</v>
      </c>
      <c r="I130" s="311" t="s">
        <v>1088</v>
      </c>
      <c r="J130" s="322" t="s">
        <v>1105</v>
      </c>
      <c r="K130" s="311">
        <f t="shared" si="12"/>
        <v>-45.5</v>
      </c>
      <c r="L130" s="333">
        <f t="shared" si="13"/>
        <v>411.25000000000006</v>
      </c>
      <c r="M130" s="334">
        <f t="shared" si="14"/>
        <v>-11786.25</v>
      </c>
      <c r="N130" s="311">
        <v>250</v>
      </c>
      <c r="O130" s="335" t="s">
        <v>601</v>
      </c>
      <c r="P130" s="336">
        <v>44277</v>
      </c>
      <c r="Q130" s="249"/>
      <c r="R130" s="253" t="s">
        <v>1009</v>
      </c>
      <c r="S130" s="246"/>
      <c r="T130" s="246"/>
      <c r="U130" s="246"/>
      <c r="V130" s="246"/>
      <c r="W130" s="246"/>
      <c r="X130" s="246"/>
      <c r="Y130" s="246"/>
      <c r="Z130" s="246"/>
      <c r="AA130" s="246"/>
      <c r="AB130" s="246"/>
      <c r="AC130" s="246"/>
      <c r="AD130" s="246"/>
      <c r="AE130" s="246"/>
      <c r="AF130" s="316"/>
      <c r="AG130" s="313"/>
      <c r="AH130" s="249"/>
      <c r="AI130" s="249"/>
      <c r="AJ130" s="316"/>
      <c r="AK130" s="316"/>
      <c r="AL130" s="316"/>
    </row>
    <row r="131" spans="1:38" s="247" customFormat="1" ht="13.5" customHeight="1">
      <c r="A131" s="467">
        <v>48</v>
      </c>
      <c r="B131" s="398">
        <v>44641</v>
      </c>
      <c r="C131" s="337"/>
      <c r="D131" s="337" t="s">
        <v>1063</v>
      </c>
      <c r="E131" s="310" t="s">
        <v>591</v>
      </c>
      <c r="F131" s="310">
        <v>2082.5</v>
      </c>
      <c r="G131" s="310">
        <v>2040</v>
      </c>
      <c r="H131" s="311">
        <v>2040</v>
      </c>
      <c r="I131" s="311" t="s">
        <v>1091</v>
      </c>
      <c r="J131" s="322" t="s">
        <v>1087</v>
      </c>
      <c r="K131" s="311">
        <f t="shared" si="12"/>
        <v>-42.5</v>
      </c>
      <c r="L131" s="333">
        <f t="shared" si="13"/>
        <v>428.40000000000003</v>
      </c>
      <c r="M131" s="334">
        <f t="shared" si="14"/>
        <v>-13178.4</v>
      </c>
      <c r="N131" s="311">
        <v>300</v>
      </c>
      <c r="O131" s="335" t="s">
        <v>601</v>
      </c>
      <c r="P131" s="336">
        <v>44277</v>
      </c>
      <c r="Q131" s="249"/>
      <c r="R131" s="253" t="s">
        <v>590</v>
      </c>
      <c r="S131" s="246"/>
      <c r="T131" s="246"/>
      <c r="U131" s="246"/>
      <c r="V131" s="246"/>
      <c r="W131" s="246"/>
      <c r="X131" s="246"/>
      <c r="Y131" s="246"/>
      <c r="Z131" s="246"/>
      <c r="AA131" s="246"/>
      <c r="AB131" s="246"/>
      <c r="AC131" s="246"/>
      <c r="AD131" s="246"/>
      <c r="AE131" s="246"/>
      <c r="AF131" s="316"/>
      <c r="AG131" s="313"/>
      <c r="AH131" s="249"/>
      <c r="AI131" s="249"/>
      <c r="AJ131" s="316"/>
      <c r="AK131" s="316"/>
      <c r="AL131" s="316"/>
    </row>
    <row r="132" spans="1:38" s="247" customFormat="1" ht="13.5" customHeight="1">
      <c r="A132" s="467">
        <v>49</v>
      </c>
      <c r="B132" s="398">
        <v>44641</v>
      </c>
      <c r="C132" s="337"/>
      <c r="D132" s="337" t="s">
        <v>1038</v>
      </c>
      <c r="E132" s="310" t="s">
        <v>591</v>
      </c>
      <c r="F132" s="310">
        <v>1788.5</v>
      </c>
      <c r="G132" s="310">
        <v>1765</v>
      </c>
      <c r="H132" s="311">
        <v>1765</v>
      </c>
      <c r="I132" s="311" t="s">
        <v>1092</v>
      </c>
      <c r="J132" s="322" t="s">
        <v>1094</v>
      </c>
      <c r="K132" s="311">
        <f t="shared" si="12"/>
        <v>-23.5</v>
      </c>
      <c r="L132" s="333">
        <f t="shared" si="13"/>
        <v>679.52500000000009</v>
      </c>
      <c r="M132" s="334">
        <f t="shared" si="14"/>
        <v>-13604.525</v>
      </c>
      <c r="N132" s="311">
        <v>550</v>
      </c>
      <c r="O132" s="335" t="s">
        <v>601</v>
      </c>
      <c r="P132" s="336">
        <v>44276</v>
      </c>
      <c r="Q132" s="249"/>
      <c r="R132" s="253" t="s">
        <v>1009</v>
      </c>
      <c r="S132" s="246"/>
      <c r="T132" s="246"/>
      <c r="U132" s="246"/>
      <c r="V132" s="246"/>
      <c r="W132" s="246"/>
      <c r="X132" s="246"/>
      <c r="Y132" s="246"/>
      <c r="Z132" s="246"/>
      <c r="AA132" s="246"/>
      <c r="AB132" s="246"/>
      <c r="AC132" s="246"/>
      <c r="AD132" s="246"/>
      <c r="AE132" s="246"/>
      <c r="AF132" s="316"/>
      <c r="AG132" s="313"/>
      <c r="AH132" s="249"/>
      <c r="AI132" s="249"/>
      <c r="AJ132" s="316"/>
      <c r="AK132" s="316"/>
      <c r="AL132" s="316"/>
    </row>
    <row r="133" spans="1:38" s="247" customFormat="1" ht="13.5" customHeight="1">
      <c r="A133" s="369">
        <v>50</v>
      </c>
      <c r="B133" s="248">
        <v>44642</v>
      </c>
      <c r="C133" s="340"/>
      <c r="D133" s="340" t="s">
        <v>1003</v>
      </c>
      <c r="E133" s="251" t="s">
        <v>591</v>
      </c>
      <c r="F133" s="251" t="s">
        <v>1111</v>
      </c>
      <c r="G133" s="251">
        <v>2390</v>
      </c>
      <c r="H133" s="252"/>
      <c r="I133" s="252" t="s">
        <v>1112</v>
      </c>
      <c r="J133" s="302" t="s">
        <v>592</v>
      </c>
      <c r="K133" s="340"/>
      <c r="L133" s="340"/>
      <c r="M133" s="251"/>
      <c r="N133" s="251"/>
      <c r="O133" s="251"/>
      <c r="P133" s="252"/>
      <c r="Q133" s="249"/>
      <c r="R133" s="253" t="s">
        <v>590</v>
      </c>
      <c r="S133" s="246"/>
      <c r="T133" s="246"/>
      <c r="U133" s="246"/>
      <c r="V133" s="246"/>
      <c r="W133" s="246"/>
      <c r="X133" s="246"/>
      <c r="Y133" s="246"/>
      <c r="Z133" s="246"/>
      <c r="AA133" s="246"/>
      <c r="AB133" s="246"/>
      <c r="AC133" s="246"/>
      <c r="AD133" s="246"/>
      <c r="AE133" s="246"/>
      <c r="AF133" s="316"/>
      <c r="AG133" s="313"/>
      <c r="AH133" s="249"/>
      <c r="AI133" s="249"/>
      <c r="AJ133" s="316"/>
      <c r="AK133" s="316"/>
      <c r="AL133" s="316"/>
    </row>
    <row r="134" spans="1:38" s="247" customFormat="1" ht="13.5" customHeight="1">
      <c r="A134" s="397">
        <v>51</v>
      </c>
      <c r="B134" s="386">
        <v>44642</v>
      </c>
      <c r="C134" s="355"/>
      <c r="D134" s="355" t="s">
        <v>994</v>
      </c>
      <c r="E134" s="285" t="s">
        <v>591</v>
      </c>
      <c r="F134" s="285">
        <v>1184</v>
      </c>
      <c r="G134" s="285">
        <v>1165</v>
      </c>
      <c r="H134" s="338">
        <v>1196.5</v>
      </c>
      <c r="I134" s="338" t="s">
        <v>1119</v>
      </c>
      <c r="J134" s="350" t="s">
        <v>1013</v>
      </c>
      <c r="K134" s="338">
        <f>H134-F134</f>
        <v>12.5</v>
      </c>
      <c r="L134" s="351">
        <f>(H134*N134)*0.07%</f>
        <v>586.28500000000008</v>
      </c>
      <c r="M134" s="352">
        <f>(K134*N134)-L134</f>
        <v>8163.7150000000001</v>
      </c>
      <c r="N134" s="338">
        <v>700</v>
      </c>
      <c r="O134" s="353" t="s">
        <v>589</v>
      </c>
      <c r="P134" s="386">
        <v>44644</v>
      </c>
      <c r="Q134" s="249"/>
      <c r="R134" s="253" t="s">
        <v>1009</v>
      </c>
      <c r="S134" s="246"/>
      <c r="T134" s="246"/>
      <c r="U134" s="246"/>
      <c r="V134" s="246"/>
      <c r="W134" s="246"/>
      <c r="X134" s="246"/>
      <c r="Y134" s="246"/>
      <c r="Z134" s="246"/>
      <c r="AA134" s="246"/>
      <c r="AB134" s="246"/>
      <c r="AC134" s="246"/>
      <c r="AD134" s="246"/>
      <c r="AE134" s="246"/>
      <c r="AF134" s="316"/>
      <c r="AG134" s="313"/>
      <c r="AH134" s="249"/>
      <c r="AI134" s="249"/>
      <c r="AJ134" s="316"/>
      <c r="AK134" s="316"/>
      <c r="AL134" s="316"/>
    </row>
    <row r="135" spans="1:38" s="247" customFormat="1" ht="13.5" customHeight="1">
      <c r="A135" s="397">
        <v>52</v>
      </c>
      <c r="B135" s="357">
        <v>44643</v>
      </c>
      <c r="C135" s="355"/>
      <c r="D135" s="355" t="s">
        <v>1134</v>
      </c>
      <c r="E135" s="285" t="s">
        <v>591</v>
      </c>
      <c r="F135" s="285">
        <v>761</v>
      </c>
      <c r="G135" s="285">
        <v>745</v>
      </c>
      <c r="H135" s="338">
        <v>771</v>
      </c>
      <c r="I135" s="338" t="s">
        <v>1135</v>
      </c>
      <c r="J135" s="350" t="s">
        <v>1149</v>
      </c>
      <c r="K135" s="338">
        <f>H135-F135</f>
        <v>10</v>
      </c>
      <c r="L135" s="351">
        <f>(H135*N135)*0.07%</f>
        <v>431.76000000000005</v>
      </c>
      <c r="M135" s="352">
        <f>(K135*N135)-L135</f>
        <v>7568.24</v>
      </c>
      <c r="N135" s="338">
        <v>800</v>
      </c>
      <c r="O135" s="353" t="s">
        <v>589</v>
      </c>
      <c r="P135" s="386">
        <v>44644</v>
      </c>
      <c r="Q135" s="249"/>
      <c r="R135" s="253" t="s">
        <v>1009</v>
      </c>
      <c r="S135" s="246"/>
      <c r="T135" s="246"/>
      <c r="U135" s="246"/>
      <c r="V135" s="246"/>
      <c r="W135" s="246"/>
      <c r="X135" s="246"/>
      <c r="Y135" s="246"/>
      <c r="Z135" s="246"/>
      <c r="AA135" s="246"/>
      <c r="AB135" s="246"/>
      <c r="AC135" s="246"/>
      <c r="AD135" s="246"/>
      <c r="AE135" s="246"/>
      <c r="AF135" s="316"/>
      <c r="AG135" s="313"/>
      <c r="AH135" s="249"/>
      <c r="AI135" s="249"/>
      <c r="AJ135" s="316"/>
      <c r="AK135" s="316"/>
      <c r="AL135" s="316"/>
    </row>
    <row r="136" spans="1:38" s="247" customFormat="1" ht="13.5" customHeight="1">
      <c r="A136" s="397">
        <v>53</v>
      </c>
      <c r="B136" s="357">
        <v>44643</v>
      </c>
      <c r="C136" s="355"/>
      <c r="D136" s="355" t="s">
        <v>1139</v>
      </c>
      <c r="E136" s="285" t="s">
        <v>591</v>
      </c>
      <c r="F136" s="285">
        <v>708</v>
      </c>
      <c r="G136" s="285">
        <v>698</v>
      </c>
      <c r="H136" s="338">
        <v>716</v>
      </c>
      <c r="I136" s="338" t="s">
        <v>1140</v>
      </c>
      <c r="J136" s="350" t="s">
        <v>917</v>
      </c>
      <c r="K136" s="338">
        <f>H136-F136</f>
        <v>8</v>
      </c>
      <c r="L136" s="351">
        <f>(H136*N136)*0.07%</f>
        <v>551.32000000000005</v>
      </c>
      <c r="M136" s="352">
        <f>(K136*N136)-L136</f>
        <v>8248.68</v>
      </c>
      <c r="N136" s="338">
        <v>1100</v>
      </c>
      <c r="O136" s="353" t="s">
        <v>589</v>
      </c>
      <c r="P136" s="386">
        <v>44644</v>
      </c>
      <c r="Q136" s="249"/>
      <c r="R136" s="253" t="s">
        <v>590</v>
      </c>
      <c r="S136" s="246"/>
      <c r="T136" s="246"/>
      <c r="U136" s="246"/>
      <c r="V136" s="246"/>
      <c r="W136" s="246"/>
      <c r="X136" s="246"/>
      <c r="Y136" s="246"/>
      <c r="Z136" s="246"/>
      <c r="AA136" s="246"/>
      <c r="AB136" s="246"/>
      <c r="AC136" s="246"/>
      <c r="AD136" s="246"/>
      <c r="AE136" s="246"/>
      <c r="AF136" s="316"/>
      <c r="AG136" s="313"/>
      <c r="AH136" s="249"/>
      <c r="AI136" s="249"/>
      <c r="AJ136" s="316"/>
      <c r="AK136" s="316"/>
      <c r="AL136" s="316"/>
    </row>
    <row r="137" spans="1:38" s="247" customFormat="1" ht="13.5" customHeight="1">
      <c r="A137" s="467">
        <v>54</v>
      </c>
      <c r="B137" s="358">
        <v>44644</v>
      </c>
      <c r="C137" s="337"/>
      <c r="D137" s="337" t="s">
        <v>1150</v>
      </c>
      <c r="E137" s="310" t="s">
        <v>591</v>
      </c>
      <c r="F137" s="310">
        <v>2170</v>
      </c>
      <c r="G137" s="310">
        <v>2100</v>
      </c>
      <c r="H137" s="311">
        <v>2100</v>
      </c>
      <c r="I137" s="311" t="s">
        <v>1151</v>
      </c>
      <c r="J137" s="322" t="s">
        <v>1442</v>
      </c>
      <c r="K137" s="311">
        <f t="shared" ref="K137:K138" si="15">H137-F137</f>
        <v>-70</v>
      </c>
      <c r="L137" s="333">
        <f t="shared" ref="L137:L138" si="16">(H137*N137)*0.07%</f>
        <v>294.00000000000006</v>
      </c>
      <c r="M137" s="334">
        <f t="shared" ref="M137:M138" si="17">(K137*N137)-L137</f>
        <v>-14294</v>
      </c>
      <c r="N137" s="311">
        <v>200</v>
      </c>
      <c r="O137" s="335" t="s">
        <v>601</v>
      </c>
      <c r="P137" s="336">
        <v>44283</v>
      </c>
      <c r="Q137" s="249"/>
      <c r="R137" s="253" t="s">
        <v>1009</v>
      </c>
      <c r="S137" s="246"/>
      <c r="T137" s="246"/>
      <c r="U137" s="246"/>
      <c r="V137" s="246"/>
      <c r="W137" s="246"/>
      <c r="X137" s="246"/>
      <c r="Y137" s="246"/>
      <c r="Z137" s="246"/>
      <c r="AA137" s="246"/>
      <c r="AB137" s="246"/>
      <c r="AC137" s="246"/>
      <c r="AD137" s="246"/>
      <c r="AE137" s="246"/>
      <c r="AF137" s="316"/>
      <c r="AG137" s="313"/>
      <c r="AH137" s="249"/>
      <c r="AI137" s="249"/>
      <c r="AJ137" s="316"/>
      <c r="AK137" s="316"/>
      <c r="AL137" s="316"/>
    </row>
    <row r="138" spans="1:38" s="247" customFormat="1" ht="13.5" customHeight="1">
      <c r="A138" s="467">
        <v>55</v>
      </c>
      <c r="B138" s="358">
        <v>44645</v>
      </c>
      <c r="C138" s="337"/>
      <c r="D138" s="337" t="s">
        <v>961</v>
      </c>
      <c r="E138" s="310" t="s">
        <v>591</v>
      </c>
      <c r="F138" s="310">
        <v>2310</v>
      </c>
      <c r="G138" s="310">
        <v>2272</v>
      </c>
      <c r="H138" s="311">
        <v>2272</v>
      </c>
      <c r="I138" s="311" t="s">
        <v>1162</v>
      </c>
      <c r="J138" s="322" t="s">
        <v>1443</v>
      </c>
      <c r="K138" s="311">
        <f t="shared" si="15"/>
        <v>-38</v>
      </c>
      <c r="L138" s="333">
        <f t="shared" si="16"/>
        <v>477.12000000000006</v>
      </c>
      <c r="M138" s="334">
        <f t="shared" si="17"/>
        <v>-11877.12</v>
      </c>
      <c r="N138" s="311">
        <v>300</v>
      </c>
      <c r="O138" s="335" t="s">
        <v>601</v>
      </c>
      <c r="P138" s="336">
        <v>44283</v>
      </c>
      <c r="Q138" s="249"/>
      <c r="R138" s="253" t="s">
        <v>590</v>
      </c>
      <c r="S138" s="246"/>
      <c r="T138" s="246"/>
      <c r="U138" s="246"/>
      <c r="V138" s="246"/>
      <c r="W138" s="246"/>
      <c r="X138" s="246"/>
      <c r="Y138" s="246"/>
      <c r="Z138" s="246"/>
      <c r="AA138" s="246"/>
      <c r="AB138" s="246"/>
      <c r="AC138" s="246"/>
      <c r="AD138" s="246"/>
      <c r="AE138" s="246"/>
      <c r="AF138" s="316"/>
      <c r="AG138" s="313"/>
      <c r="AH138" s="249"/>
      <c r="AI138" s="249"/>
      <c r="AJ138" s="316"/>
      <c r="AK138" s="316"/>
      <c r="AL138" s="316"/>
    </row>
    <row r="139" spans="1:38" s="247" customFormat="1" ht="13.5" customHeight="1">
      <c r="A139" s="369">
        <v>56</v>
      </c>
      <c r="B139" s="339">
        <v>44645</v>
      </c>
      <c r="C139" s="340"/>
      <c r="D139" s="340" t="s">
        <v>968</v>
      </c>
      <c r="E139" s="251" t="s">
        <v>591</v>
      </c>
      <c r="F139" s="251" t="s">
        <v>1163</v>
      </c>
      <c r="G139" s="251">
        <v>283.5</v>
      </c>
      <c r="H139" s="252"/>
      <c r="I139" s="252" t="s">
        <v>1164</v>
      </c>
      <c r="J139" s="302" t="s">
        <v>592</v>
      </c>
      <c r="K139" s="252"/>
      <c r="L139" s="283"/>
      <c r="M139" s="284"/>
      <c r="N139" s="252"/>
      <c r="O139" s="367"/>
      <c r="P139" s="248"/>
      <c r="Q139" s="249"/>
      <c r="R139" s="253" t="s">
        <v>1009</v>
      </c>
      <c r="S139" s="246"/>
      <c r="T139" s="246"/>
      <c r="U139" s="246"/>
      <c r="V139" s="246"/>
      <c r="W139" s="246"/>
      <c r="X139" s="246"/>
      <c r="Y139" s="246"/>
      <c r="Z139" s="246"/>
      <c r="AA139" s="246"/>
      <c r="AB139" s="246"/>
      <c r="AC139" s="246"/>
      <c r="AD139" s="246"/>
      <c r="AE139" s="246"/>
      <c r="AF139" s="316"/>
      <c r="AG139" s="313"/>
      <c r="AH139" s="249"/>
      <c r="AI139" s="249"/>
      <c r="AJ139" s="316"/>
      <c r="AK139" s="316"/>
      <c r="AL139" s="316"/>
    </row>
    <row r="140" spans="1:38" s="247" customFormat="1" ht="13.5" customHeight="1">
      <c r="A140" s="397">
        <v>57</v>
      </c>
      <c r="B140" s="357">
        <v>44645</v>
      </c>
      <c r="C140" s="355"/>
      <c r="D140" s="355" t="s">
        <v>958</v>
      </c>
      <c r="E140" s="285" t="s">
        <v>591</v>
      </c>
      <c r="F140" s="285">
        <v>1500</v>
      </c>
      <c r="G140" s="285">
        <v>1465</v>
      </c>
      <c r="H140" s="338">
        <v>1521.5</v>
      </c>
      <c r="I140" s="338" t="s">
        <v>1172</v>
      </c>
      <c r="J140" s="350" t="s">
        <v>983</v>
      </c>
      <c r="K140" s="338">
        <f>H140-F140</f>
        <v>21.5</v>
      </c>
      <c r="L140" s="351">
        <f>(H140*N140)*0.07%</f>
        <v>372.76750000000004</v>
      </c>
      <c r="M140" s="352">
        <f>(K140*N140)-L140</f>
        <v>7152.2325000000001</v>
      </c>
      <c r="N140" s="338">
        <v>350</v>
      </c>
      <c r="O140" s="353" t="s">
        <v>589</v>
      </c>
      <c r="P140" s="386">
        <v>44645</v>
      </c>
      <c r="Q140" s="249"/>
      <c r="R140" s="253" t="s">
        <v>1009</v>
      </c>
      <c r="S140" s="246"/>
      <c r="T140" s="246"/>
      <c r="U140" s="246"/>
      <c r="V140" s="246"/>
      <c r="W140" s="246"/>
      <c r="X140" s="246"/>
      <c r="Y140" s="246"/>
      <c r="Z140" s="246"/>
      <c r="AA140" s="246"/>
      <c r="AB140" s="246"/>
      <c r="AC140" s="246"/>
      <c r="AD140" s="246"/>
      <c r="AE140" s="246"/>
      <c r="AF140" s="316"/>
      <c r="AG140" s="313"/>
      <c r="AH140" s="249"/>
      <c r="AI140" s="249"/>
      <c r="AJ140" s="316"/>
      <c r="AK140" s="316"/>
      <c r="AL140" s="316"/>
    </row>
    <row r="141" spans="1:38" s="247" customFormat="1" ht="13.5" customHeight="1">
      <c r="A141" s="397">
        <v>58</v>
      </c>
      <c r="B141" s="357">
        <v>44645</v>
      </c>
      <c r="C141" s="355"/>
      <c r="D141" s="355" t="s">
        <v>1028</v>
      </c>
      <c r="E141" s="285" t="s">
        <v>591</v>
      </c>
      <c r="F141" s="285">
        <v>17145</v>
      </c>
      <c r="G141" s="285">
        <v>16970</v>
      </c>
      <c r="H141" s="338">
        <v>17195</v>
      </c>
      <c r="I141" s="338" t="s">
        <v>1173</v>
      </c>
      <c r="J141" s="350" t="s">
        <v>1043</v>
      </c>
      <c r="K141" s="338">
        <f>H141-F141</f>
        <v>50</v>
      </c>
      <c r="L141" s="351">
        <f>(H141*N141)*0.07%</f>
        <v>601.82500000000005</v>
      </c>
      <c r="M141" s="352">
        <f>(K141*N141)-L141</f>
        <v>1898.175</v>
      </c>
      <c r="N141" s="338">
        <v>50</v>
      </c>
      <c r="O141" s="353" t="s">
        <v>589</v>
      </c>
      <c r="P141" s="386">
        <v>44645</v>
      </c>
      <c r="Q141" s="249"/>
      <c r="R141" s="253" t="s">
        <v>590</v>
      </c>
      <c r="S141" s="246"/>
      <c r="T141" s="246"/>
      <c r="U141" s="246"/>
      <c r="V141" s="246"/>
      <c r="W141" s="246"/>
      <c r="X141" s="246"/>
      <c r="Y141" s="246"/>
      <c r="Z141" s="246"/>
      <c r="AA141" s="246"/>
      <c r="AB141" s="246"/>
      <c r="AC141" s="246"/>
      <c r="AD141" s="246"/>
      <c r="AE141" s="246"/>
      <c r="AF141" s="316"/>
      <c r="AG141" s="313"/>
      <c r="AH141" s="249"/>
      <c r="AI141" s="249"/>
      <c r="AJ141" s="316"/>
      <c r="AK141" s="316"/>
      <c r="AL141" s="316"/>
    </row>
    <row r="142" spans="1:38" s="247" customFormat="1" ht="13.5" customHeight="1">
      <c r="A142" s="369">
        <v>59</v>
      </c>
      <c r="B142" s="339">
        <v>44645</v>
      </c>
      <c r="C142" s="340"/>
      <c r="D142" s="340" t="s">
        <v>994</v>
      </c>
      <c r="E142" s="251" t="s">
        <v>591</v>
      </c>
      <c r="F142" s="251" t="s">
        <v>1174</v>
      </c>
      <c r="G142" s="251">
        <v>1160</v>
      </c>
      <c r="H142" s="252"/>
      <c r="I142" s="252" t="s">
        <v>1119</v>
      </c>
      <c r="J142" s="302" t="s">
        <v>592</v>
      </c>
      <c r="K142" s="252"/>
      <c r="L142" s="283"/>
      <c r="M142" s="284"/>
      <c r="N142" s="252"/>
      <c r="O142" s="367"/>
      <c r="P142" s="248"/>
      <c r="Q142" s="249"/>
      <c r="R142" s="253" t="s">
        <v>1009</v>
      </c>
      <c r="S142" s="246"/>
      <c r="T142" s="246"/>
      <c r="U142" s="246"/>
      <c r="V142" s="246"/>
      <c r="W142" s="246"/>
      <c r="X142" s="246"/>
      <c r="Y142" s="246"/>
      <c r="Z142" s="246"/>
      <c r="AA142" s="246"/>
      <c r="AB142" s="246"/>
      <c r="AC142" s="246"/>
      <c r="AD142" s="246"/>
      <c r="AE142" s="246"/>
      <c r="AF142" s="316"/>
      <c r="AG142" s="313"/>
      <c r="AH142" s="249"/>
      <c r="AI142" s="249"/>
      <c r="AJ142" s="316"/>
      <c r="AK142" s="316"/>
      <c r="AL142" s="316"/>
    </row>
    <row r="143" spans="1:38" s="247" customFormat="1" ht="13.5" customHeight="1">
      <c r="A143" s="397">
        <v>60</v>
      </c>
      <c r="B143" s="357">
        <v>44648</v>
      </c>
      <c r="C143" s="355"/>
      <c r="D143" s="355" t="s">
        <v>1028</v>
      </c>
      <c r="E143" s="285" t="s">
        <v>591</v>
      </c>
      <c r="F143" s="285">
        <v>17125</v>
      </c>
      <c r="G143" s="285">
        <v>16970</v>
      </c>
      <c r="H143" s="338">
        <v>17205</v>
      </c>
      <c r="I143" s="338" t="s">
        <v>1173</v>
      </c>
      <c r="J143" s="350" t="s">
        <v>1219</v>
      </c>
      <c r="K143" s="338">
        <f>H143-F143</f>
        <v>80</v>
      </c>
      <c r="L143" s="351">
        <f>(H143*N143)*0.07%</f>
        <v>602.17500000000007</v>
      </c>
      <c r="M143" s="352">
        <f>(K143*N143)-L143</f>
        <v>3397.8249999999998</v>
      </c>
      <c r="N143" s="338">
        <v>50</v>
      </c>
      <c r="O143" s="353" t="s">
        <v>589</v>
      </c>
      <c r="P143" s="386">
        <v>44648</v>
      </c>
      <c r="Q143" s="249"/>
      <c r="R143" s="253" t="s">
        <v>590</v>
      </c>
      <c r="S143" s="246"/>
      <c r="T143" s="246"/>
      <c r="U143" s="246"/>
      <c r="V143" s="246"/>
      <c r="W143" s="246"/>
      <c r="X143" s="246"/>
      <c r="Y143" s="246"/>
      <c r="Z143" s="246"/>
      <c r="AA143" s="246"/>
      <c r="AB143" s="246"/>
      <c r="AC143" s="246"/>
      <c r="AD143" s="246"/>
      <c r="AE143" s="246"/>
      <c r="AF143" s="316"/>
      <c r="AG143" s="313"/>
      <c r="AH143" s="249"/>
      <c r="AI143" s="249"/>
      <c r="AJ143" s="316"/>
      <c r="AK143" s="316"/>
      <c r="AL143" s="316"/>
    </row>
    <row r="144" spans="1:38" s="247" customFormat="1" ht="13.5" customHeight="1">
      <c r="A144" s="369">
        <v>61</v>
      </c>
      <c r="B144" s="339">
        <v>44648</v>
      </c>
      <c r="C144" s="340"/>
      <c r="D144" s="340" t="s">
        <v>886</v>
      </c>
      <c r="E144" s="251" t="s">
        <v>591</v>
      </c>
      <c r="F144" s="251" t="s">
        <v>1220</v>
      </c>
      <c r="G144" s="251">
        <v>252</v>
      </c>
      <c r="H144" s="252"/>
      <c r="I144" s="252" t="s">
        <v>1221</v>
      </c>
      <c r="J144" s="302" t="s">
        <v>592</v>
      </c>
      <c r="K144" s="252"/>
      <c r="L144" s="283"/>
      <c r="M144" s="284"/>
      <c r="N144" s="252"/>
      <c r="O144" s="367"/>
      <c r="P144" s="248"/>
      <c r="Q144" s="249"/>
      <c r="R144" s="253" t="s">
        <v>1009</v>
      </c>
      <c r="S144" s="246"/>
      <c r="T144" s="246"/>
      <c r="U144" s="246"/>
      <c r="V144" s="246"/>
      <c r="W144" s="246"/>
      <c r="X144" s="246"/>
      <c r="Y144" s="246"/>
      <c r="Z144" s="246"/>
      <c r="AA144" s="246"/>
      <c r="AB144" s="246"/>
      <c r="AC144" s="246"/>
      <c r="AD144" s="246"/>
      <c r="AE144" s="246"/>
      <c r="AF144" s="316"/>
      <c r="AG144" s="313"/>
      <c r="AH144" s="249"/>
      <c r="AI144" s="249"/>
      <c r="AJ144" s="316"/>
      <c r="AK144" s="316"/>
      <c r="AL144" s="316"/>
    </row>
    <row r="145" spans="1:38" s="247" customFormat="1" ht="13.5" customHeight="1">
      <c r="A145" s="369">
        <v>62</v>
      </c>
      <c r="B145" s="339">
        <v>44648</v>
      </c>
      <c r="C145" s="340"/>
      <c r="D145" s="340" t="s">
        <v>1222</v>
      </c>
      <c r="E145" s="251" t="s">
        <v>591</v>
      </c>
      <c r="F145" s="251" t="s">
        <v>1223</v>
      </c>
      <c r="G145" s="251">
        <v>1725</v>
      </c>
      <c r="H145" s="252"/>
      <c r="I145" s="252" t="s">
        <v>1224</v>
      </c>
      <c r="J145" s="302" t="s">
        <v>592</v>
      </c>
      <c r="K145" s="252"/>
      <c r="L145" s="283"/>
      <c r="M145" s="284"/>
      <c r="N145" s="252"/>
      <c r="O145" s="367"/>
      <c r="P145" s="248"/>
      <c r="Q145" s="249"/>
      <c r="R145" s="253" t="s">
        <v>590</v>
      </c>
      <c r="S145" s="246"/>
      <c r="T145" s="246"/>
      <c r="U145" s="246"/>
      <c r="V145" s="246"/>
      <c r="W145" s="246"/>
      <c r="X145" s="246"/>
      <c r="Y145" s="246"/>
      <c r="Z145" s="246"/>
      <c r="AA145" s="246"/>
      <c r="AB145" s="246"/>
      <c r="AC145" s="246"/>
      <c r="AD145" s="246"/>
      <c r="AE145" s="246"/>
      <c r="AF145" s="316"/>
      <c r="AG145" s="313"/>
      <c r="AH145" s="249"/>
      <c r="AI145" s="249"/>
      <c r="AJ145" s="316"/>
      <c r="AK145" s="316"/>
      <c r="AL145" s="316"/>
    </row>
    <row r="146" spans="1:38" s="247" customFormat="1" ht="13.5" customHeight="1">
      <c r="A146" s="369">
        <v>63</v>
      </c>
      <c r="B146" s="339">
        <v>44648</v>
      </c>
      <c r="C146" s="340"/>
      <c r="D146" s="340" t="s">
        <v>1225</v>
      </c>
      <c r="E146" s="251" t="s">
        <v>591</v>
      </c>
      <c r="F146" s="251" t="s">
        <v>1226</v>
      </c>
      <c r="G146" s="251">
        <v>900</v>
      </c>
      <c r="H146" s="252"/>
      <c r="I146" s="252" t="s">
        <v>1227</v>
      </c>
      <c r="J146" s="302" t="s">
        <v>592</v>
      </c>
      <c r="K146" s="252"/>
      <c r="L146" s="283"/>
      <c r="M146" s="284"/>
      <c r="N146" s="252"/>
      <c r="O146" s="367"/>
      <c r="P146" s="248"/>
      <c r="Q146" s="249"/>
      <c r="R146" s="253" t="s">
        <v>1009</v>
      </c>
      <c r="S146" s="246"/>
      <c r="T146" s="246"/>
      <c r="U146" s="246"/>
      <c r="V146" s="246"/>
      <c r="W146" s="246"/>
      <c r="X146" s="246"/>
      <c r="Y146" s="246"/>
      <c r="Z146" s="246"/>
      <c r="AA146" s="246"/>
      <c r="AB146" s="246"/>
      <c r="AC146" s="246"/>
      <c r="AD146" s="246"/>
      <c r="AE146" s="246"/>
      <c r="AF146" s="316"/>
      <c r="AG146" s="313"/>
      <c r="AH146" s="249"/>
      <c r="AI146" s="249"/>
      <c r="AJ146" s="316"/>
      <c r="AK146" s="316"/>
      <c r="AL146" s="316"/>
    </row>
    <row r="147" spans="1:38" s="247" customFormat="1" ht="13.5" customHeight="1">
      <c r="A147" s="369"/>
      <c r="B147" s="339"/>
      <c r="C147" s="340"/>
      <c r="D147" s="340"/>
      <c r="E147" s="251"/>
      <c r="F147" s="251"/>
      <c r="G147" s="251"/>
      <c r="H147" s="252"/>
      <c r="I147" s="252"/>
      <c r="J147" s="302"/>
      <c r="K147" s="252"/>
      <c r="L147" s="283"/>
      <c r="M147" s="284"/>
      <c r="N147" s="252"/>
      <c r="O147" s="367"/>
      <c r="P147" s="248"/>
      <c r="Q147" s="249"/>
      <c r="R147" s="253"/>
      <c r="S147" s="246"/>
      <c r="T147" s="246"/>
      <c r="U147" s="246"/>
      <c r="V147" s="246"/>
      <c r="W147" s="246"/>
      <c r="X147" s="246"/>
      <c r="Y147" s="246"/>
      <c r="Z147" s="246"/>
      <c r="AA147" s="246"/>
      <c r="AB147" s="246"/>
      <c r="AC147" s="246"/>
      <c r="AD147" s="246"/>
      <c r="AE147" s="246"/>
      <c r="AF147" s="316"/>
      <c r="AG147" s="313"/>
      <c r="AH147" s="249"/>
      <c r="AI147" s="249"/>
      <c r="AJ147" s="316"/>
      <c r="AK147" s="316"/>
      <c r="AL147" s="316"/>
    </row>
    <row r="148" spans="1:38" s="247" customFormat="1" ht="13.5" customHeight="1">
      <c r="A148" s="251"/>
      <c r="B148" s="248"/>
      <c r="C148" s="340"/>
      <c r="D148" s="340"/>
      <c r="E148" s="251"/>
      <c r="F148" s="251"/>
      <c r="G148" s="251"/>
      <c r="H148" s="252"/>
      <c r="I148" s="252"/>
      <c r="J148" s="302"/>
      <c r="K148" s="252"/>
      <c r="L148" s="283"/>
      <c r="M148" s="284"/>
      <c r="N148" s="252"/>
      <c r="O148" s="292"/>
      <c r="P148" s="293"/>
      <c r="Q148" s="249"/>
      <c r="R148" s="253"/>
      <c r="S148" s="246"/>
      <c r="T148" s="246"/>
      <c r="U148" s="246"/>
      <c r="V148" s="246"/>
      <c r="W148" s="246"/>
      <c r="X148" s="246"/>
      <c r="Y148" s="246"/>
      <c r="Z148" s="246"/>
      <c r="AA148" s="246"/>
      <c r="AB148" s="246"/>
      <c r="AC148" s="246"/>
      <c r="AD148" s="246"/>
      <c r="AE148" s="246"/>
      <c r="AF148" s="316"/>
      <c r="AG148" s="313"/>
      <c r="AH148" s="249"/>
      <c r="AI148" s="249"/>
      <c r="AJ148" s="316"/>
      <c r="AK148" s="316"/>
      <c r="AL148" s="316"/>
    </row>
    <row r="149" spans="1:38" ht="13.5" customHeight="1">
      <c r="A149" s="107"/>
      <c r="B149" s="108"/>
      <c r="C149" s="142"/>
      <c r="D149" s="150"/>
      <c r="E149" s="151"/>
      <c r="F149" s="107"/>
      <c r="G149" s="107"/>
      <c r="H149" s="107"/>
      <c r="I149" s="143"/>
      <c r="J149" s="143"/>
      <c r="K149" s="143"/>
      <c r="L149" s="143"/>
      <c r="M149" s="143"/>
      <c r="N149" s="143"/>
      <c r="O149" s="143"/>
      <c r="P149" s="143"/>
      <c r="Q149" s="1"/>
      <c r="R149" s="6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</row>
    <row r="150" spans="1:38" ht="12.75" customHeight="1">
      <c r="A150" s="152"/>
      <c r="B150" s="108"/>
      <c r="C150" s="109"/>
      <c r="D150" s="153"/>
      <c r="E150" s="112"/>
      <c r="F150" s="112"/>
      <c r="G150" s="112"/>
      <c r="H150" s="112"/>
      <c r="I150" s="112"/>
      <c r="J150" s="6"/>
      <c r="K150" s="112"/>
      <c r="L150" s="112"/>
      <c r="M150" s="6"/>
      <c r="N150" s="1"/>
      <c r="O150" s="109"/>
      <c r="P150" s="41"/>
      <c r="Q150" s="41"/>
      <c r="R150" s="6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41"/>
      <c r="AG150" s="41"/>
      <c r="AH150" s="41"/>
      <c r="AI150" s="41"/>
      <c r="AJ150" s="41"/>
      <c r="AK150" s="41"/>
      <c r="AL150" s="41"/>
    </row>
    <row r="151" spans="1:38" ht="12.75" customHeight="1">
      <c r="A151" s="154" t="s">
        <v>611</v>
      </c>
      <c r="B151" s="154"/>
      <c r="C151" s="154"/>
      <c r="D151" s="154"/>
      <c r="E151" s="155"/>
      <c r="F151" s="112"/>
      <c r="G151" s="112"/>
      <c r="H151" s="112"/>
      <c r="I151" s="112"/>
      <c r="J151" s="1"/>
      <c r="K151" s="6"/>
      <c r="L151" s="6"/>
      <c r="M151" s="6"/>
      <c r="N151" s="1"/>
      <c r="O151" s="1"/>
      <c r="P151" s="41"/>
      <c r="Q151" s="41"/>
      <c r="R151" s="6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41"/>
      <c r="AG151" s="41"/>
      <c r="AH151" s="41"/>
      <c r="AI151" s="41"/>
      <c r="AJ151" s="41"/>
      <c r="AK151" s="41"/>
      <c r="AL151" s="41"/>
    </row>
    <row r="152" spans="1:38" ht="38.25" customHeight="1">
      <c r="A152" s="96" t="s">
        <v>16</v>
      </c>
      <c r="B152" s="96" t="s">
        <v>566</v>
      </c>
      <c r="C152" s="96"/>
      <c r="D152" s="97" t="s">
        <v>577</v>
      </c>
      <c r="E152" s="96" t="s">
        <v>578</v>
      </c>
      <c r="F152" s="96" t="s">
        <v>579</v>
      </c>
      <c r="G152" s="96" t="s">
        <v>599</v>
      </c>
      <c r="H152" s="96" t="s">
        <v>581</v>
      </c>
      <c r="I152" s="96" t="s">
        <v>582</v>
      </c>
      <c r="J152" s="95" t="s">
        <v>583</v>
      </c>
      <c r="K152" s="95" t="s">
        <v>612</v>
      </c>
      <c r="L152" s="98" t="s">
        <v>585</v>
      </c>
      <c r="M152" s="149" t="s">
        <v>608</v>
      </c>
      <c r="N152" s="96" t="s">
        <v>609</v>
      </c>
      <c r="O152" s="96" t="s">
        <v>587</v>
      </c>
      <c r="P152" s="97" t="s">
        <v>588</v>
      </c>
      <c r="Q152" s="41"/>
      <c r="R152" s="6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41"/>
      <c r="AG152" s="41"/>
      <c r="AH152" s="41"/>
      <c r="AI152" s="41"/>
      <c r="AJ152" s="41"/>
      <c r="AK152" s="41"/>
      <c r="AL152" s="41"/>
    </row>
    <row r="153" spans="1:38" s="247" customFormat="1" ht="12.75" customHeight="1">
      <c r="A153" s="285">
        <v>1</v>
      </c>
      <c r="B153" s="386">
        <v>44622</v>
      </c>
      <c r="C153" s="356"/>
      <c r="D153" s="368" t="s">
        <v>882</v>
      </c>
      <c r="E153" s="285" t="s">
        <v>591</v>
      </c>
      <c r="F153" s="285">
        <v>49.5</v>
      </c>
      <c r="G153" s="285">
        <v>30</v>
      </c>
      <c r="H153" s="338">
        <v>61</v>
      </c>
      <c r="I153" s="350" t="s">
        <v>866</v>
      </c>
      <c r="J153" s="350" t="s">
        <v>864</v>
      </c>
      <c r="K153" s="338">
        <f t="shared" ref="K153:K170" si="18">H153-F153</f>
        <v>11.5</v>
      </c>
      <c r="L153" s="351">
        <v>100</v>
      </c>
      <c r="M153" s="352">
        <f t="shared" ref="M153:M185" si="19">(K153*N153)-L153</f>
        <v>2775</v>
      </c>
      <c r="N153" s="338">
        <v>250</v>
      </c>
      <c r="O153" s="353" t="s">
        <v>589</v>
      </c>
      <c r="P153" s="354">
        <v>44257</v>
      </c>
      <c r="Q153" s="249"/>
      <c r="R153" s="250" t="s">
        <v>590</v>
      </c>
      <c r="S153" s="246"/>
      <c r="T153" s="246"/>
      <c r="U153" s="246"/>
      <c r="V153" s="246"/>
      <c r="W153" s="246"/>
      <c r="X153" s="246"/>
      <c r="Y153" s="246"/>
      <c r="Z153" s="246"/>
      <c r="AA153" s="246"/>
      <c r="AB153" s="246"/>
      <c r="AC153" s="246"/>
      <c r="AD153" s="246"/>
      <c r="AE153" s="246"/>
      <c r="AF153" s="246"/>
      <c r="AG153" s="246"/>
      <c r="AH153" s="246"/>
      <c r="AI153" s="246"/>
      <c r="AJ153" s="246"/>
      <c r="AK153" s="246"/>
      <c r="AL153" s="246"/>
    </row>
    <row r="154" spans="1:38" s="247" customFormat="1" ht="12.75" customHeight="1">
      <c r="A154" s="387">
        <v>2</v>
      </c>
      <c r="B154" s="396">
        <v>44622</v>
      </c>
      <c r="C154" s="388"/>
      <c r="D154" s="389" t="s">
        <v>883</v>
      </c>
      <c r="E154" s="387" t="s">
        <v>591</v>
      </c>
      <c r="F154" s="387">
        <v>82.5</v>
      </c>
      <c r="G154" s="387">
        <v>35</v>
      </c>
      <c r="H154" s="390">
        <v>88.5</v>
      </c>
      <c r="I154" s="391" t="s">
        <v>884</v>
      </c>
      <c r="J154" s="391" t="s">
        <v>909</v>
      </c>
      <c r="K154" s="390">
        <f t="shared" si="18"/>
        <v>6</v>
      </c>
      <c r="L154" s="392">
        <v>100</v>
      </c>
      <c r="M154" s="393">
        <f t="shared" si="19"/>
        <v>200</v>
      </c>
      <c r="N154" s="390">
        <v>50</v>
      </c>
      <c r="O154" s="394" t="s">
        <v>711</v>
      </c>
      <c r="P154" s="395">
        <v>44258</v>
      </c>
      <c r="Q154" s="249"/>
      <c r="R154" s="250" t="s">
        <v>590</v>
      </c>
      <c r="S154" s="246"/>
      <c r="T154" s="246"/>
      <c r="U154" s="246"/>
      <c r="V154" s="246"/>
      <c r="W154" s="246"/>
      <c r="X154" s="246"/>
      <c r="Y154" s="246"/>
      <c r="Z154" s="246"/>
      <c r="AA154" s="246"/>
      <c r="AB154" s="246"/>
      <c r="AC154" s="246"/>
      <c r="AD154" s="246"/>
      <c r="AE154" s="246"/>
      <c r="AF154" s="246"/>
      <c r="AG154" s="246"/>
      <c r="AH154" s="246"/>
      <c r="AI154" s="246"/>
      <c r="AJ154" s="246"/>
      <c r="AK154" s="246"/>
      <c r="AL154" s="246"/>
    </row>
    <row r="155" spans="1:38" s="247" customFormat="1" ht="12.75" customHeight="1">
      <c r="A155" s="310">
        <v>3</v>
      </c>
      <c r="B155" s="398">
        <v>44622</v>
      </c>
      <c r="C155" s="419"/>
      <c r="D155" s="420" t="s">
        <v>892</v>
      </c>
      <c r="E155" s="310" t="s">
        <v>591</v>
      </c>
      <c r="F155" s="310">
        <v>85</v>
      </c>
      <c r="G155" s="310">
        <v>45</v>
      </c>
      <c r="H155" s="310">
        <v>49</v>
      </c>
      <c r="I155" s="311" t="s">
        <v>859</v>
      </c>
      <c r="J155" s="322" t="s">
        <v>918</v>
      </c>
      <c r="K155" s="311">
        <f t="shared" si="18"/>
        <v>-36</v>
      </c>
      <c r="L155" s="333">
        <v>100</v>
      </c>
      <c r="M155" s="334">
        <f t="shared" si="19"/>
        <v>-5500</v>
      </c>
      <c r="N155" s="311">
        <v>150</v>
      </c>
      <c r="O155" s="335" t="s">
        <v>601</v>
      </c>
      <c r="P155" s="336">
        <v>44623</v>
      </c>
      <c r="Q155" s="249"/>
      <c r="R155" s="250" t="s">
        <v>590</v>
      </c>
      <c r="S155" s="246"/>
      <c r="T155" s="246"/>
      <c r="U155" s="246"/>
      <c r="V155" s="246"/>
      <c r="W155" s="246"/>
      <c r="X155" s="246"/>
      <c r="Y155" s="246"/>
      <c r="Z155" s="246"/>
      <c r="AA155" s="246"/>
      <c r="AB155" s="246"/>
      <c r="AC155" s="246"/>
      <c r="AD155" s="246"/>
      <c r="AE155" s="246"/>
      <c r="AF155" s="246"/>
      <c r="AG155" s="246"/>
      <c r="AH155" s="246"/>
      <c r="AI155" s="246"/>
      <c r="AJ155" s="246"/>
      <c r="AK155" s="246"/>
      <c r="AL155" s="246"/>
    </row>
    <row r="156" spans="1:38" s="247" customFormat="1" ht="12.75" customHeight="1">
      <c r="A156" s="285">
        <v>4</v>
      </c>
      <c r="B156" s="386">
        <v>44623</v>
      </c>
      <c r="C156" s="413"/>
      <c r="D156" s="356" t="s">
        <v>901</v>
      </c>
      <c r="E156" s="285" t="s">
        <v>591</v>
      </c>
      <c r="F156" s="285">
        <v>42</v>
      </c>
      <c r="G156" s="285">
        <v>26</v>
      </c>
      <c r="H156" s="285">
        <v>49.5</v>
      </c>
      <c r="I156" s="338" t="s">
        <v>902</v>
      </c>
      <c r="J156" s="350" t="s">
        <v>938</v>
      </c>
      <c r="K156" s="338">
        <f t="shared" si="18"/>
        <v>7.5</v>
      </c>
      <c r="L156" s="351">
        <v>100</v>
      </c>
      <c r="M156" s="352">
        <f t="shared" si="19"/>
        <v>2150</v>
      </c>
      <c r="N156" s="338">
        <v>300</v>
      </c>
      <c r="O156" s="353" t="s">
        <v>589</v>
      </c>
      <c r="P156" s="354">
        <v>44259</v>
      </c>
      <c r="Q156" s="249"/>
      <c r="R156" s="250" t="s">
        <v>590</v>
      </c>
      <c r="S156" s="246"/>
      <c r="T156" s="246"/>
      <c r="U156" s="246"/>
      <c r="V156" s="246"/>
      <c r="W156" s="246"/>
      <c r="X156" s="246"/>
      <c r="Y156" s="246"/>
      <c r="Z156" s="246"/>
      <c r="AA156" s="246"/>
      <c r="AB156" s="246"/>
      <c r="AC156" s="246"/>
      <c r="AD156" s="246"/>
      <c r="AE156" s="246"/>
      <c r="AF156" s="246"/>
      <c r="AG156" s="246"/>
      <c r="AH156" s="246"/>
      <c r="AI156" s="246"/>
      <c r="AJ156" s="246"/>
      <c r="AK156" s="246"/>
      <c r="AL156" s="246"/>
    </row>
    <row r="157" spans="1:38" s="247" customFormat="1" ht="12.75" customHeight="1">
      <c r="A157" s="310">
        <v>5</v>
      </c>
      <c r="B157" s="398">
        <v>44623</v>
      </c>
      <c r="C157" s="419"/>
      <c r="D157" s="420" t="s">
        <v>882</v>
      </c>
      <c r="E157" s="310" t="s">
        <v>591</v>
      </c>
      <c r="F157" s="310">
        <v>55</v>
      </c>
      <c r="G157" s="310">
        <v>35</v>
      </c>
      <c r="H157" s="310">
        <v>35</v>
      </c>
      <c r="I157" s="311" t="s">
        <v>903</v>
      </c>
      <c r="J157" s="322" t="s">
        <v>949</v>
      </c>
      <c r="K157" s="311">
        <f t="shared" si="18"/>
        <v>-20</v>
      </c>
      <c r="L157" s="333">
        <v>100</v>
      </c>
      <c r="M157" s="334">
        <f t="shared" si="19"/>
        <v>-5100</v>
      </c>
      <c r="N157" s="311">
        <v>250</v>
      </c>
      <c r="O157" s="335" t="s">
        <v>601</v>
      </c>
      <c r="P157" s="336">
        <v>44627</v>
      </c>
      <c r="Q157" s="249"/>
      <c r="R157" s="250" t="s">
        <v>590</v>
      </c>
      <c r="S157" s="246"/>
      <c r="T157" s="246"/>
      <c r="U157" s="246"/>
      <c r="V157" s="246"/>
      <c r="W157" s="246"/>
      <c r="X157" s="246"/>
      <c r="Y157" s="246"/>
      <c r="Z157" s="246"/>
      <c r="AA157" s="246"/>
      <c r="AB157" s="246"/>
      <c r="AC157" s="246"/>
      <c r="AD157" s="246"/>
      <c r="AE157" s="246"/>
      <c r="AF157" s="246"/>
      <c r="AG157" s="246"/>
      <c r="AH157" s="246"/>
      <c r="AI157" s="246"/>
      <c r="AJ157" s="246"/>
      <c r="AK157" s="246"/>
      <c r="AL157" s="246"/>
    </row>
    <row r="158" spans="1:38" s="247" customFormat="1" ht="12.75" customHeight="1">
      <c r="A158" s="285">
        <v>6</v>
      </c>
      <c r="B158" s="386">
        <v>44623</v>
      </c>
      <c r="C158" s="356"/>
      <c r="D158" s="368" t="s">
        <v>905</v>
      </c>
      <c r="E158" s="285" t="s">
        <v>591</v>
      </c>
      <c r="F158" s="285">
        <v>51.5</v>
      </c>
      <c r="G158" s="285">
        <v>17</v>
      </c>
      <c r="H158" s="338">
        <v>71</v>
      </c>
      <c r="I158" s="350" t="s">
        <v>906</v>
      </c>
      <c r="J158" s="350" t="s">
        <v>907</v>
      </c>
      <c r="K158" s="338">
        <f t="shared" si="18"/>
        <v>19.5</v>
      </c>
      <c r="L158" s="351">
        <v>100</v>
      </c>
      <c r="M158" s="352">
        <f t="shared" si="19"/>
        <v>875</v>
      </c>
      <c r="N158" s="338">
        <v>50</v>
      </c>
      <c r="O158" s="353" t="s">
        <v>589</v>
      </c>
      <c r="P158" s="354">
        <v>44258</v>
      </c>
      <c r="Q158" s="249"/>
      <c r="R158" s="250" t="s">
        <v>590</v>
      </c>
      <c r="S158" s="246"/>
      <c r="T158" s="246"/>
      <c r="U158" s="246"/>
      <c r="V158" s="246"/>
      <c r="W158" s="246"/>
      <c r="X158" s="246"/>
      <c r="Y158" s="246"/>
      <c r="Z158" s="246"/>
      <c r="AA158" s="246"/>
      <c r="AB158" s="246"/>
      <c r="AC158" s="246"/>
      <c r="AD158" s="246"/>
      <c r="AE158" s="246"/>
      <c r="AF158" s="246"/>
      <c r="AG158" s="246"/>
      <c r="AH158" s="246"/>
      <c r="AI158" s="246"/>
      <c r="AJ158" s="246"/>
      <c r="AK158" s="246"/>
      <c r="AL158" s="246"/>
    </row>
    <row r="159" spans="1:38" s="247" customFormat="1" ht="12.75" customHeight="1">
      <c r="A159" s="310">
        <v>7</v>
      </c>
      <c r="B159" s="398">
        <v>44624</v>
      </c>
      <c r="C159" s="419"/>
      <c r="D159" s="420" t="s">
        <v>933</v>
      </c>
      <c r="E159" s="310" t="s">
        <v>591</v>
      </c>
      <c r="F159" s="310">
        <v>55</v>
      </c>
      <c r="G159" s="310">
        <v>38</v>
      </c>
      <c r="H159" s="310">
        <v>38</v>
      </c>
      <c r="I159" s="311" t="s">
        <v>903</v>
      </c>
      <c r="J159" s="322" t="s">
        <v>911</v>
      </c>
      <c r="K159" s="311">
        <f t="shared" si="18"/>
        <v>-17</v>
      </c>
      <c r="L159" s="333">
        <v>100</v>
      </c>
      <c r="M159" s="334">
        <f t="shared" si="19"/>
        <v>-5200</v>
      </c>
      <c r="N159" s="311">
        <v>300</v>
      </c>
      <c r="O159" s="335" t="s">
        <v>601</v>
      </c>
      <c r="P159" s="336">
        <v>44627</v>
      </c>
      <c r="Q159" s="249"/>
      <c r="R159" s="250" t="s">
        <v>590</v>
      </c>
      <c r="S159" s="246"/>
      <c r="T159" s="246"/>
      <c r="U159" s="246"/>
      <c r="V159" s="246"/>
      <c r="W159" s="246"/>
      <c r="X159" s="246"/>
      <c r="Y159" s="246"/>
      <c r="Z159" s="246"/>
      <c r="AA159" s="246"/>
      <c r="AB159" s="246"/>
      <c r="AC159" s="246"/>
      <c r="AD159" s="246"/>
      <c r="AE159" s="246"/>
      <c r="AF159" s="246"/>
      <c r="AG159" s="246"/>
      <c r="AH159" s="246"/>
      <c r="AI159" s="246"/>
      <c r="AJ159" s="246"/>
      <c r="AK159" s="246"/>
      <c r="AL159" s="246"/>
    </row>
    <row r="160" spans="1:38" s="247" customFormat="1" ht="12.75" customHeight="1">
      <c r="A160" s="437">
        <v>8</v>
      </c>
      <c r="B160" s="386">
        <v>44628</v>
      </c>
      <c r="C160" s="438"/>
      <c r="D160" s="439" t="s">
        <v>965</v>
      </c>
      <c r="E160" s="437" t="s">
        <v>591</v>
      </c>
      <c r="F160" s="437">
        <v>47</v>
      </c>
      <c r="G160" s="437">
        <v>32</v>
      </c>
      <c r="H160" s="437">
        <v>55</v>
      </c>
      <c r="I160" s="440" t="s">
        <v>966</v>
      </c>
      <c r="J160" s="350" t="s">
        <v>917</v>
      </c>
      <c r="K160" s="338">
        <f t="shared" si="18"/>
        <v>8</v>
      </c>
      <c r="L160" s="351">
        <v>100</v>
      </c>
      <c r="M160" s="352">
        <f t="shared" si="19"/>
        <v>2300</v>
      </c>
      <c r="N160" s="338">
        <v>300</v>
      </c>
      <c r="O160" s="353" t="s">
        <v>589</v>
      </c>
      <c r="P160" s="354">
        <v>44263</v>
      </c>
      <c r="Q160" s="249"/>
      <c r="R160" s="250" t="s">
        <v>1009</v>
      </c>
      <c r="S160" s="246"/>
      <c r="T160" s="246"/>
      <c r="U160" s="246"/>
      <c r="V160" s="246"/>
      <c r="W160" s="246"/>
      <c r="X160" s="246"/>
      <c r="Y160" s="246"/>
      <c r="Z160" s="246"/>
      <c r="AA160" s="246"/>
      <c r="AB160" s="246"/>
      <c r="AC160" s="246"/>
      <c r="AD160" s="246"/>
      <c r="AE160" s="246"/>
      <c r="AF160" s="246"/>
      <c r="AG160" s="246"/>
      <c r="AH160" s="246"/>
      <c r="AI160" s="246"/>
      <c r="AJ160" s="246"/>
      <c r="AK160" s="246"/>
      <c r="AL160" s="246"/>
    </row>
    <row r="161" spans="1:38" s="247" customFormat="1" ht="12.75" customHeight="1">
      <c r="A161" s="285">
        <v>9</v>
      </c>
      <c r="B161" s="386">
        <v>44628</v>
      </c>
      <c r="C161" s="356"/>
      <c r="D161" s="368" t="s">
        <v>967</v>
      </c>
      <c r="E161" s="285" t="s">
        <v>591</v>
      </c>
      <c r="F161" s="285">
        <v>53.5</v>
      </c>
      <c r="G161" s="285">
        <v>34</v>
      </c>
      <c r="H161" s="338">
        <v>64</v>
      </c>
      <c r="I161" s="350" t="s">
        <v>903</v>
      </c>
      <c r="J161" s="350" t="s">
        <v>991</v>
      </c>
      <c r="K161" s="338">
        <f t="shared" si="18"/>
        <v>10.5</v>
      </c>
      <c r="L161" s="351">
        <v>100</v>
      </c>
      <c r="M161" s="352">
        <f t="shared" si="19"/>
        <v>2525</v>
      </c>
      <c r="N161" s="338">
        <v>250</v>
      </c>
      <c r="O161" s="353" t="s">
        <v>589</v>
      </c>
      <c r="P161" s="354">
        <v>44264</v>
      </c>
      <c r="Q161" s="249"/>
      <c r="R161" s="250" t="s">
        <v>590</v>
      </c>
      <c r="S161" s="246"/>
      <c r="T161" s="246"/>
      <c r="U161" s="246"/>
      <c r="V161" s="246"/>
      <c r="W161" s="246"/>
      <c r="X161" s="246"/>
      <c r="Y161" s="246"/>
      <c r="Z161" s="246"/>
      <c r="AA161" s="246"/>
      <c r="AB161" s="246"/>
      <c r="AC161" s="246"/>
      <c r="AD161" s="246"/>
      <c r="AE161" s="246"/>
      <c r="AF161" s="246"/>
      <c r="AG161" s="246"/>
      <c r="AH161" s="246"/>
      <c r="AI161" s="246"/>
      <c r="AJ161" s="246"/>
      <c r="AK161" s="246"/>
      <c r="AL161" s="246"/>
    </row>
    <row r="162" spans="1:38" s="247" customFormat="1" ht="12.75" customHeight="1">
      <c r="A162" s="285">
        <v>10</v>
      </c>
      <c r="B162" s="386">
        <v>44630</v>
      </c>
      <c r="C162" s="356"/>
      <c r="D162" s="368" t="s">
        <v>995</v>
      </c>
      <c r="E162" s="285" t="s">
        <v>591</v>
      </c>
      <c r="F162" s="285">
        <v>47.5</v>
      </c>
      <c r="G162" s="285">
        <v>10</v>
      </c>
      <c r="H162" s="338">
        <v>67.5</v>
      </c>
      <c r="I162" s="350" t="s">
        <v>996</v>
      </c>
      <c r="J162" s="350" t="s">
        <v>1005</v>
      </c>
      <c r="K162" s="338">
        <f t="shared" si="18"/>
        <v>20</v>
      </c>
      <c r="L162" s="351">
        <v>100</v>
      </c>
      <c r="M162" s="352">
        <f t="shared" si="19"/>
        <v>900</v>
      </c>
      <c r="N162" s="338">
        <v>50</v>
      </c>
      <c r="O162" s="353" t="s">
        <v>589</v>
      </c>
      <c r="P162" s="386">
        <v>44630</v>
      </c>
      <c r="Q162" s="249"/>
      <c r="R162" s="250" t="s">
        <v>1009</v>
      </c>
      <c r="S162" s="246"/>
      <c r="T162" s="246"/>
      <c r="U162" s="246"/>
      <c r="V162" s="246"/>
      <c r="W162" s="246"/>
      <c r="X162" s="246"/>
      <c r="Y162" s="246"/>
      <c r="Z162" s="246"/>
      <c r="AA162" s="246"/>
      <c r="AB162" s="246"/>
      <c r="AC162" s="246"/>
      <c r="AD162" s="246"/>
      <c r="AE162" s="246"/>
      <c r="AF162" s="246"/>
      <c r="AG162" s="246"/>
      <c r="AH162" s="246"/>
      <c r="AI162" s="246"/>
      <c r="AJ162" s="246"/>
      <c r="AK162" s="246"/>
      <c r="AL162" s="246"/>
    </row>
    <row r="163" spans="1:38" s="247" customFormat="1" ht="12.75" customHeight="1">
      <c r="A163" s="285">
        <v>11</v>
      </c>
      <c r="B163" s="386">
        <v>44630</v>
      </c>
      <c r="C163" s="356"/>
      <c r="D163" s="368" t="s">
        <v>1004</v>
      </c>
      <c r="E163" s="285" t="s">
        <v>591</v>
      </c>
      <c r="F163" s="285">
        <v>32.5</v>
      </c>
      <c r="G163" s="285"/>
      <c r="H163" s="338">
        <v>55.5</v>
      </c>
      <c r="I163" s="350" t="s">
        <v>903</v>
      </c>
      <c r="J163" s="350" t="s">
        <v>1006</v>
      </c>
      <c r="K163" s="338">
        <f t="shared" si="18"/>
        <v>23</v>
      </c>
      <c r="L163" s="351">
        <v>100</v>
      </c>
      <c r="M163" s="352">
        <f t="shared" si="19"/>
        <v>1050</v>
      </c>
      <c r="N163" s="338">
        <v>50</v>
      </c>
      <c r="O163" s="353" t="s">
        <v>589</v>
      </c>
      <c r="P163" s="386">
        <v>44630</v>
      </c>
      <c r="Q163" s="249"/>
      <c r="R163" s="250" t="s">
        <v>1009</v>
      </c>
      <c r="S163" s="246"/>
      <c r="T163" s="246"/>
      <c r="U163" s="246"/>
      <c r="V163" s="246"/>
      <c r="W163" s="246"/>
      <c r="X163" s="246"/>
      <c r="Y163" s="246"/>
      <c r="Z163" s="246"/>
      <c r="AA163" s="246"/>
      <c r="AB163" s="246"/>
      <c r="AC163" s="246"/>
      <c r="AD163" s="246"/>
      <c r="AE163" s="246"/>
      <c r="AF163" s="246"/>
      <c r="AG163" s="246"/>
      <c r="AH163" s="246"/>
      <c r="AI163" s="246"/>
      <c r="AJ163" s="246"/>
      <c r="AK163" s="246"/>
      <c r="AL163" s="246"/>
    </row>
    <row r="164" spans="1:38" s="247" customFormat="1" ht="12.75" customHeight="1">
      <c r="A164" s="285">
        <v>12</v>
      </c>
      <c r="B164" s="386">
        <v>44631</v>
      </c>
      <c r="C164" s="356"/>
      <c r="D164" s="368" t="s">
        <v>1017</v>
      </c>
      <c r="E164" s="285" t="s">
        <v>591</v>
      </c>
      <c r="F164" s="285">
        <v>44</v>
      </c>
      <c r="G164" s="285">
        <v>29</v>
      </c>
      <c r="H164" s="338">
        <v>50.5</v>
      </c>
      <c r="I164" s="350" t="s">
        <v>966</v>
      </c>
      <c r="J164" s="350" t="s">
        <v>1018</v>
      </c>
      <c r="K164" s="338">
        <f t="shared" si="18"/>
        <v>6.5</v>
      </c>
      <c r="L164" s="351">
        <v>100</v>
      </c>
      <c r="M164" s="352">
        <f t="shared" si="19"/>
        <v>1850</v>
      </c>
      <c r="N164" s="338">
        <v>300</v>
      </c>
      <c r="O164" s="353" t="s">
        <v>589</v>
      </c>
      <c r="P164" s="386">
        <v>44631</v>
      </c>
      <c r="Q164" s="249"/>
      <c r="R164" s="250" t="s">
        <v>590</v>
      </c>
      <c r="S164" s="246"/>
      <c r="T164" s="246"/>
      <c r="U164" s="246"/>
      <c r="V164" s="246"/>
      <c r="W164" s="246"/>
      <c r="X164" s="246"/>
      <c r="Y164" s="246"/>
      <c r="Z164" s="246"/>
      <c r="AA164" s="246"/>
      <c r="AB164" s="246"/>
      <c r="AC164" s="246"/>
      <c r="AD164" s="246"/>
      <c r="AE164" s="246"/>
      <c r="AF164" s="246"/>
      <c r="AG164" s="246"/>
      <c r="AH164" s="246"/>
      <c r="AI164" s="246"/>
      <c r="AJ164" s="246"/>
      <c r="AK164" s="246"/>
      <c r="AL164" s="246"/>
    </row>
    <row r="165" spans="1:38" s="247" customFormat="1" ht="12.75" customHeight="1">
      <c r="A165" s="285">
        <v>13</v>
      </c>
      <c r="B165" s="357">
        <v>44635</v>
      </c>
      <c r="C165" s="356"/>
      <c r="D165" s="368" t="s">
        <v>1044</v>
      </c>
      <c r="E165" s="285" t="s">
        <v>591</v>
      </c>
      <c r="F165" s="285">
        <v>24</v>
      </c>
      <c r="G165" s="285">
        <v>14</v>
      </c>
      <c r="H165" s="338">
        <v>32</v>
      </c>
      <c r="I165" s="350" t="s">
        <v>1047</v>
      </c>
      <c r="J165" s="350" t="s">
        <v>917</v>
      </c>
      <c r="K165" s="338">
        <f t="shared" si="18"/>
        <v>8</v>
      </c>
      <c r="L165" s="351">
        <v>100</v>
      </c>
      <c r="M165" s="352">
        <f t="shared" si="19"/>
        <v>4300</v>
      </c>
      <c r="N165" s="338">
        <v>550</v>
      </c>
      <c r="O165" s="353" t="s">
        <v>589</v>
      </c>
      <c r="P165" s="386">
        <v>44637</v>
      </c>
      <c r="Q165" s="249"/>
      <c r="R165" s="250" t="s">
        <v>590</v>
      </c>
      <c r="S165" s="246"/>
      <c r="T165" s="246"/>
      <c r="U165" s="246"/>
      <c r="V165" s="246"/>
      <c r="W165" s="246"/>
      <c r="X165" s="246"/>
      <c r="Y165" s="246"/>
      <c r="Z165" s="246"/>
      <c r="AA165" s="246"/>
      <c r="AB165" s="246"/>
      <c r="AC165" s="246"/>
      <c r="AD165" s="246"/>
      <c r="AE165" s="246"/>
      <c r="AF165" s="246"/>
      <c r="AG165" s="246"/>
      <c r="AH165" s="246"/>
      <c r="AI165" s="246"/>
      <c r="AJ165" s="246"/>
      <c r="AK165" s="246"/>
      <c r="AL165" s="246"/>
    </row>
    <row r="166" spans="1:38" s="247" customFormat="1" ht="12.75" customHeight="1">
      <c r="A166" s="285">
        <v>14</v>
      </c>
      <c r="B166" s="357">
        <v>44635</v>
      </c>
      <c r="C166" s="356"/>
      <c r="D166" s="368" t="s">
        <v>1178</v>
      </c>
      <c r="E166" s="285" t="s">
        <v>591</v>
      </c>
      <c r="F166" s="285">
        <v>106</v>
      </c>
      <c r="G166" s="285">
        <v>60</v>
      </c>
      <c r="H166" s="338">
        <v>126</v>
      </c>
      <c r="I166" s="350" t="s">
        <v>1048</v>
      </c>
      <c r="J166" s="350" t="s">
        <v>1005</v>
      </c>
      <c r="K166" s="338">
        <f t="shared" si="18"/>
        <v>20</v>
      </c>
      <c r="L166" s="351">
        <v>100</v>
      </c>
      <c r="M166" s="352">
        <f t="shared" si="19"/>
        <v>900</v>
      </c>
      <c r="N166" s="338">
        <v>50</v>
      </c>
      <c r="O166" s="353" t="s">
        <v>589</v>
      </c>
      <c r="P166" s="386">
        <v>44635</v>
      </c>
      <c r="Q166" s="249"/>
      <c r="R166" s="250" t="s">
        <v>1009</v>
      </c>
      <c r="S166" s="246"/>
      <c r="T166" s="246"/>
      <c r="U166" s="246"/>
      <c r="V166" s="246"/>
      <c r="W166" s="246"/>
      <c r="X166" s="246"/>
      <c r="Y166" s="246"/>
      <c r="Z166" s="246"/>
      <c r="AA166" s="246"/>
      <c r="AB166" s="246"/>
      <c r="AC166" s="246"/>
      <c r="AD166" s="246"/>
      <c r="AE166" s="246"/>
      <c r="AF166" s="246"/>
      <c r="AG166" s="246"/>
      <c r="AH166" s="246"/>
      <c r="AI166" s="246"/>
      <c r="AJ166" s="246"/>
      <c r="AK166" s="246"/>
      <c r="AL166" s="246"/>
    </row>
    <row r="167" spans="1:38" s="247" customFormat="1" ht="12.75" customHeight="1">
      <c r="A167" s="285">
        <v>15</v>
      </c>
      <c r="B167" s="357">
        <v>44636</v>
      </c>
      <c r="C167" s="356"/>
      <c r="D167" s="368" t="s">
        <v>1054</v>
      </c>
      <c r="E167" s="285" t="s">
        <v>591</v>
      </c>
      <c r="F167" s="285">
        <v>75</v>
      </c>
      <c r="G167" s="285">
        <v>30</v>
      </c>
      <c r="H167" s="338">
        <v>95</v>
      </c>
      <c r="I167" s="350">
        <v>150</v>
      </c>
      <c r="J167" s="350" t="s">
        <v>1005</v>
      </c>
      <c r="K167" s="338">
        <f t="shared" si="18"/>
        <v>20</v>
      </c>
      <c r="L167" s="351">
        <v>100</v>
      </c>
      <c r="M167" s="352">
        <f t="shared" si="19"/>
        <v>900</v>
      </c>
      <c r="N167" s="338">
        <v>50</v>
      </c>
      <c r="O167" s="353" t="s">
        <v>589</v>
      </c>
      <c r="P167" s="386">
        <v>44636</v>
      </c>
      <c r="Q167" s="249"/>
      <c r="R167" s="250" t="s">
        <v>590</v>
      </c>
      <c r="S167" s="246"/>
      <c r="T167" s="246"/>
      <c r="U167" s="246"/>
      <c r="V167" s="246"/>
      <c r="W167" s="246"/>
      <c r="X167" s="246"/>
      <c r="Y167" s="246"/>
      <c r="Z167" s="246"/>
      <c r="AA167" s="246"/>
      <c r="AB167" s="246"/>
      <c r="AC167" s="246"/>
      <c r="AD167" s="246"/>
      <c r="AE167" s="246"/>
      <c r="AF167" s="246"/>
      <c r="AG167" s="246"/>
      <c r="AH167" s="246"/>
      <c r="AI167" s="246"/>
      <c r="AJ167" s="246"/>
      <c r="AK167" s="246"/>
      <c r="AL167" s="246"/>
    </row>
    <row r="168" spans="1:38" s="247" customFormat="1" ht="12.75" customHeight="1">
      <c r="A168" s="285">
        <v>16</v>
      </c>
      <c r="B168" s="357">
        <v>44636</v>
      </c>
      <c r="C168" s="356"/>
      <c r="D168" s="368" t="s">
        <v>1055</v>
      </c>
      <c r="E168" s="285" t="s">
        <v>591</v>
      </c>
      <c r="F168" s="285">
        <v>210</v>
      </c>
      <c r="G168" s="285">
        <v>95</v>
      </c>
      <c r="H168" s="338">
        <v>260</v>
      </c>
      <c r="I168" s="350" t="s">
        <v>1056</v>
      </c>
      <c r="J168" s="350" t="s">
        <v>1043</v>
      </c>
      <c r="K168" s="338">
        <f t="shared" si="18"/>
        <v>50</v>
      </c>
      <c r="L168" s="351">
        <v>100</v>
      </c>
      <c r="M168" s="352">
        <f t="shared" si="19"/>
        <v>1150</v>
      </c>
      <c r="N168" s="338">
        <v>25</v>
      </c>
      <c r="O168" s="353" t="s">
        <v>589</v>
      </c>
      <c r="P168" s="386">
        <v>44636</v>
      </c>
      <c r="Q168" s="249"/>
      <c r="R168" s="250" t="s">
        <v>1009</v>
      </c>
      <c r="S168" s="246"/>
      <c r="T168" s="246"/>
      <c r="U168" s="246"/>
      <c r="V168" s="246"/>
      <c r="W168" s="246"/>
      <c r="X168" s="246"/>
      <c r="Y168" s="246"/>
      <c r="Z168" s="246"/>
      <c r="AA168" s="246"/>
      <c r="AB168" s="246"/>
      <c r="AC168" s="246"/>
      <c r="AD168" s="246"/>
      <c r="AE168" s="246"/>
      <c r="AF168" s="246"/>
      <c r="AG168" s="246"/>
      <c r="AH168" s="246"/>
      <c r="AI168" s="246"/>
      <c r="AJ168" s="246"/>
      <c r="AK168" s="246"/>
      <c r="AL168" s="246"/>
    </row>
    <row r="169" spans="1:38" s="247" customFormat="1" ht="12.75" customHeight="1">
      <c r="A169" s="285">
        <v>17</v>
      </c>
      <c r="B169" s="357">
        <v>44636</v>
      </c>
      <c r="C169" s="356"/>
      <c r="D169" s="368" t="s">
        <v>1054</v>
      </c>
      <c r="E169" s="285" t="s">
        <v>591</v>
      </c>
      <c r="F169" s="285">
        <v>78</v>
      </c>
      <c r="G169" s="285">
        <v>30</v>
      </c>
      <c r="H169" s="338">
        <v>99</v>
      </c>
      <c r="I169" s="350">
        <v>150</v>
      </c>
      <c r="J169" s="350" t="s">
        <v>602</v>
      </c>
      <c r="K169" s="338">
        <f t="shared" si="18"/>
        <v>21</v>
      </c>
      <c r="L169" s="351">
        <v>100</v>
      </c>
      <c r="M169" s="352">
        <f t="shared" si="19"/>
        <v>950</v>
      </c>
      <c r="N169" s="338">
        <v>50</v>
      </c>
      <c r="O169" s="353" t="s">
        <v>589</v>
      </c>
      <c r="P169" s="386">
        <v>44636</v>
      </c>
      <c r="Q169" s="249"/>
      <c r="R169" s="250" t="s">
        <v>590</v>
      </c>
      <c r="S169" s="246"/>
      <c r="T169" s="246"/>
      <c r="U169" s="246"/>
      <c r="V169" s="246"/>
      <c r="W169" s="246"/>
      <c r="X169" s="246"/>
      <c r="Y169" s="246"/>
      <c r="Z169" s="246"/>
      <c r="AA169" s="246"/>
      <c r="AB169" s="246"/>
      <c r="AC169" s="246"/>
      <c r="AD169" s="246"/>
      <c r="AE169" s="246"/>
      <c r="AF169" s="246"/>
      <c r="AG169" s="246"/>
      <c r="AH169" s="246"/>
      <c r="AI169" s="246"/>
      <c r="AJ169" s="246"/>
      <c r="AK169" s="246"/>
      <c r="AL169" s="246"/>
    </row>
    <row r="170" spans="1:38" s="247" customFormat="1" ht="12.75" customHeight="1">
      <c r="A170" s="285">
        <v>18</v>
      </c>
      <c r="B170" s="357">
        <v>44636</v>
      </c>
      <c r="C170" s="356"/>
      <c r="D170" s="368" t="s">
        <v>1055</v>
      </c>
      <c r="E170" s="285" t="s">
        <v>591</v>
      </c>
      <c r="F170" s="285">
        <v>190</v>
      </c>
      <c r="G170" s="285">
        <v>85</v>
      </c>
      <c r="H170" s="338">
        <v>265</v>
      </c>
      <c r="I170" s="350" t="s">
        <v>1056</v>
      </c>
      <c r="J170" s="350" t="s">
        <v>1057</v>
      </c>
      <c r="K170" s="338">
        <f t="shared" si="18"/>
        <v>75</v>
      </c>
      <c r="L170" s="351">
        <v>100</v>
      </c>
      <c r="M170" s="352">
        <f t="shared" si="19"/>
        <v>1775</v>
      </c>
      <c r="N170" s="338">
        <v>25</v>
      </c>
      <c r="O170" s="353" t="s">
        <v>589</v>
      </c>
      <c r="P170" s="386">
        <v>44636</v>
      </c>
      <c r="Q170" s="249"/>
      <c r="R170" s="250" t="s">
        <v>1009</v>
      </c>
      <c r="S170" s="246"/>
      <c r="T170" s="246"/>
      <c r="U170" s="246"/>
      <c r="V170" s="246"/>
      <c r="W170" s="246"/>
      <c r="X170" s="246"/>
      <c r="Y170" s="246"/>
      <c r="Z170" s="246"/>
      <c r="AA170" s="246"/>
      <c r="AB170" s="246"/>
      <c r="AC170" s="246"/>
      <c r="AD170" s="246"/>
      <c r="AE170" s="246"/>
      <c r="AF170" s="246"/>
      <c r="AG170" s="246"/>
      <c r="AH170" s="246"/>
      <c r="AI170" s="246"/>
      <c r="AJ170" s="246"/>
      <c r="AK170" s="246"/>
      <c r="AL170" s="246"/>
    </row>
    <row r="171" spans="1:38" s="247" customFormat="1" ht="12.75" customHeight="1">
      <c r="A171" s="310">
        <v>19</v>
      </c>
      <c r="B171" s="358">
        <v>44636</v>
      </c>
      <c r="C171" s="420"/>
      <c r="D171" s="469" t="s">
        <v>1054</v>
      </c>
      <c r="E171" s="310" t="s">
        <v>591</v>
      </c>
      <c r="F171" s="310">
        <v>76</v>
      </c>
      <c r="G171" s="310">
        <v>30</v>
      </c>
      <c r="H171" s="311">
        <v>58</v>
      </c>
      <c r="I171" s="322">
        <v>150</v>
      </c>
      <c r="J171" s="322" t="s">
        <v>1058</v>
      </c>
      <c r="K171" s="311">
        <f t="shared" ref="K171:K178" si="20">H171-F171</f>
        <v>-18</v>
      </c>
      <c r="L171" s="333">
        <v>100</v>
      </c>
      <c r="M171" s="334">
        <f t="shared" si="19"/>
        <v>-1000</v>
      </c>
      <c r="N171" s="311">
        <v>50</v>
      </c>
      <c r="O171" s="335" t="s">
        <v>601</v>
      </c>
      <c r="P171" s="398">
        <v>44636</v>
      </c>
      <c r="Q171" s="249"/>
      <c r="R171" s="250" t="s">
        <v>590</v>
      </c>
      <c r="S171" s="246"/>
      <c r="T171" s="246"/>
      <c r="U171" s="246"/>
      <c r="V171" s="246"/>
      <c r="W171" s="246"/>
      <c r="X171" s="246"/>
      <c r="Y171" s="246"/>
      <c r="Z171" s="246"/>
      <c r="AA171" s="246"/>
      <c r="AB171" s="246"/>
      <c r="AC171" s="246"/>
      <c r="AD171" s="246"/>
      <c r="AE171" s="246"/>
      <c r="AF171" s="246"/>
      <c r="AG171" s="246"/>
      <c r="AH171" s="246"/>
      <c r="AI171" s="246"/>
      <c r="AJ171" s="246"/>
      <c r="AK171" s="246"/>
      <c r="AL171" s="246"/>
    </row>
    <row r="172" spans="1:38" s="247" customFormat="1" ht="12.75" customHeight="1">
      <c r="A172" s="310">
        <v>20</v>
      </c>
      <c r="B172" s="358">
        <v>44636</v>
      </c>
      <c r="C172" s="420"/>
      <c r="D172" s="469" t="s">
        <v>1055</v>
      </c>
      <c r="E172" s="310" t="s">
        <v>591</v>
      </c>
      <c r="F172" s="310">
        <v>190</v>
      </c>
      <c r="G172" s="310">
        <v>85</v>
      </c>
      <c r="H172" s="311">
        <v>85</v>
      </c>
      <c r="I172" s="322" t="s">
        <v>1056</v>
      </c>
      <c r="J172" s="322" t="s">
        <v>1083</v>
      </c>
      <c r="K172" s="311">
        <f>H172-F172</f>
        <v>-105</v>
      </c>
      <c r="L172" s="333">
        <v>100</v>
      </c>
      <c r="M172" s="334">
        <f t="shared" si="19"/>
        <v>-2725</v>
      </c>
      <c r="N172" s="311">
        <v>25</v>
      </c>
      <c r="O172" s="335" t="s">
        <v>601</v>
      </c>
      <c r="P172" s="398">
        <v>44637</v>
      </c>
      <c r="Q172" s="249"/>
      <c r="R172" s="250" t="s">
        <v>1009</v>
      </c>
      <c r="S172" s="246"/>
      <c r="T172" s="246"/>
      <c r="U172" s="246"/>
      <c r="V172" s="246"/>
      <c r="W172" s="246"/>
      <c r="X172" s="246"/>
      <c r="Y172" s="246"/>
      <c r="Z172" s="246"/>
      <c r="AA172" s="246"/>
      <c r="AB172" s="246"/>
      <c r="AC172" s="246"/>
      <c r="AD172" s="246"/>
      <c r="AE172" s="246"/>
      <c r="AF172" s="246"/>
      <c r="AG172" s="246"/>
      <c r="AH172" s="246"/>
      <c r="AI172" s="246"/>
      <c r="AJ172" s="246"/>
      <c r="AK172" s="246"/>
      <c r="AL172" s="246"/>
    </row>
    <row r="173" spans="1:38" s="247" customFormat="1" ht="12.75" customHeight="1">
      <c r="A173" s="310">
        <v>21</v>
      </c>
      <c r="B173" s="358">
        <v>44636</v>
      </c>
      <c r="C173" s="420"/>
      <c r="D173" s="469" t="s">
        <v>1059</v>
      </c>
      <c r="E173" s="310" t="s">
        <v>591</v>
      </c>
      <c r="F173" s="310">
        <v>9</v>
      </c>
      <c r="G173" s="310">
        <v>5.9</v>
      </c>
      <c r="H173" s="311">
        <v>5.9</v>
      </c>
      <c r="I173" s="322" t="s">
        <v>1060</v>
      </c>
      <c r="J173" s="322" t="s">
        <v>1084</v>
      </c>
      <c r="K173" s="311">
        <f>H173-F173</f>
        <v>-3.0999999999999996</v>
      </c>
      <c r="L173" s="333">
        <v>100</v>
      </c>
      <c r="M173" s="334">
        <f t="shared" si="19"/>
        <v>-4749.9999999999991</v>
      </c>
      <c r="N173" s="311">
        <v>1500</v>
      </c>
      <c r="O173" s="335" t="s">
        <v>601</v>
      </c>
      <c r="P173" s="398">
        <v>44637</v>
      </c>
      <c r="Q173" s="249"/>
      <c r="R173" s="250" t="s">
        <v>590</v>
      </c>
      <c r="S173" s="246"/>
      <c r="T173" s="246"/>
      <c r="U173" s="246"/>
      <c r="V173" s="246"/>
      <c r="W173" s="246"/>
      <c r="X173" s="246"/>
      <c r="Y173" s="246"/>
      <c r="Z173" s="246"/>
      <c r="AA173" s="246"/>
      <c r="AB173" s="246"/>
      <c r="AC173" s="246"/>
      <c r="AD173" s="246"/>
      <c r="AE173" s="246"/>
      <c r="AF173" s="246"/>
      <c r="AG173" s="246"/>
      <c r="AH173" s="246"/>
      <c r="AI173" s="246"/>
      <c r="AJ173" s="246"/>
      <c r="AK173" s="246"/>
      <c r="AL173" s="246"/>
    </row>
    <row r="174" spans="1:38" s="247" customFormat="1" ht="12.75" customHeight="1">
      <c r="A174" s="310">
        <v>22</v>
      </c>
      <c r="B174" s="358">
        <v>44636</v>
      </c>
      <c r="C174" s="420"/>
      <c r="D174" s="469" t="s">
        <v>1061</v>
      </c>
      <c r="E174" s="310" t="s">
        <v>591</v>
      </c>
      <c r="F174" s="310">
        <v>41</v>
      </c>
      <c r="G174" s="310">
        <v>25</v>
      </c>
      <c r="H174" s="311">
        <v>25</v>
      </c>
      <c r="I174" s="322" t="s">
        <v>1062</v>
      </c>
      <c r="J174" s="322" t="s">
        <v>1085</v>
      </c>
      <c r="K174" s="311">
        <f>H174-F174</f>
        <v>-16</v>
      </c>
      <c r="L174" s="333">
        <v>100</v>
      </c>
      <c r="M174" s="334">
        <f t="shared" si="19"/>
        <v>-4100</v>
      </c>
      <c r="N174" s="311">
        <v>250</v>
      </c>
      <c r="O174" s="335" t="s">
        <v>601</v>
      </c>
      <c r="P174" s="398">
        <v>44637</v>
      </c>
      <c r="Q174" s="249"/>
      <c r="R174" s="250" t="s">
        <v>590</v>
      </c>
      <c r="S174" s="246"/>
      <c r="T174" s="246"/>
      <c r="U174" s="246"/>
      <c r="V174" s="246"/>
      <c r="W174" s="246"/>
      <c r="X174" s="246"/>
      <c r="Y174" s="246"/>
      <c r="Z174" s="246"/>
      <c r="AA174" s="246"/>
      <c r="AB174" s="246"/>
      <c r="AC174" s="246"/>
      <c r="AD174" s="246"/>
      <c r="AE174" s="246"/>
      <c r="AF174" s="246"/>
      <c r="AG174" s="246"/>
      <c r="AH174" s="246"/>
      <c r="AI174" s="246"/>
      <c r="AJ174" s="246"/>
      <c r="AK174" s="246"/>
      <c r="AL174" s="246"/>
    </row>
    <row r="175" spans="1:38" s="247" customFormat="1" ht="12.75" customHeight="1">
      <c r="A175" s="285">
        <v>23</v>
      </c>
      <c r="B175" s="386">
        <v>44637</v>
      </c>
      <c r="C175" s="356"/>
      <c r="D175" s="368" t="s">
        <v>1071</v>
      </c>
      <c r="E175" s="285" t="s">
        <v>591</v>
      </c>
      <c r="F175" s="285">
        <v>42.5</v>
      </c>
      <c r="G175" s="285">
        <v>8</v>
      </c>
      <c r="H175" s="338">
        <v>63</v>
      </c>
      <c r="I175" s="350" t="s">
        <v>906</v>
      </c>
      <c r="J175" s="350" t="s">
        <v>1117</v>
      </c>
      <c r="K175" s="338">
        <f t="shared" si="20"/>
        <v>20.5</v>
      </c>
      <c r="L175" s="351">
        <v>100</v>
      </c>
      <c r="M175" s="352">
        <f t="shared" si="19"/>
        <v>925</v>
      </c>
      <c r="N175" s="338">
        <v>50</v>
      </c>
      <c r="O175" s="353" t="s">
        <v>589</v>
      </c>
      <c r="P175" s="386">
        <v>44637</v>
      </c>
      <c r="Q175" s="249"/>
      <c r="R175" s="250" t="s">
        <v>590</v>
      </c>
      <c r="S175" s="246"/>
      <c r="T175" s="246"/>
      <c r="U175" s="246"/>
      <c r="V175" s="246"/>
      <c r="W175" s="246"/>
      <c r="X175" s="246"/>
      <c r="Y175" s="246"/>
      <c r="Z175" s="246"/>
      <c r="AA175" s="246"/>
      <c r="AB175" s="246"/>
      <c r="AC175" s="246"/>
      <c r="AD175" s="246"/>
      <c r="AE175" s="246"/>
      <c r="AF175" s="246"/>
      <c r="AG175" s="246"/>
      <c r="AH175" s="246"/>
      <c r="AI175" s="246"/>
      <c r="AJ175" s="246"/>
      <c r="AK175" s="246"/>
      <c r="AL175" s="246"/>
    </row>
    <row r="176" spans="1:38" s="247" customFormat="1" ht="12.75" customHeight="1">
      <c r="A176" s="285">
        <v>24</v>
      </c>
      <c r="B176" s="386">
        <v>44637</v>
      </c>
      <c r="C176" s="356"/>
      <c r="D176" s="368" t="s">
        <v>1073</v>
      </c>
      <c r="E176" s="285" t="s">
        <v>591</v>
      </c>
      <c r="F176" s="285">
        <v>4.1500000000000004</v>
      </c>
      <c r="G176" s="285">
        <v>2.75</v>
      </c>
      <c r="H176" s="338">
        <v>4.75</v>
      </c>
      <c r="I176" s="357" t="s">
        <v>1074</v>
      </c>
      <c r="J176" s="350" t="s">
        <v>1118</v>
      </c>
      <c r="K176" s="338">
        <f t="shared" si="20"/>
        <v>0.59999999999999964</v>
      </c>
      <c r="L176" s="351">
        <v>100</v>
      </c>
      <c r="M176" s="352">
        <f t="shared" si="19"/>
        <v>1999.9999999999986</v>
      </c>
      <c r="N176" s="338">
        <v>3500</v>
      </c>
      <c r="O176" s="353" t="s">
        <v>589</v>
      </c>
      <c r="P176" s="386">
        <v>44637</v>
      </c>
      <c r="Q176" s="249"/>
      <c r="R176" s="250" t="s">
        <v>1009</v>
      </c>
      <c r="S176" s="246"/>
      <c r="T176" s="246"/>
      <c r="U176" s="246"/>
      <c r="V176" s="246"/>
      <c r="W176" s="246"/>
      <c r="X176" s="246"/>
      <c r="Y176" s="246"/>
      <c r="Z176" s="246"/>
      <c r="AA176" s="246"/>
      <c r="AB176" s="246"/>
      <c r="AC176" s="246"/>
      <c r="AD176" s="246"/>
      <c r="AE176" s="246"/>
      <c r="AF176" s="246"/>
      <c r="AG176" s="246"/>
      <c r="AH176" s="246"/>
      <c r="AI176" s="246"/>
      <c r="AJ176" s="246"/>
      <c r="AK176" s="246"/>
      <c r="AL176" s="246"/>
    </row>
    <row r="177" spans="1:38" s="247" customFormat="1" ht="12.75" customHeight="1">
      <c r="A177" s="285">
        <v>25</v>
      </c>
      <c r="B177" s="386">
        <v>44637</v>
      </c>
      <c r="C177" s="356"/>
      <c r="D177" s="368" t="s">
        <v>1082</v>
      </c>
      <c r="E177" s="285" t="s">
        <v>591</v>
      </c>
      <c r="F177" s="285">
        <v>42.5</v>
      </c>
      <c r="G177" s="285">
        <v>8</v>
      </c>
      <c r="H177" s="338">
        <v>61</v>
      </c>
      <c r="I177" s="350" t="s">
        <v>906</v>
      </c>
      <c r="J177" s="350" t="s">
        <v>1116</v>
      </c>
      <c r="K177" s="338">
        <f t="shared" si="20"/>
        <v>18.5</v>
      </c>
      <c r="L177" s="351">
        <v>100</v>
      </c>
      <c r="M177" s="352">
        <f t="shared" si="19"/>
        <v>825</v>
      </c>
      <c r="N177" s="338">
        <v>50</v>
      </c>
      <c r="O177" s="353" t="s">
        <v>589</v>
      </c>
      <c r="P177" s="386">
        <v>44637</v>
      </c>
      <c r="Q177" s="249"/>
      <c r="R177" s="250" t="s">
        <v>590</v>
      </c>
      <c r="S177" s="246"/>
      <c r="T177" s="246"/>
      <c r="U177" s="246"/>
      <c r="V177" s="246"/>
      <c r="W177" s="246"/>
      <c r="X177" s="246"/>
      <c r="Y177" s="246"/>
      <c r="Z177" s="246"/>
      <c r="AA177" s="246"/>
      <c r="AB177" s="246"/>
      <c r="AC177" s="246"/>
      <c r="AD177" s="246"/>
      <c r="AE177" s="246"/>
      <c r="AF177" s="246"/>
      <c r="AG177" s="246"/>
      <c r="AH177" s="246"/>
      <c r="AI177" s="246"/>
      <c r="AJ177" s="246"/>
      <c r="AK177" s="246"/>
      <c r="AL177" s="246"/>
    </row>
    <row r="178" spans="1:38" s="247" customFormat="1" ht="12.75" customHeight="1">
      <c r="A178" s="310">
        <v>26</v>
      </c>
      <c r="B178" s="358">
        <v>44641</v>
      </c>
      <c r="C178" s="420"/>
      <c r="D178" s="469" t="s">
        <v>1095</v>
      </c>
      <c r="E178" s="310" t="s">
        <v>591</v>
      </c>
      <c r="F178" s="310">
        <v>77</v>
      </c>
      <c r="G178" s="310">
        <v>45</v>
      </c>
      <c r="H178" s="311">
        <v>45</v>
      </c>
      <c r="I178" s="322" t="s">
        <v>1096</v>
      </c>
      <c r="J178" s="322" t="s">
        <v>1106</v>
      </c>
      <c r="K178" s="311">
        <f t="shared" si="20"/>
        <v>-32</v>
      </c>
      <c r="L178" s="333">
        <v>100</v>
      </c>
      <c r="M178" s="334">
        <f t="shared" si="19"/>
        <v>-1700</v>
      </c>
      <c r="N178" s="311">
        <v>50</v>
      </c>
      <c r="O178" s="335" t="s">
        <v>601</v>
      </c>
      <c r="P178" s="398">
        <v>44643</v>
      </c>
      <c r="Q178" s="249"/>
      <c r="R178" s="250" t="s">
        <v>590</v>
      </c>
      <c r="S178" s="246"/>
      <c r="T178" s="246"/>
      <c r="U178" s="246"/>
      <c r="V178" s="246"/>
      <c r="W178" s="246"/>
      <c r="X178" s="246"/>
      <c r="Y178" s="246"/>
      <c r="Z178" s="246"/>
      <c r="AA178" s="246"/>
      <c r="AB178" s="246"/>
      <c r="AC178" s="246"/>
      <c r="AD178" s="246"/>
      <c r="AE178" s="246"/>
      <c r="AF178" s="246"/>
      <c r="AG178" s="246"/>
      <c r="AH178" s="246"/>
      <c r="AI178" s="246"/>
      <c r="AJ178" s="246"/>
      <c r="AK178" s="246"/>
      <c r="AL178" s="246"/>
    </row>
    <row r="179" spans="1:38" s="247" customFormat="1" ht="12.75" customHeight="1">
      <c r="A179" s="310">
        <v>27</v>
      </c>
      <c r="B179" s="358">
        <v>44641</v>
      </c>
      <c r="C179" s="420"/>
      <c r="D179" s="469" t="s">
        <v>1102</v>
      </c>
      <c r="E179" s="310" t="s">
        <v>591</v>
      </c>
      <c r="F179" s="310">
        <v>44.5</v>
      </c>
      <c r="G179" s="310">
        <v>25</v>
      </c>
      <c r="H179" s="311">
        <v>29</v>
      </c>
      <c r="I179" s="322" t="s">
        <v>1103</v>
      </c>
      <c r="J179" s="322" t="s">
        <v>1132</v>
      </c>
      <c r="K179" s="311">
        <f t="shared" ref="K179:K185" si="21">H179-F179</f>
        <v>-15.5</v>
      </c>
      <c r="L179" s="333">
        <v>100</v>
      </c>
      <c r="M179" s="334">
        <f t="shared" si="19"/>
        <v>-3975</v>
      </c>
      <c r="N179" s="311">
        <v>250</v>
      </c>
      <c r="O179" s="335" t="s">
        <v>601</v>
      </c>
      <c r="P179" s="398">
        <v>44643</v>
      </c>
      <c r="Q179" s="249"/>
      <c r="R179" s="250" t="s">
        <v>590</v>
      </c>
      <c r="S179" s="246"/>
      <c r="T179" s="246"/>
      <c r="U179" s="246"/>
      <c r="V179" s="246"/>
      <c r="W179" s="246"/>
      <c r="X179" s="246"/>
      <c r="Y179" s="246"/>
      <c r="Z179" s="246"/>
      <c r="AA179" s="246"/>
      <c r="AB179" s="246"/>
      <c r="AC179" s="246"/>
      <c r="AD179" s="246"/>
      <c r="AE179" s="246"/>
      <c r="AF179" s="246"/>
      <c r="AG179" s="246"/>
      <c r="AH179" s="246"/>
      <c r="AI179" s="246"/>
      <c r="AJ179" s="246"/>
      <c r="AK179" s="246"/>
      <c r="AL179" s="246"/>
    </row>
    <row r="180" spans="1:38" s="247" customFormat="1" ht="12.75" customHeight="1">
      <c r="A180" s="285">
        <v>28</v>
      </c>
      <c r="B180" s="357">
        <v>44642</v>
      </c>
      <c r="C180" s="356"/>
      <c r="D180" s="368" t="s">
        <v>1107</v>
      </c>
      <c r="E180" s="285" t="s">
        <v>591</v>
      </c>
      <c r="F180" s="285">
        <v>20.5</v>
      </c>
      <c r="G180" s="285">
        <v>12</v>
      </c>
      <c r="H180" s="338">
        <v>25.5</v>
      </c>
      <c r="I180" s="350" t="s">
        <v>1108</v>
      </c>
      <c r="J180" s="350" t="s">
        <v>913</v>
      </c>
      <c r="K180" s="338">
        <f t="shared" si="21"/>
        <v>5</v>
      </c>
      <c r="L180" s="351">
        <v>100</v>
      </c>
      <c r="M180" s="352">
        <f t="shared" si="19"/>
        <v>2650</v>
      </c>
      <c r="N180" s="338">
        <v>550</v>
      </c>
      <c r="O180" s="353" t="s">
        <v>589</v>
      </c>
      <c r="P180" s="386">
        <v>44642</v>
      </c>
      <c r="Q180" s="249"/>
      <c r="R180" s="250" t="s">
        <v>1009</v>
      </c>
      <c r="S180" s="246"/>
      <c r="T180" s="246"/>
      <c r="U180" s="246"/>
      <c r="V180" s="246"/>
      <c r="W180" s="246"/>
      <c r="X180" s="246"/>
      <c r="Y180" s="246"/>
      <c r="Z180" s="246"/>
      <c r="AA180" s="246"/>
      <c r="AB180" s="246"/>
      <c r="AC180" s="246"/>
      <c r="AD180" s="246"/>
      <c r="AE180" s="246"/>
      <c r="AF180" s="246"/>
      <c r="AG180" s="246"/>
      <c r="AH180" s="246"/>
      <c r="AI180" s="246"/>
      <c r="AJ180" s="246"/>
      <c r="AK180" s="246"/>
      <c r="AL180" s="246"/>
    </row>
    <row r="181" spans="1:38" s="247" customFormat="1" ht="12.75" customHeight="1">
      <c r="A181" s="285">
        <v>29</v>
      </c>
      <c r="B181" s="357">
        <v>44642</v>
      </c>
      <c r="C181" s="356"/>
      <c r="D181" s="368" t="s">
        <v>1109</v>
      </c>
      <c r="E181" s="285" t="s">
        <v>591</v>
      </c>
      <c r="F181" s="285">
        <v>28.5</v>
      </c>
      <c r="G181" s="285">
        <v>20</v>
      </c>
      <c r="H181" s="338">
        <v>34.5</v>
      </c>
      <c r="I181" s="350" t="s">
        <v>1110</v>
      </c>
      <c r="J181" s="350" t="s">
        <v>909</v>
      </c>
      <c r="K181" s="338">
        <f t="shared" si="21"/>
        <v>6</v>
      </c>
      <c r="L181" s="351">
        <v>100</v>
      </c>
      <c r="M181" s="352">
        <f t="shared" si="19"/>
        <v>3350</v>
      </c>
      <c r="N181" s="338">
        <v>575</v>
      </c>
      <c r="O181" s="353" t="s">
        <v>589</v>
      </c>
      <c r="P181" s="386">
        <v>44642</v>
      </c>
      <c r="Q181" s="249"/>
      <c r="R181" s="250" t="s">
        <v>1009</v>
      </c>
      <c r="S181" s="246"/>
      <c r="T181" s="246"/>
      <c r="U181" s="246"/>
      <c r="V181" s="246"/>
      <c r="W181" s="246"/>
      <c r="X181" s="246"/>
      <c r="Y181" s="246"/>
      <c r="Z181" s="246"/>
      <c r="AA181" s="246"/>
      <c r="AB181" s="246"/>
      <c r="AC181" s="246"/>
      <c r="AD181" s="246"/>
      <c r="AE181" s="246"/>
      <c r="AF181" s="246"/>
      <c r="AG181" s="246"/>
      <c r="AH181" s="246"/>
      <c r="AI181" s="246"/>
      <c r="AJ181" s="246"/>
      <c r="AK181" s="246"/>
      <c r="AL181" s="246"/>
    </row>
    <row r="182" spans="1:38" s="247" customFormat="1" ht="12.75" customHeight="1">
      <c r="A182" s="285">
        <v>30</v>
      </c>
      <c r="B182" s="357">
        <v>44642</v>
      </c>
      <c r="C182" s="356"/>
      <c r="D182" s="368" t="s">
        <v>1114</v>
      </c>
      <c r="E182" s="285" t="s">
        <v>591</v>
      </c>
      <c r="F182" s="285">
        <v>167.5</v>
      </c>
      <c r="G182" s="285">
        <v>90</v>
      </c>
      <c r="H182" s="338">
        <v>197.5</v>
      </c>
      <c r="I182" s="350" t="s">
        <v>1115</v>
      </c>
      <c r="J182" s="350" t="s">
        <v>604</v>
      </c>
      <c r="K182" s="338">
        <f t="shared" si="21"/>
        <v>30</v>
      </c>
      <c r="L182" s="351">
        <v>100</v>
      </c>
      <c r="M182" s="352">
        <f t="shared" si="19"/>
        <v>1400</v>
      </c>
      <c r="N182" s="338">
        <v>50</v>
      </c>
      <c r="O182" s="353" t="s">
        <v>589</v>
      </c>
      <c r="P182" s="386">
        <v>44642</v>
      </c>
      <c r="Q182" s="249"/>
      <c r="R182" s="250" t="s">
        <v>590</v>
      </c>
      <c r="S182" s="246"/>
      <c r="T182" s="246"/>
      <c r="U182" s="246"/>
      <c r="V182" s="246"/>
      <c r="W182" s="246"/>
      <c r="X182" s="246"/>
      <c r="Y182" s="246"/>
      <c r="Z182" s="246"/>
      <c r="AA182" s="246"/>
      <c r="AB182" s="246"/>
      <c r="AC182" s="246"/>
      <c r="AD182" s="246"/>
      <c r="AE182" s="246"/>
      <c r="AF182" s="246"/>
      <c r="AG182" s="246"/>
      <c r="AH182" s="246"/>
      <c r="AI182" s="246"/>
      <c r="AJ182" s="246"/>
      <c r="AK182" s="246"/>
      <c r="AL182" s="246"/>
    </row>
    <row r="183" spans="1:38" s="247" customFormat="1" ht="12.75" customHeight="1">
      <c r="A183" s="285">
        <v>31</v>
      </c>
      <c r="B183" s="357">
        <v>44642</v>
      </c>
      <c r="C183" s="356"/>
      <c r="D183" s="368" t="s">
        <v>1120</v>
      </c>
      <c r="E183" s="285" t="s">
        <v>591</v>
      </c>
      <c r="F183" s="285">
        <v>56.5</v>
      </c>
      <c r="G183" s="285">
        <v>30</v>
      </c>
      <c r="H183" s="338">
        <v>72</v>
      </c>
      <c r="I183" s="350" t="s">
        <v>996</v>
      </c>
      <c r="J183" s="350" t="s">
        <v>1131</v>
      </c>
      <c r="K183" s="338">
        <f t="shared" si="21"/>
        <v>15.5</v>
      </c>
      <c r="L183" s="351">
        <v>100</v>
      </c>
      <c r="M183" s="352">
        <f t="shared" si="19"/>
        <v>2225</v>
      </c>
      <c r="N183" s="338">
        <v>150</v>
      </c>
      <c r="O183" s="353" t="s">
        <v>589</v>
      </c>
      <c r="P183" s="386">
        <v>44643</v>
      </c>
      <c r="Q183" s="249"/>
      <c r="R183" s="250" t="s">
        <v>1009</v>
      </c>
      <c r="S183" s="246"/>
      <c r="T183" s="246"/>
      <c r="U183" s="246"/>
      <c r="V183" s="246"/>
      <c r="W183" s="246"/>
      <c r="X183" s="246"/>
      <c r="Y183" s="246"/>
      <c r="Z183" s="246"/>
      <c r="AA183" s="246"/>
      <c r="AB183" s="246"/>
      <c r="AC183" s="246"/>
      <c r="AD183" s="246"/>
      <c r="AE183" s="246"/>
      <c r="AF183" s="246"/>
      <c r="AG183" s="246"/>
      <c r="AH183" s="246"/>
      <c r="AI183" s="246"/>
      <c r="AJ183" s="246"/>
      <c r="AK183" s="246"/>
      <c r="AL183" s="246"/>
    </row>
    <row r="184" spans="1:38" s="247" customFormat="1" ht="12.75" customHeight="1">
      <c r="A184" s="285">
        <v>32</v>
      </c>
      <c r="B184" s="357">
        <v>44642</v>
      </c>
      <c r="C184" s="356"/>
      <c r="D184" s="368" t="s">
        <v>1121</v>
      </c>
      <c r="E184" s="285" t="s">
        <v>591</v>
      </c>
      <c r="F184" s="285">
        <v>42</v>
      </c>
      <c r="G184" s="285">
        <v>27</v>
      </c>
      <c r="H184" s="338">
        <v>51</v>
      </c>
      <c r="I184" s="350" t="s">
        <v>1122</v>
      </c>
      <c r="J184" s="350" t="s">
        <v>797</v>
      </c>
      <c r="K184" s="338">
        <f t="shared" si="21"/>
        <v>9</v>
      </c>
      <c r="L184" s="351">
        <v>100</v>
      </c>
      <c r="M184" s="352">
        <f t="shared" si="19"/>
        <v>2600</v>
      </c>
      <c r="N184" s="338">
        <v>300</v>
      </c>
      <c r="O184" s="353" t="s">
        <v>589</v>
      </c>
      <c r="P184" s="386">
        <v>44643</v>
      </c>
      <c r="Q184" s="249"/>
      <c r="R184" s="250" t="s">
        <v>590</v>
      </c>
      <c r="S184" s="246"/>
      <c r="T184" s="246"/>
      <c r="U184" s="246"/>
      <c r="V184" s="246"/>
      <c r="W184" s="246"/>
      <c r="X184" s="246"/>
      <c r="Y184" s="246"/>
      <c r="Z184" s="246"/>
      <c r="AA184" s="246"/>
      <c r="AB184" s="246"/>
      <c r="AC184" s="246"/>
      <c r="AD184" s="246"/>
      <c r="AE184" s="246"/>
      <c r="AF184" s="246"/>
      <c r="AG184" s="246"/>
      <c r="AH184" s="246"/>
      <c r="AI184" s="246"/>
      <c r="AJ184" s="246"/>
      <c r="AK184" s="246"/>
      <c r="AL184" s="246"/>
    </row>
    <row r="185" spans="1:38" s="247" customFormat="1" ht="12.75" customHeight="1">
      <c r="A185" s="285">
        <v>33</v>
      </c>
      <c r="B185" s="357">
        <v>44642</v>
      </c>
      <c r="C185" s="356"/>
      <c r="D185" s="368" t="s">
        <v>1123</v>
      </c>
      <c r="E185" s="285" t="s">
        <v>591</v>
      </c>
      <c r="F185" s="285">
        <v>41</v>
      </c>
      <c r="G185" s="285">
        <v>25</v>
      </c>
      <c r="H185" s="338">
        <v>49</v>
      </c>
      <c r="I185" s="350" t="s">
        <v>1122</v>
      </c>
      <c r="J185" s="350" t="s">
        <v>917</v>
      </c>
      <c r="K185" s="338">
        <f t="shared" si="21"/>
        <v>8</v>
      </c>
      <c r="L185" s="351">
        <v>100</v>
      </c>
      <c r="M185" s="352">
        <f t="shared" si="19"/>
        <v>1900</v>
      </c>
      <c r="N185" s="338">
        <v>250</v>
      </c>
      <c r="O185" s="353" t="s">
        <v>589</v>
      </c>
      <c r="P185" s="386">
        <v>44643</v>
      </c>
      <c r="Q185" s="249"/>
      <c r="R185" s="250" t="s">
        <v>590</v>
      </c>
      <c r="S185" s="246"/>
      <c r="T185" s="246"/>
      <c r="U185" s="246"/>
      <c r="V185" s="246"/>
      <c r="W185" s="246"/>
      <c r="X185" s="246"/>
      <c r="Y185" s="246"/>
      <c r="Z185" s="246"/>
      <c r="AA185" s="246"/>
      <c r="AB185" s="246"/>
      <c r="AC185" s="246"/>
      <c r="AD185" s="246"/>
      <c r="AE185" s="246"/>
      <c r="AF185" s="246"/>
      <c r="AG185" s="246"/>
      <c r="AH185" s="246"/>
      <c r="AI185" s="246"/>
      <c r="AJ185" s="246"/>
      <c r="AK185" s="246"/>
      <c r="AL185" s="246"/>
    </row>
    <row r="186" spans="1:38" s="247" customFormat="1" ht="12.75" customHeight="1">
      <c r="A186" s="310">
        <v>34</v>
      </c>
      <c r="B186" s="358">
        <v>44642</v>
      </c>
      <c r="C186" s="420"/>
      <c r="D186" s="469" t="s">
        <v>1124</v>
      </c>
      <c r="E186" s="310" t="s">
        <v>591</v>
      </c>
      <c r="F186" s="310">
        <v>6.5</v>
      </c>
      <c r="G186" s="310">
        <v>2.8</v>
      </c>
      <c r="H186" s="311">
        <v>2.8</v>
      </c>
      <c r="I186" s="472" t="s">
        <v>1125</v>
      </c>
      <c r="J186" s="322" t="s">
        <v>1161</v>
      </c>
      <c r="K186" s="311">
        <f>H186-F186</f>
        <v>-3.7</v>
      </c>
      <c r="L186" s="333">
        <v>100</v>
      </c>
      <c r="M186" s="334">
        <f>(K186*N186)-L186</f>
        <v>-4170</v>
      </c>
      <c r="N186" s="311">
        <v>1100</v>
      </c>
      <c r="O186" s="335" t="s">
        <v>601</v>
      </c>
      <c r="P186" s="398">
        <v>44644</v>
      </c>
      <c r="Q186" s="249"/>
      <c r="R186" s="250" t="s">
        <v>590</v>
      </c>
      <c r="S186" s="246"/>
      <c r="T186" s="246"/>
      <c r="U186" s="246"/>
      <c r="V186" s="246"/>
      <c r="W186" s="246"/>
      <c r="X186" s="246"/>
      <c r="Y186" s="246"/>
      <c r="Z186" s="246"/>
      <c r="AA186" s="246"/>
      <c r="AB186" s="246"/>
      <c r="AC186" s="246"/>
      <c r="AD186" s="246"/>
      <c r="AE186" s="246"/>
      <c r="AF186" s="246"/>
      <c r="AG186" s="246"/>
      <c r="AH186" s="246"/>
      <c r="AI186" s="246"/>
      <c r="AJ186" s="246"/>
      <c r="AK186" s="246"/>
      <c r="AL186" s="246"/>
    </row>
    <row r="187" spans="1:38" s="247" customFormat="1" ht="12.75" customHeight="1">
      <c r="A187" s="285">
        <v>30</v>
      </c>
      <c r="B187" s="357">
        <v>44643</v>
      </c>
      <c r="C187" s="356"/>
      <c r="D187" s="368" t="s">
        <v>1114</v>
      </c>
      <c r="E187" s="285" t="s">
        <v>591</v>
      </c>
      <c r="F187" s="285">
        <v>167.5</v>
      </c>
      <c r="G187" s="285">
        <v>90</v>
      </c>
      <c r="H187" s="338">
        <v>192</v>
      </c>
      <c r="I187" s="350" t="s">
        <v>1115</v>
      </c>
      <c r="J187" s="350" t="s">
        <v>1133</v>
      </c>
      <c r="K187" s="338">
        <f>H187-F187</f>
        <v>24.5</v>
      </c>
      <c r="L187" s="351">
        <v>100</v>
      </c>
      <c r="M187" s="352">
        <f>(K187*N187)-L187</f>
        <v>1125</v>
      </c>
      <c r="N187" s="338">
        <v>50</v>
      </c>
      <c r="O187" s="353" t="s">
        <v>589</v>
      </c>
      <c r="P187" s="386">
        <v>44643</v>
      </c>
      <c r="Q187" s="249"/>
      <c r="R187" s="250" t="s">
        <v>590</v>
      </c>
      <c r="S187" s="246"/>
      <c r="T187" s="246"/>
      <c r="U187" s="246"/>
      <c r="V187" s="246"/>
      <c r="W187" s="246"/>
      <c r="X187" s="246"/>
      <c r="Y187" s="246"/>
      <c r="Z187" s="246"/>
      <c r="AA187" s="246"/>
      <c r="AB187" s="246"/>
      <c r="AC187" s="246"/>
      <c r="AD187" s="246"/>
      <c r="AE187" s="246"/>
      <c r="AF187" s="246"/>
      <c r="AG187" s="246"/>
      <c r="AH187" s="246"/>
      <c r="AI187" s="246"/>
      <c r="AJ187" s="246"/>
      <c r="AK187" s="246"/>
      <c r="AL187" s="246"/>
    </row>
    <row r="188" spans="1:38" s="247" customFormat="1" ht="12.75" customHeight="1">
      <c r="A188" s="310">
        <v>31</v>
      </c>
      <c r="B188" s="358">
        <v>44643</v>
      </c>
      <c r="C188" s="420"/>
      <c r="D188" s="469" t="s">
        <v>1121</v>
      </c>
      <c r="E188" s="310" t="s">
        <v>591</v>
      </c>
      <c r="F188" s="310">
        <v>36</v>
      </c>
      <c r="G188" s="310">
        <v>20</v>
      </c>
      <c r="H188" s="311">
        <v>20</v>
      </c>
      <c r="I188" s="472" t="s">
        <v>1122</v>
      </c>
      <c r="J188" s="322" t="s">
        <v>1085</v>
      </c>
      <c r="K188" s="311">
        <f>H188-F188</f>
        <v>-16</v>
      </c>
      <c r="L188" s="333">
        <v>100</v>
      </c>
      <c r="M188" s="334">
        <f>(K188*N188)-L188</f>
        <v>-4900</v>
      </c>
      <c r="N188" s="311">
        <v>300</v>
      </c>
      <c r="O188" s="335" t="s">
        <v>601</v>
      </c>
      <c r="P188" s="398">
        <v>44644</v>
      </c>
      <c r="Q188" s="249"/>
      <c r="R188" s="250" t="s">
        <v>590</v>
      </c>
      <c r="S188" s="246"/>
      <c r="T188" s="246"/>
      <c r="U188" s="246"/>
      <c r="V188" s="246"/>
      <c r="W188" s="246"/>
      <c r="X188" s="246"/>
      <c r="Y188" s="246"/>
      <c r="Z188" s="246"/>
      <c r="AA188" s="246"/>
      <c r="AB188" s="246"/>
      <c r="AC188" s="246"/>
      <c r="AD188" s="246"/>
      <c r="AE188" s="246"/>
      <c r="AF188" s="246"/>
      <c r="AG188" s="246"/>
      <c r="AH188" s="246"/>
      <c r="AI188" s="246"/>
      <c r="AJ188" s="246"/>
      <c r="AK188" s="246"/>
      <c r="AL188" s="246"/>
    </row>
    <row r="189" spans="1:38" s="247" customFormat="1" ht="12.75" customHeight="1">
      <c r="A189" s="251">
        <v>32</v>
      </c>
      <c r="B189" s="339">
        <v>44643</v>
      </c>
      <c r="C189" s="383"/>
      <c r="D189" s="384" t="s">
        <v>1136</v>
      </c>
      <c r="E189" s="251" t="s">
        <v>591</v>
      </c>
      <c r="F189" s="379" t="s">
        <v>1137</v>
      </c>
      <c r="G189" s="251">
        <v>0</v>
      </c>
      <c r="H189" s="252"/>
      <c r="I189" s="470" t="s">
        <v>1138</v>
      </c>
      <c r="J189" s="302" t="s">
        <v>592</v>
      </c>
      <c r="K189" s="252"/>
      <c r="L189" s="283"/>
      <c r="M189" s="284"/>
      <c r="N189" s="252"/>
      <c r="O189" s="367"/>
      <c r="P189" s="293"/>
      <c r="Q189" s="249"/>
      <c r="R189" s="250" t="s">
        <v>1009</v>
      </c>
      <c r="S189" s="246"/>
      <c r="T189" s="246"/>
      <c r="U189" s="246"/>
      <c r="V189" s="246"/>
      <c r="W189" s="246"/>
      <c r="X189" s="246"/>
      <c r="Y189" s="246"/>
      <c r="Z189" s="246"/>
      <c r="AA189" s="246"/>
      <c r="AB189" s="246"/>
      <c r="AC189" s="246"/>
      <c r="AD189" s="246"/>
      <c r="AE189" s="246"/>
      <c r="AF189" s="246"/>
      <c r="AG189" s="246"/>
      <c r="AH189" s="246"/>
      <c r="AI189" s="246"/>
      <c r="AJ189" s="246"/>
      <c r="AK189" s="246"/>
      <c r="AL189" s="246"/>
    </row>
    <row r="190" spans="1:38" s="247" customFormat="1" ht="12.75" customHeight="1">
      <c r="A190" s="285">
        <v>33</v>
      </c>
      <c r="B190" s="357">
        <v>44644</v>
      </c>
      <c r="C190" s="356"/>
      <c r="D190" s="368" t="s">
        <v>1152</v>
      </c>
      <c r="E190" s="285" t="s">
        <v>591</v>
      </c>
      <c r="F190" s="285">
        <v>36.5</v>
      </c>
      <c r="G190" s="285"/>
      <c r="H190" s="338">
        <v>63.5</v>
      </c>
      <c r="I190" s="471" t="s">
        <v>1153</v>
      </c>
      <c r="J190" s="350" t="s">
        <v>1157</v>
      </c>
      <c r="K190" s="338">
        <f>H190-F190</f>
        <v>27</v>
      </c>
      <c r="L190" s="351">
        <v>100</v>
      </c>
      <c r="M190" s="352">
        <f>(K190*N190)-L190</f>
        <v>1250</v>
      </c>
      <c r="N190" s="338">
        <v>50</v>
      </c>
      <c r="O190" s="353" t="s">
        <v>589</v>
      </c>
      <c r="P190" s="357">
        <v>44644</v>
      </c>
      <c r="Q190" s="249"/>
      <c r="R190" s="250" t="s">
        <v>1009</v>
      </c>
      <c r="S190" s="246"/>
      <c r="T190" s="246"/>
      <c r="U190" s="246"/>
      <c r="V190" s="246"/>
      <c r="W190" s="246"/>
      <c r="X190" s="246"/>
      <c r="Y190" s="246"/>
      <c r="Z190" s="246"/>
      <c r="AA190" s="246"/>
      <c r="AB190" s="246"/>
      <c r="AC190" s="246"/>
      <c r="AD190" s="246"/>
      <c r="AE190" s="246"/>
      <c r="AF190" s="246"/>
      <c r="AG190" s="246"/>
      <c r="AH190" s="246"/>
      <c r="AI190" s="246"/>
      <c r="AJ190" s="246"/>
      <c r="AK190" s="246"/>
      <c r="AL190" s="246"/>
    </row>
    <row r="191" spans="1:38" s="247" customFormat="1" ht="12.75" customHeight="1">
      <c r="A191" s="285">
        <v>34</v>
      </c>
      <c r="B191" s="357">
        <v>44644</v>
      </c>
      <c r="C191" s="356"/>
      <c r="D191" s="368" t="s">
        <v>1154</v>
      </c>
      <c r="E191" s="285" t="s">
        <v>591</v>
      </c>
      <c r="F191" s="285">
        <v>31.5</v>
      </c>
      <c r="G191" s="285"/>
      <c r="H191" s="338">
        <v>54.5</v>
      </c>
      <c r="I191" s="471" t="s">
        <v>866</v>
      </c>
      <c r="J191" s="350" t="s">
        <v>1006</v>
      </c>
      <c r="K191" s="338">
        <f>H191-F191</f>
        <v>23</v>
      </c>
      <c r="L191" s="351">
        <v>100</v>
      </c>
      <c r="M191" s="352">
        <f>(K191*N191)-L191</f>
        <v>1050</v>
      </c>
      <c r="N191" s="338">
        <v>50</v>
      </c>
      <c r="O191" s="353" t="s">
        <v>589</v>
      </c>
      <c r="P191" s="357">
        <v>44644</v>
      </c>
      <c r="Q191" s="249"/>
      <c r="R191" s="250" t="s">
        <v>1009</v>
      </c>
      <c r="S191" s="246"/>
      <c r="T191" s="246"/>
      <c r="U191" s="246"/>
      <c r="V191" s="246"/>
      <c r="W191" s="246"/>
      <c r="X191" s="246"/>
      <c r="Y191" s="246"/>
      <c r="Z191" s="246"/>
      <c r="AA191" s="246"/>
      <c r="AB191" s="246"/>
      <c r="AC191" s="246"/>
      <c r="AD191" s="246"/>
      <c r="AE191" s="246"/>
      <c r="AF191" s="246"/>
      <c r="AG191" s="246"/>
      <c r="AH191" s="246"/>
      <c r="AI191" s="246"/>
      <c r="AJ191" s="246"/>
      <c r="AK191" s="246"/>
      <c r="AL191" s="246"/>
    </row>
    <row r="192" spans="1:38" s="247" customFormat="1" ht="12.75" customHeight="1">
      <c r="A192" s="285">
        <v>35</v>
      </c>
      <c r="B192" s="357">
        <v>44644</v>
      </c>
      <c r="C192" s="356"/>
      <c r="D192" s="368" t="s">
        <v>1155</v>
      </c>
      <c r="E192" s="285" t="s">
        <v>591</v>
      </c>
      <c r="F192" s="285">
        <v>32.5</v>
      </c>
      <c r="G192" s="285">
        <v>15</v>
      </c>
      <c r="H192" s="338">
        <v>48.5</v>
      </c>
      <c r="I192" s="471" t="s">
        <v>1156</v>
      </c>
      <c r="J192" s="350" t="s">
        <v>1158</v>
      </c>
      <c r="K192" s="338">
        <f>H192-F192</f>
        <v>16</v>
      </c>
      <c r="L192" s="351">
        <v>100</v>
      </c>
      <c r="M192" s="352">
        <f>(K192*N192)-L192</f>
        <v>3900</v>
      </c>
      <c r="N192" s="338">
        <v>250</v>
      </c>
      <c r="O192" s="353" t="s">
        <v>589</v>
      </c>
      <c r="P192" s="357">
        <v>44644</v>
      </c>
      <c r="Q192" s="249"/>
      <c r="R192" s="250" t="s">
        <v>1009</v>
      </c>
      <c r="S192" s="246"/>
      <c r="T192" s="246"/>
      <c r="U192" s="246"/>
      <c r="V192" s="246"/>
      <c r="W192" s="246"/>
      <c r="X192" s="246"/>
      <c r="Y192" s="246"/>
      <c r="Z192" s="246"/>
      <c r="AA192" s="246"/>
      <c r="AB192" s="246"/>
      <c r="AC192" s="246"/>
      <c r="AD192" s="246"/>
      <c r="AE192" s="246"/>
      <c r="AF192" s="246"/>
      <c r="AG192" s="246"/>
      <c r="AH192" s="246"/>
      <c r="AI192" s="246"/>
      <c r="AJ192" s="246"/>
      <c r="AK192" s="246"/>
      <c r="AL192" s="246"/>
    </row>
    <row r="193" spans="1:38" s="247" customFormat="1" ht="12.75" customHeight="1">
      <c r="A193" s="285">
        <v>36</v>
      </c>
      <c r="B193" s="357">
        <v>44645</v>
      </c>
      <c r="C193" s="356"/>
      <c r="D193" s="368" t="s">
        <v>1160</v>
      </c>
      <c r="E193" s="285" t="s">
        <v>591</v>
      </c>
      <c r="F193" s="285">
        <v>51</v>
      </c>
      <c r="G193" s="285">
        <v>25</v>
      </c>
      <c r="H193" s="338">
        <v>67</v>
      </c>
      <c r="I193" s="471" t="s">
        <v>866</v>
      </c>
      <c r="J193" s="350" t="s">
        <v>1158</v>
      </c>
      <c r="K193" s="338">
        <f>H193-F193</f>
        <v>16</v>
      </c>
      <c r="L193" s="351">
        <v>100</v>
      </c>
      <c r="M193" s="352">
        <f>(K193*N193)-L193</f>
        <v>2300</v>
      </c>
      <c r="N193" s="338">
        <v>150</v>
      </c>
      <c r="O193" s="353" t="s">
        <v>589</v>
      </c>
      <c r="P193" s="357">
        <v>44645</v>
      </c>
      <c r="Q193" s="249"/>
      <c r="R193" s="250" t="s">
        <v>1009</v>
      </c>
      <c r="S193" s="246"/>
      <c r="T193" s="246"/>
      <c r="U193" s="246"/>
      <c r="V193" s="246"/>
      <c r="W193" s="246"/>
      <c r="X193" s="246"/>
      <c r="Y193" s="246"/>
      <c r="Z193" s="246"/>
      <c r="AA193" s="246"/>
      <c r="AB193" s="246"/>
      <c r="AC193" s="246"/>
      <c r="AD193" s="246"/>
      <c r="AE193" s="246"/>
      <c r="AF193" s="246"/>
      <c r="AG193" s="246"/>
      <c r="AH193" s="246"/>
      <c r="AI193" s="246"/>
      <c r="AJ193" s="246"/>
      <c r="AK193" s="246"/>
      <c r="AL193" s="246"/>
    </row>
    <row r="194" spans="1:38" s="247" customFormat="1" ht="12.75" customHeight="1">
      <c r="A194" s="285">
        <v>37</v>
      </c>
      <c r="B194" s="357">
        <v>44645</v>
      </c>
      <c r="C194" s="356"/>
      <c r="D194" s="368" t="s">
        <v>1177</v>
      </c>
      <c r="E194" s="285" t="s">
        <v>591</v>
      </c>
      <c r="F194" s="285">
        <v>43</v>
      </c>
      <c r="G194" s="285">
        <v>20</v>
      </c>
      <c r="H194" s="338">
        <v>47</v>
      </c>
      <c r="I194" s="471" t="s">
        <v>1062</v>
      </c>
      <c r="J194" s="350" t="s">
        <v>1008</v>
      </c>
      <c r="K194" s="338">
        <f>H194-F194</f>
        <v>4</v>
      </c>
      <c r="L194" s="351">
        <v>100</v>
      </c>
      <c r="M194" s="352">
        <f>(K194*N194)-L194</f>
        <v>900</v>
      </c>
      <c r="N194" s="338">
        <v>250</v>
      </c>
      <c r="O194" s="353" t="s">
        <v>589</v>
      </c>
      <c r="P194" s="357">
        <v>44648</v>
      </c>
      <c r="Q194" s="249"/>
      <c r="R194" s="250" t="s">
        <v>590</v>
      </c>
      <c r="S194" s="246"/>
      <c r="T194" s="246"/>
      <c r="U194" s="246"/>
      <c r="V194" s="246"/>
      <c r="W194" s="246"/>
      <c r="X194" s="246"/>
      <c r="Y194" s="246"/>
      <c r="Z194" s="246"/>
      <c r="AA194" s="246"/>
      <c r="AB194" s="246"/>
      <c r="AC194" s="246"/>
      <c r="AD194" s="246"/>
      <c r="AE194" s="246"/>
      <c r="AF194" s="246"/>
      <c r="AG194" s="246"/>
      <c r="AH194" s="246"/>
      <c r="AI194" s="246"/>
      <c r="AJ194" s="246"/>
      <c r="AK194" s="246"/>
      <c r="AL194" s="246"/>
    </row>
    <row r="195" spans="1:38" s="247" customFormat="1" ht="12.75" customHeight="1">
      <c r="A195" s="285">
        <v>38</v>
      </c>
      <c r="B195" s="357">
        <v>44648</v>
      </c>
      <c r="C195" s="356"/>
      <c r="D195" s="368" t="s">
        <v>1232</v>
      </c>
      <c r="E195" s="285" t="s">
        <v>591</v>
      </c>
      <c r="F195" s="285">
        <v>90</v>
      </c>
      <c r="G195" s="285">
        <v>48</v>
      </c>
      <c r="H195" s="338">
        <v>112</v>
      </c>
      <c r="I195" s="471" t="s">
        <v>1233</v>
      </c>
      <c r="J195" s="350" t="s">
        <v>1236</v>
      </c>
      <c r="K195" s="338">
        <f t="shared" ref="K195:K196" si="22">H195-F195</f>
        <v>22</v>
      </c>
      <c r="L195" s="351">
        <v>100</v>
      </c>
      <c r="M195" s="352">
        <f t="shared" ref="M195:M196" si="23">(K195*N195)-L195</f>
        <v>1000</v>
      </c>
      <c r="N195" s="338">
        <v>50</v>
      </c>
      <c r="O195" s="353" t="s">
        <v>589</v>
      </c>
      <c r="P195" s="357">
        <v>44648</v>
      </c>
      <c r="Q195" s="249"/>
      <c r="R195" s="250" t="s">
        <v>590</v>
      </c>
      <c r="S195" s="246"/>
      <c r="T195" s="246"/>
      <c r="U195" s="246"/>
      <c r="V195" s="246"/>
      <c r="W195" s="246"/>
      <c r="X195" s="246"/>
      <c r="Y195" s="246"/>
      <c r="Z195" s="246"/>
      <c r="AA195" s="246"/>
      <c r="AB195" s="246"/>
      <c r="AC195" s="246"/>
      <c r="AD195" s="246"/>
      <c r="AE195" s="246"/>
      <c r="AF195" s="246"/>
      <c r="AG195" s="246"/>
      <c r="AH195" s="246"/>
      <c r="AI195" s="246"/>
      <c r="AJ195" s="246"/>
      <c r="AK195" s="246"/>
      <c r="AL195" s="246"/>
    </row>
    <row r="196" spans="1:38" s="247" customFormat="1" ht="12.75" customHeight="1">
      <c r="A196" s="285">
        <v>39</v>
      </c>
      <c r="B196" s="357">
        <v>44648</v>
      </c>
      <c r="C196" s="356"/>
      <c r="D196" s="368" t="s">
        <v>1234</v>
      </c>
      <c r="E196" s="285" t="s">
        <v>591</v>
      </c>
      <c r="F196" s="285">
        <v>335</v>
      </c>
      <c r="G196" s="285">
        <v>240</v>
      </c>
      <c r="H196" s="338">
        <v>392.5</v>
      </c>
      <c r="I196" s="471" t="s">
        <v>1235</v>
      </c>
      <c r="J196" s="350" t="s">
        <v>1067</v>
      </c>
      <c r="K196" s="338">
        <f t="shared" si="22"/>
        <v>57.5</v>
      </c>
      <c r="L196" s="351">
        <v>100</v>
      </c>
      <c r="M196" s="352">
        <f t="shared" si="23"/>
        <v>1337.5</v>
      </c>
      <c r="N196" s="338">
        <v>25</v>
      </c>
      <c r="O196" s="353" t="s">
        <v>589</v>
      </c>
      <c r="P196" s="357">
        <v>44648</v>
      </c>
      <c r="Q196" s="249"/>
      <c r="R196" s="250" t="s">
        <v>1009</v>
      </c>
      <c r="S196" s="246"/>
      <c r="T196" s="246"/>
      <c r="U196" s="246"/>
      <c r="V196" s="246"/>
      <c r="W196" s="246"/>
      <c r="X196" s="246"/>
      <c r="Y196" s="246"/>
      <c r="Z196" s="246"/>
      <c r="AA196" s="246"/>
      <c r="AB196" s="246"/>
      <c r="AC196" s="246"/>
      <c r="AD196" s="246"/>
      <c r="AE196" s="246"/>
      <c r="AF196" s="246"/>
      <c r="AG196" s="246"/>
      <c r="AH196" s="246"/>
      <c r="AI196" s="246"/>
      <c r="AJ196" s="246"/>
      <c r="AK196" s="246"/>
      <c r="AL196" s="246"/>
    </row>
    <row r="197" spans="1:38" s="301" customFormat="1" ht="12.75" customHeight="1">
      <c r="A197" s="385"/>
      <c r="B197" s="385"/>
      <c r="C197" s="385"/>
      <c r="D197" s="385"/>
      <c r="E197" s="385"/>
      <c r="F197" s="251"/>
      <c r="G197" s="385"/>
      <c r="H197" s="385"/>
      <c r="I197" s="385"/>
      <c r="J197" s="385"/>
      <c r="K197" s="252"/>
      <c r="L197" s="283"/>
      <c r="M197" s="284"/>
      <c r="N197" s="252"/>
      <c r="O197" s="367"/>
      <c r="P197" s="293"/>
      <c r="Q197" s="298"/>
      <c r="R197" s="299"/>
      <c r="S197" s="298"/>
      <c r="T197" s="298"/>
      <c r="U197" s="298"/>
      <c r="V197" s="298"/>
      <c r="W197" s="298"/>
      <c r="X197" s="298"/>
      <c r="Y197" s="298"/>
      <c r="Z197" s="298"/>
      <c r="AA197" s="298"/>
      <c r="AB197" s="298"/>
      <c r="AC197" s="298"/>
      <c r="AD197" s="298"/>
      <c r="AE197" s="298"/>
      <c r="AF197" s="300"/>
      <c r="AG197" s="300"/>
      <c r="AH197" s="300"/>
      <c r="AI197" s="300"/>
      <c r="AJ197" s="300"/>
      <c r="AK197" s="300"/>
      <c r="AL197" s="300"/>
    </row>
    <row r="198" spans="1:38" ht="14.25" customHeight="1">
      <c r="A198" s="151"/>
      <c r="B198" s="156"/>
      <c r="C198" s="156"/>
      <c r="D198" s="157"/>
      <c r="E198" s="151"/>
      <c r="F198" s="158"/>
      <c r="G198" s="151"/>
      <c r="H198" s="151"/>
      <c r="I198" s="151"/>
      <c r="J198" s="156"/>
      <c r="K198" s="159"/>
      <c r="L198" s="151"/>
      <c r="M198" s="151"/>
      <c r="N198" s="151"/>
      <c r="O198" s="160"/>
      <c r="P198" s="1"/>
      <c r="Q198" s="1"/>
      <c r="R198" s="6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</row>
    <row r="199" spans="1:38" ht="12.75" customHeight="1">
      <c r="A199" s="94" t="s">
        <v>613</v>
      </c>
      <c r="B199" s="161"/>
      <c r="C199" s="161"/>
      <c r="D199" s="162"/>
      <c r="E199" s="135"/>
      <c r="F199" s="6"/>
      <c r="G199" s="6"/>
      <c r="H199" s="136"/>
      <c r="I199" s="163"/>
      <c r="J199" s="1"/>
      <c r="K199" s="6"/>
      <c r="L199" s="6"/>
      <c r="M199" s="6"/>
      <c r="N199" s="1"/>
      <c r="O199" s="1"/>
      <c r="Q199" s="1"/>
      <c r="R199" s="6"/>
      <c r="S199" s="1"/>
      <c r="T199" s="1"/>
      <c r="U199" s="1"/>
      <c r="V199" s="1"/>
      <c r="W199" s="1"/>
      <c r="X199" s="1"/>
      <c r="Y199" s="1"/>
      <c r="Z199" s="1"/>
    </row>
    <row r="200" spans="1:38" ht="38.25" customHeight="1">
      <c r="A200" s="95" t="s">
        <v>16</v>
      </c>
      <c r="B200" s="96" t="s">
        <v>566</v>
      </c>
      <c r="C200" s="96"/>
      <c r="D200" s="97" t="s">
        <v>577</v>
      </c>
      <c r="E200" s="96" t="s">
        <v>578</v>
      </c>
      <c r="F200" s="96" t="s">
        <v>579</v>
      </c>
      <c r="G200" s="96" t="s">
        <v>580</v>
      </c>
      <c r="H200" s="96" t="s">
        <v>581</v>
      </c>
      <c r="I200" s="96" t="s">
        <v>582</v>
      </c>
      <c r="J200" s="95" t="s">
        <v>583</v>
      </c>
      <c r="K200" s="139" t="s">
        <v>600</v>
      </c>
      <c r="L200" s="140" t="s">
        <v>585</v>
      </c>
      <c r="M200" s="98" t="s">
        <v>586</v>
      </c>
      <c r="N200" s="96" t="s">
        <v>587</v>
      </c>
      <c r="O200" s="97" t="s">
        <v>588</v>
      </c>
      <c r="P200" s="96" t="s">
        <v>820</v>
      </c>
      <c r="Q200" s="1"/>
      <c r="R200" s="6"/>
      <c r="S200" s="1"/>
      <c r="T200" s="1"/>
      <c r="U200" s="1"/>
      <c r="V200" s="1"/>
      <c r="W200" s="1"/>
      <c r="X200" s="1"/>
      <c r="Y200" s="1"/>
      <c r="Z200" s="1"/>
    </row>
    <row r="201" spans="1:38" s="247" customFormat="1" ht="14.25" customHeight="1">
      <c r="A201" s="271">
        <v>1</v>
      </c>
      <c r="B201" s="272">
        <v>44488</v>
      </c>
      <c r="C201" s="273"/>
      <c r="D201" s="274" t="s">
        <v>137</v>
      </c>
      <c r="E201" s="275" t="s">
        <v>1064</v>
      </c>
      <c r="F201" s="276">
        <v>235.25</v>
      </c>
      <c r="G201" s="276">
        <v>198</v>
      </c>
      <c r="H201" s="275"/>
      <c r="I201" s="277" t="s">
        <v>825</v>
      </c>
      <c r="J201" s="278" t="s">
        <v>592</v>
      </c>
      <c r="K201" s="278"/>
      <c r="L201" s="279"/>
      <c r="M201" s="280"/>
      <c r="N201" s="278"/>
      <c r="O201" s="281"/>
      <c r="P201" s="278"/>
      <c r="Q201" s="246"/>
      <c r="R201" s="1" t="s">
        <v>590</v>
      </c>
      <c r="S201" s="246"/>
      <c r="T201" s="246"/>
      <c r="U201" s="246"/>
      <c r="V201" s="246"/>
      <c r="W201" s="246"/>
      <c r="X201" s="246"/>
      <c r="Y201" s="246"/>
      <c r="Z201" s="246"/>
      <c r="AA201" s="246"/>
      <c r="AB201" s="246"/>
      <c r="AC201" s="246"/>
      <c r="AD201" s="246"/>
      <c r="AE201" s="246"/>
      <c r="AF201" s="246"/>
      <c r="AG201" s="246"/>
      <c r="AH201" s="246"/>
      <c r="AI201" s="246"/>
      <c r="AJ201" s="246"/>
      <c r="AK201" s="246"/>
      <c r="AL201" s="246"/>
    </row>
    <row r="202" spans="1:38" s="247" customFormat="1" ht="12.75" customHeight="1">
      <c r="A202" s="399">
        <v>2</v>
      </c>
      <c r="B202" s="386">
        <v>44599</v>
      </c>
      <c r="C202" s="400"/>
      <c r="D202" s="401" t="s">
        <v>71</v>
      </c>
      <c r="E202" s="402" t="s">
        <v>591</v>
      </c>
      <c r="F202" s="399">
        <v>200</v>
      </c>
      <c r="G202" s="399">
        <v>183</v>
      </c>
      <c r="H202" s="402">
        <v>224</v>
      </c>
      <c r="I202" s="403" t="s">
        <v>860</v>
      </c>
      <c r="J202" s="404" t="s">
        <v>978</v>
      </c>
      <c r="K202" s="404">
        <f>H202-F202</f>
        <v>24</v>
      </c>
      <c r="L202" s="405">
        <f>(F202*-0.7)/100</f>
        <v>-1.4</v>
      </c>
      <c r="M202" s="406">
        <f>(K202+L202)/F202</f>
        <v>0.113</v>
      </c>
      <c r="N202" s="404" t="s">
        <v>589</v>
      </c>
      <c r="O202" s="407">
        <v>44624</v>
      </c>
      <c r="P202" s="421"/>
      <c r="Q202" s="246"/>
      <c r="R202" s="246" t="s">
        <v>590</v>
      </c>
      <c r="S202" s="246"/>
      <c r="T202" s="246"/>
      <c r="U202" s="246"/>
      <c r="V202" s="246"/>
      <c r="W202" s="246"/>
      <c r="X202" s="246"/>
      <c r="Y202" s="246"/>
      <c r="Z202" s="246"/>
      <c r="AA202" s="246"/>
      <c r="AB202" s="246"/>
      <c r="AC202" s="246"/>
      <c r="AD202" s="246"/>
      <c r="AE202" s="246"/>
      <c r="AF202" s="246"/>
      <c r="AG202" s="246"/>
      <c r="AH202" s="246"/>
      <c r="AI202" s="246"/>
      <c r="AJ202" s="246"/>
      <c r="AK202" s="246"/>
      <c r="AL202" s="246"/>
    </row>
    <row r="203" spans="1:38" ht="14.25" customHeight="1">
      <c r="A203" s="164"/>
      <c r="B203" s="141"/>
      <c r="C203" s="165"/>
      <c r="D203" s="100"/>
      <c r="E203" s="166"/>
      <c r="F203" s="166"/>
      <c r="G203" s="166"/>
      <c r="H203" s="166"/>
      <c r="I203" s="166"/>
      <c r="J203" s="166"/>
      <c r="K203" s="167"/>
      <c r="L203" s="168"/>
      <c r="M203" s="166"/>
      <c r="N203" s="169"/>
      <c r="O203" s="170"/>
      <c r="P203" s="170"/>
      <c r="R203" s="6"/>
      <c r="S203" s="41"/>
      <c r="T203" s="1"/>
      <c r="U203" s="1"/>
      <c r="V203" s="1"/>
      <c r="W203" s="1"/>
      <c r="X203" s="1"/>
      <c r="Y203" s="1"/>
      <c r="Z203" s="1"/>
      <c r="AA203" s="41"/>
      <c r="AB203" s="41"/>
      <c r="AC203" s="41"/>
      <c r="AD203" s="41"/>
      <c r="AE203" s="41"/>
      <c r="AF203" s="41"/>
      <c r="AG203" s="41"/>
      <c r="AH203" s="41"/>
      <c r="AI203" s="41"/>
      <c r="AJ203" s="41"/>
      <c r="AK203" s="41"/>
      <c r="AL203" s="41"/>
    </row>
    <row r="204" spans="1:38" ht="12.75" customHeight="1">
      <c r="A204" s="119" t="s">
        <v>593</v>
      </c>
      <c r="B204" s="119"/>
      <c r="C204" s="119"/>
      <c r="D204" s="119"/>
      <c r="E204" s="41"/>
      <c r="F204" s="127" t="s">
        <v>595</v>
      </c>
      <c r="G204" s="56"/>
      <c r="H204" s="56"/>
      <c r="I204" s="56"/>
      <c r="J204" s="6"/>
      <c r="K204" s="145"/>
      <c r="L204" s="146"/>
      <c r="M204" s="6"/>
      <c r="N204" s="109"/>
      <c r="O204" s="171"/>
      <c r="P204" s="1"/>
      <c r="Q204" s="1"/>
      <c r="R204" s="6"/>
      <c r="S204" s="1"/>
      <c r="T204" s="1"/>
      <c r="U204" s="1"/>
      <c r="V204" s="1"/>
      <c r="W204" s="1"/>
      <c r="X204" s="1"/>
      <c r="Y204" s="1"/>
    </row>
    <row r="205" spans="1:38" ht="12.75" customHeight="1">
      <c r="A205" s="126" t="s">
        <v>594</v>
      </c>
      <c r="B205" s="119"/>
      <c r="C205" s="119"/>
      <c r="D205" s="119"/>
      <c r="E205" s="6"/>
      <c r="F205" s="127" t="s">
        <v>597</v>
      </c>
      <c r="G205" s="6"/>
      <c r="H205" s="6" t="s">
        <v>816</v>
      </c>
      <c r="I205" s="6"/>
      <c r="J205" s="1"/>
      <c r="K205" s="6"/>
      <c r="L205" s="6"/>
      <c r="M205" s="6"/>
      <c r="N205" s="1"/>
      <c r="O205" s="1"/>
      <c r="Q205" s="1"/>
      <c r="R205" s="6"/>
      <c r="S205" s="1"/>
      <c r="T205" s="1"/>
      <c r="U205" s="1"/>
      <c r="V205" s="1"/>
      <c r="W205" s="1"/>
      <c r="X205" s="1"/>
      <c r="Y205" s="1"/>
      <c r="Z205" s="1"/>
    </row>
    <row r="206" spans="1:38" ht="12.75" customHeight="1">
      <c r="A206" s="126"/>
      <c r="B206" s="119"/>
      <c r="C206" s="119"/>
      <c r="D206" s="119"/>
      <c r="E206" s="6"/>
      <c r="F206" s="127"/>
      <c r="G206" s="6"/>
      <c r="H206" s="6"/>
      <c r="I206" s="6"/>
      <c r="J206" s="1"/>
      <c r="K206" s="6"/>
      <c r="L206" s="6"/>
      <c r="M206" s="6"/>
      <c r="N206" s="1"/>
      <c r="O206" s="1"/>
      <c r="Q206" s="1"/>
      <c r="R206" s="56"/>
      <c r="S206" s="1"/>
      <c r="T206" s="1"/>
      <c r="U206" s="1"/>
      <c r="V206" s="1"/>
      <c r="W206" s="1"/>
      <c r="X206" s="1"/>
      <c r="Y206" s="1"/>
      <c r="Z206" s="1"/>
    </row>
    <row r="207" spans="1:38" ht="12.75" customHeight="1">
      <c r="A207" s="1"/>
      <c r="B207" s="134" t="s">
        <v>614</v>
      </c>
      <c r="C207" s="134"/>
      <c r="D207" s="134"/>
      <c r="E207" s="134"/>
      <c r="F207" s="135"/>
      <c r="G207" s="6"/>
      <c r="H207" s="6"/>
      <c r="I207" s="136"/>
      <c r="J207" s="137"/>
      <c r="K207" s="138"/>
      <c r="L207" s="137"/>
      <c r="M207" s="6"/>
      <c r="N207" s="1"/>
      <c r="O207" s="1"/>
      <c r="Q207" s="1"/>
      <c r="R207" s="56"/>
      <c r="S207" s="1"/>
      <c r="T207" s="1"/>
      <c r="U207" s="1"/>
      <c r="V207" s="1"/>
      <c r="W207" s="1"/>
      <c r="X207" s="1"/>
      <c r="Y207" s="1"/>
      <c r="Z207" s="1"/>
    </row>
    <row r="208" spans="1:38" ht="38.25" customHeight="1">
      <c r="A208" s="95" t="s">
        <v>16</v>
      </c>
      <c r="B208" s="96" t="s">
        <v>566</v>
      </c>
      <c r="C208" s="96"/>
      <c r="D208" s="97" t="s">
        <v>577</v>
      </c>
      <c r="E208" s="96" t="s">
        <v>578</v>
      </c>
      <c r="F208" s="96" t="s">
        <v>579</v>
      </c>
      <c r="G208" s="96" t="s">
        <v>599</v>
      </c>
      <c r="H208" s="96" t="s">
        <v>581</v>
      </c>
      <c r="I208" s="96" t="s">
        <v>582</v>
      </c>
      <c r="J208" s="172" t="s">
        <v>583</v>
      </c>
      <c r="K208" s="139" t="s">
        <v>600</v>
      </c>
      <c r="L208" s="149" t="s">
        <v>608</v>
      </c>
      <c r="M208" s="96" t="s">
        <v>609</v>
      </c>
      <c r="N208" s="140" t="s">
        <v>585</v>
      </c>
      <c r="O208" s="98" t="s">
        <v>586</v>
      </c>
      <c r="P208" s="96" t="s">
        <v>587</v>
      </c>
      <c r="Q208" s="97" t="s">
        <v>588</v>
      </c>
      <c r="R208" s="56"/>
      <c r="S208" s="1"/>
      <c r="T208" s="1"/>
      <c r="U208" s="1"/>
      <c r="V208" s="1"/>
      <c r="W208" s="1"/>
      <c r="X208" s="1"/>
      <c r="Y208" s="1"/>
      <c r="Z208" s="1"/>
    </row>
    <row r="209" spans="1:38" ht="14.25" customHeight="1">
      <c r="A209" s="101"/>
      <c r="B209" s="102"/>
      <c r="C209" s="173"/>
      <c r="D209" s="103"/>
      <c r="E209" s="104"/>
      <c r="F209" s="174"/>
      <c r="G209" s="101"/>
      <c r="H209" s="104"/>
      <c r="I209" s="105"/>
      <c r="J209" s="175"/>
      <c r="K209" s="175"/>
      <c r="L209" s="176"/>
      <c r="M209" s="99"/>
      <c r="N209" s="176"/>
      <c r="O209" s="177"/>
      <c r="P209" s="178"/>
      <c r="Q209" s="179"/>
      <c r="R209" s="144"/>
      <c r="S209" s="113"/>
      <c r="T209" s="1"/>
      <c r="U209" s="1"/>
      <c r="V209" s="1"/>
      <c r="W209" s="1"/>
      <c r="X209" s="1"/>
      <c r="Y209" s="1"/>
      <c r="Z209" s="1"/>
      <c r="AA209" s="1"/>
      <c r="AB209" s="1"/>
      <c r="AC209" s="1"/>
    </row>
    <row r="210" spans="1:38" ht="14.25" customHeight="1">
      <c r="A210" s="101"/>
      <c r="B210" s="102"/>
      <c r="C210" s="173"/>
      <c r="D210" s="103"/>
      <c r="E210" s="104"/>
      <c r="F210" s="174"/>
      <c r="G210" s="101"/>
      <c r="H210" s="104"/>
      <c r="I210" s="105"/>
      <c r="J210" s="175"/>
      <c r="K210" s="175"/>
      <c r="L210" s="176"/>
      <c r="M210" s="99"/>
      <c r="N210" s="176"/>
      <c r="O210" s="177"/>
      <c r="P210" s="178"/>
      <c r="Q210" s="179"/>
      <c r="R210" s="144"/>
      <c r="S210" s="113"/>
      <c r="T210" s="1"/>
      <c r="U210" s="1"/>
      <c r="V210" s="1"/>
      <c r="W210" s="1"/>
      <c r="X210" s="1"/>
      <c r="Y210" s="1"/>
      <c r="Z210" s="1"/>
      <c r="AA210" s="1"/>
      <c r="AB210" s="1"/>
      <c r="AC210" s="1"/>
    </row>
    <row r="211" spans="1:38" ht="14.25" customHeight="1">
      <c r="A211" s="101"/>
      <c r="B211" s="102"/>
      <c r="C211" s="173"/>
      <c r="D211" s="103"/>
      <c r="E211" s="104"/>
      <c r="F211" s="174"/>
      <c r="G211" s="101"/>
      <c r="H211" s="104"/>
      <c r="I211" s="105"/>
      <c r="J211" s="175"/>
      <c r="K211" s="175"/>
      <c r="L211" s="176"/>
      <c r="M211" s="99"/>
      <c r="N211" s="176"/>
      <c r="O211" s="177"/>
      <c r="P211" s="178"/>
      <c r="Q211" s="179"/>
      <c r="R211" s="6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</row>
    <row r="212" spans="1:38" ht="14.25" customHeight="1">
      <c r="A212" s="101"/>
      <c r="B212" s="102"/>
      <c r="C212" s="173"/>
      <c r="D212" s="103"/>
      <c r="E212" s="104"/>
      <c r="F212" s="175"/>
      <c r="G212" s="101"/>
      <c r="H212" s="104"/>
      <c r="I212" s="105"/>
      <c r="J212" s="175"/>
      <c r="K212" s="175"/>
      <c r="L212" s="176"/>
      <c r="M212" s="99"/>
      <c r="N212" s="176"/>
      <c r="O212" s="177"/>
      <c r="P212" s="178"/>
      <c r="Q212" s="179"/>
      <c r="R212" s="6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</row>
    <row r="213" spans="1:38" ht="14.25" customHeight="1">
      <c r="A213" s="101"/>
      <c r="B213" s="102"/>
      <c r="C213" s="173"/>
      <c r="D213" s="103"/>
      <c r="E213" s="104"/>
      <c r="F213" s="175"/>
      <c r="G213" s="101"/>
      <c r="H213" s="104"/>
      <c r="I213" s="105"/>
      <c r="J213" s="175"/>
      <c r="K213" s="175"/>
      <c r="L213" s="176"/>
      <c r="M213" s="99"/>
      <c r="N213" s="176"/>
      <c r="O213" s="177"/>
      <c r="P213" s="178"/>
      <c r="Q213" s="179"/>
      <c r="R213" s="6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</row>
    <row r="214" spans="1:38" ht="14.25" customHeight="1">
      <c r="A214" s="101"/>
      <c r="B214" s="102"/>
      <c r="C214" s="173"/>
      <c r="D214" s="103"/>
      <c r="E214" s="104"/>
      <c r="F214" s="174"/>
      <c r="G214" s="101"/>
      <c r="H214" s="104"/>
      <c r="I214" s="105"/>
      <c r="J214" s="175"/>
      <c r="K214" s="175"/>
      <c r="L214" s="176"/>
      <c r="M214" s="99"/>
      <c r="N214" s="176"/>
      <c r="O214" s="177"/>
      <c r="P214" s="178"/>
      <c r="Q214" s="179"/>
      <c r="R214" s="6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</row>
    <row r="215" spans="1:38" ht="14.25" customHeight="1">
      <c r="A215" s="101"/>
      <c r="B215" s="102"/>
      <c r="C215" s="173"/>
      <c r="D215" s="103"/>
      <c r="E215" s="104"/>
      <c r="F215" s="174"/>
      <c r="G215" s="101"/>
      <c r="H215" s="104"/>
      <c r="I215" s="105"/>
      <c r="J215" s="175"/>
      <c r="K215" s="175"/>
      <c r="L215" s="175"/>
      <c r="M215" s="175"/>
      <c r="N215" s="176"/>
      <c r="O215" s="180"/>
      <c r="P215" s="178"/>
      <c r="Q215" s="179"/>
      <c r="R215" s="6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</row>
    <row r="216" spans="1:38" ht="14.25" customHeight="1">
      <c r="A216" s="101"/>
      <c r="B216" s="102"/>
      <c r="C216" s="173"/>
      <c r="D216" s="103"/>
      <c r="E216" s="104"/>
      <c r="F216" s="175"/>
      <c r="G216" s="101"/>
      <c r="H216" s="104"/>
      <c r="I216" s="105"/>
      <c r="J216" s="175"/>
      <c r="K216" s="175"/>
      <c r="L216" s="176"/>
      <c r="M216" s="99"/>
      <c r="N216" s="176"/>
      <c r="O216" s="177"/>
      <c r="P216" s="178"/>
      <c r="Q216" s="179"/>
      <c r="R216" s="144"/>
      <c r="S216" s="113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</row>
    <row r="217" spans="1:38" ht="14.25" customHeight="1">
      <c r="A217" s="101"/>
      <c r="B217" s="102"/>
      <c r="C217" s="173"/>
      <c r="D217" s="103"/>
      <c r="E217" s="104"/>
      <c r="F217" s="174"/>
      <c r="G217" s="101"/>
      <c r="H217" s="104"/>
      <c r="I217" s="105"/>
      <c r="J217" s="181"/>
      <c r="K217" s="181"/>
      <c r="L217" s="181"/>
      <c r="M217" s="181"/>
      <c r="N217" s="182"/>
      <c r="O217" s="177"/>
      <c r="P217" s="106"/>
      <c r="Q217" s="179"/>
      <c r="R217" s="144"/>
      <c r="S217" s="113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</row>
    <row r="218" spans="1:38" ht="12.75" customHeight="1">
      <c r="A218" s="126"/>
      <c r="B218" s="119"/>
      <c r="C218" s="119"/>
      <c r="D218" s="119"/>
      <c r="E218" s="6"/>
      <c r="F218" s="127"/>
      <c r="G218" s="6"/>
      <c r="H218" s="6"/>
      <c r="I218" s="6"/>
      <c r="J218" s="1"/>
      <c r="K218" s="6"/>
      <c r="L218" s="6"/>
      <c r="M218" s="6"/>
      <c r="N218" s="1"/>
      <c r="O218" s="1"/>
      <c r="P218" s="1"/>
      <c r="Q218" s="1"/>
      <c r="R218" s="6"/>
      <c r="S218" s="1"/>
      <c r="T218" s="1"/>
      <c r="U218" s="1"/>
      <c r="V218" s="1"/>
      <c r="W218" s="1"/>
      <c r="X218" s="1"/>
      <c r="Y218" s="1"/>
      <c r="Z218" s="1"/>
    </row>
    <row r="219" spans="1:38" ht="12.75" customHeight="1">
      <c r="A219" s="126"/>
      <c r="B219" s="119"/>
      <c r="C219" s="119"/>
      <c r="D219" s="119"/>
      <c r="E219" s="6"/>
      <c r="F219" s="127"/>
      <c r="G219" s="56"/>
      <c r="H219" s="41"/>
      <c r="I219" s="56"/>
      <c r="J219" s="6"/>
      <c r="K219" s="145"/>
      <c r="L219" s="146"/>
      <c r="M219" s="6"/>
      <c r="N219" s="109"/>
      <c r="O219" s="147"/>
      <c r="P219" s="1"/>
      <c r="Q219" s="1"/>
      <c r="R219" s="6"/>
      <c r="S219" s="1"/>
      <c r="T219" s="1"/>
      <c r="U219" s="1"/>
      <c r="V219" s="1"/>
      <c r="W219" s="1"/>
      <c r="X219" s="1"/>
      <c r="Y219" s="1"/>
      <c r="Z219" s="1"/>
    </row>
    <row r="220" spans="1:38" ht="12.75" customHeight="1">
      <c r="A220" s="56"/>
      <c r="B220" s="108"/>
      <c r="C220" s="108"/>
      <c r="D220" s="41"/>
      <c r="E220" s="56"/>
      <c r="F220" s="56"/>
      <c r="G220" s="56"/>
      <c r="H220" s="41"/>
      <c r="I220" s="56"/>
      <c r="J220" s="6"/>
      <c r="K220" s="145"/>
      <c r="L220" s="146"/>
      <c r="M220" s="6"/>
      <c r="N220" s="109"/>
      <c r="O220" s="147"/>
      <c r="P220" s="1"/>
      <c r="Q220" s="1"/>
      <c r="R220" s="6"/>
      <c r="S220" s="1"/>
      <c r="T220" s="1"/>
      <c r="U220" s="1"/>
      <c r="V220" s="1"/>
      <c r="W220" s="1"/>
      <c r="X220" s="1"/>
      <c r="Y220" s="1"/>
      <c r="Z220" s="1"/>
    </row>
    <row r="221" spans="1:38" ht="12.75" customHeight="1">
      <c r="A221" s="41"/>
      <c r="B221" s="183" t="s">
        <v>615</v>
      </c>
      <c r="C221" s="183"/>
      <c r="D221" s="183"/>
      <c r="E221" s="183"/>
      <c r="F221" s="6"/>
      <c r="G221" s="6"/>
      <c r="H221" s="137"/>
      <c r="I221" s="6"/>
      <c r="J221" s="137"/>
      <c r="K221" s="138"/>
      <c r="L221" s="6"/>
      <c r="M221" s="6"/>
      <c r="N221" s="1"/>
      <c r="O221" s="1"/>
      <c r="P221" s="1"/>
      <c r="Q221" s="1"/>
      <c r="R221" s="6"/>
      <c r="S221" s="1"/>
      <c r="T221" s="1"/>
      <c r="U221" s="1"/>
      <c r="V221" s="1"/>
      <c r="W221" s="1"/>
      <c r="X221" s="1"/>
      <c r="Y221" s="1"/>
      <c r="Z221" s="1"/>
    </row>
    <row r="222" spans="1:38" ht="38.25" customHeight="1">
      <c r="A222" s="95" t="s">
        <v>16</v>
      </c>
      <c r="B222" s="96" t="s">
        <v>566</v>
      </c>
      <c r="C222" s="96"/>
      <c r="D222" s="97" t="s">
        <v>577</v>
      </c>
      <c r="E222" s="96" t="s">
        <v>578</v>
      </c>
      <c r="F222" s="96" t="s">
        <v>579</v>
      </c>
      <c r="G222" s="96" t="s">
        <v>616</v>
      </c>
      <c r="H222" s="96" t="s">
        <v>617</v>
      </c>
      <c r="I222" s="96" t="s">
        <v>582</v>
      </c>
      <c r="J222" s="184" t="s">
        <v>583</v>
      </c>
      <c r="K222" s="96" t="s">
        <v>584</v>
      </c>
      <c r="L222" s="96" t="s">
        <v>618</v>
      </c>
      <c r="M222" s="96" t="s">
        <v>587</v>
      </c>
      <c r="N222" s="97" t="s">
        <v>588</v>
      </c>
      <c r="O222" s="1"/>
      <c r="P222" s="1"/>
      <c r="Q222" s="1"/>
      <c r="R222" s="6"/>
      <c r="S222" s="1"/>
      <c r="T222" s="1"/>
      <c r="U222" s="1"/>
      <c r="V222" s="1"/>
      <c r="W222" s="1"/>
      <c r="X222" s="1"/>
      <c r="Y222" s="1"/>
      <c r="Z222" s="1"/>
    </row>
    <row r="223" spans="1:38" ht="12.75" customHeight="1">
      <c r="A223" s="185">
        <v>1</v>
      </c>
      <c r="B223" s="186">
        <v>41579</v>
      </c>
      <c r="C223" s="186"/>
      <c r="D223" s="187" t="s">
        <v>619</v>
      </c>
      <c r="E223" s="188" t="s">
        <v>620</v>
      </c>
      <c r="F223" s="189">
        <v>82</v>
      </c>
      <c r="G223" s="188" t="s">
        <v>621</v>
      </c>
      <c r="H223" s="188">
        <v>100</v>
      </c>
      <c r="I223" s="190">
        <v>100</v>
      </c>
      <c r="J223" s="191" t="s">
        <v>622</v>
      </c>
      <c r="K223" s="192">
        <f t="shared" ref="K223:K275" si="24">H223-F223</f>
        <v>18</v>
      </c>
      <c r="L223" s="193">
        <f t="shared" ref="L223:L275" si="25">K223/F223</f>
        <v>0.21951219512195122</v>
      </c>
      <c r="M223" s="188" t="s">
        <v>589</v>
      </c>
      <c r="N223" s="194">
        <v>42657</v>
      </c>
      <c r="O223" s="1"/>
      <c r="P223" s="1"/>
      <c r="Q223" s="1"/>
      <c r="R223" s="6"/>
      <c r="S223" s="1"/>
      <c r="T223" s="1"/>
      <c r="U223" s="1"/>
      <c r="V223" s="1"/>
      <c r="W223" s="1"/>
      <c r="X223" s="1"/>
      <c r="Y223" s="1"/>
      <c r="Z223" s="1"/>
    </row>
    <row r="224" spans="1:38" ht="12.75" customHeight="1">
      <c r="A224" s="185">
        <v>2</v>
      </c>
      <c r="B224" s="186">
        <v>41794</v>
      </c>
      <c r="C224" s="186"/>
      <c r="D224" s="187" t="s">
        <v>623</v>
      </c>
      <c r="E224" s="188" t="s">
        <v>591</v>
      </c>
      <c r="F224" s="189">
        <v>257</v>
      </c>
      <c r="G224" s="188" t="s">
        <v>621</v>
      </c>
      <c r="H224" s="188">
        <v>300</v>
      </c>
      <c r="I224" s="190">
        <v>300</v>
      </c>
      <c r="J224" s="191" t="s">
        <v>622</v>
      </c>
      <c r="K224" s="192">
        <f t="shared" si="24"/>
        <v>43</v>
      </c>
      <c r="L224" s="193">
        <f t="shared" si="25"/>
        <v>0.16731517509727625</v>
      </c>
      <c r="M224" s="188" t="s">
        <v>589</v>
      </c>
      <c r="N224" s="194">
        <v>41822</v>
      </c>
      <c r="O224" s="1"/>
      <c r="P224" s="1"/>
      <c r="Q224" s="1"/>
      <c r="R224" s="6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185">
        <v>3</v>
      </c>
      <c r="B225" s="186">
        <v>41828</v>
      </c>
      <c r="C225" s="186"/>
      <c r="D225" s="187" t="s">
        <v>624</v>
      </c>
      <c r="E225" s="188" t="s">
        <v>591</v>
      </c>
      <c r="F225" s="189">
        <v>393</v>
      </c>
      <c r="G225" s="188" t="s">
        <v>621</v>
      </c>
      <c r="H225" s="188">
        <v>468</v>
      </c>
      <c r="I225" s="190">
        <v>468</v>
      </c>
      <c r="J225" s="191" t="s">
        <v>622</v>
      </c>
      <c r="K225" s="192">
        <f t="shared" si="24"/>
        <v>75</v>
      </c>
      <c r="L225" s="193">
        <f t="shared" si="25"/>
        <v>0.19083969465648856</v>
      </c>
      <c r="M225" s="188" t="s">
        <v>589</v>
      </c>
      <c r="N225" s="194">
        <v>41863</v>
      </c>
      <c r="O225" s="1"/>
      <c r="P225" s="1"/>
      <c r="Q225" s="1"/>
      <c r="R225" s="6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185">
        <v>4</v>
      </c>
      <c r="B226" s="186">
        <v>41857</v>
      </c>
      <c r="C226" s="186"/>
      <c r="D226" s="187" t="s">
        <v>625</v>
      </c>
      <c r="E226" s="188" t="s">
        <v>591</v>
      </c>
      <c r="F226" s="189">
        <v>205</v>
      </c>
      <c r="G226" s="188" t="s">
        <v>621</v>
      </c>
      <c r="H226" s="188">
        <v>275</v>
      </c>
      <c r="I226" s="190">
        <v>250</v>
      </c>
      <c r="J226" s="191" t="s">
        <v>622</v>
      </c>
      <c r="K226" s="192">
        <f t="shared" si="24"/>
        <v>70</v>
      </c>
      <c r="L226" s="193">
        <f t="shared" si="25"/>
        <v>0.34146341463414637</v>
      </c>
      <c r="M226" s="188" t="s">
        <v>589</v>
      </c>
      <c r="N226" s="194">
        <v>41962</v>
      </c>
      <c r="O226" s="1"/>
      <c r="P226" s="1"/>
      <c r="Q226" s="1"/>
      <c r="R226" s="6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185">
        <v>5</v>
      </c>
      <c r="B227" s="186">
        <v>41886</v>
      </c>
      <c r="C227" s="186"/>
      <c r="D227" s="187" t="s">
        <v>626</v>
      </c>
      <c r="E227" s="188" t="s">
        <v>591</v>
      </c>
      <c r="F227" s="189">
        <v>162</v>
      </c>
      <c r="G227" s="188" t="s">
        <v>621</v>
      </c>
      <c r="H227" s="188">
        <v>190</v>
      </c>
      <c r="I227" s="190">
        <v>190</v>
      </c>
      <c r="J227" s="191" t="s">
        <v>622</v>
      </c>
      <c r="K227" s="192">
        <f t="shared" si="24"/>
        <v>28</v>
      </c>
      <c r="L227" s="193">
        <f t="shared" si="25"/>
        <v>0.1728395061728395</v>
      </c>
      <c r="M227" s="188" t="s">
        <v>589</v>
      </c>
      <c r="N227" s="194">
        <v>42006</v>
      </c>
      <c r="O227" s="1"/>
      <c r="P227" s="1"/>
      <c r="Q227" s="1"/>
      <c r="R227" s="6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185">
        <v>6</v>
      </c>
      <c r="B228" s="186">
        <v>41886</v>
      </c>
      <c r="C228" s="186"/>
      <c r="D228" s="187" t="s">
        <v>627</v>
      </c>
      <c r="E228" s="188" t="s">
        <v>591</v>
      </c>
      <c r="F228" s="189">
        <v>75</v>
      </c>
      <c r="G228" s="188" t="s">
        <v>621</v>
      </c>
      <c r="H228" s="188">
        <v>91.5</v>
      </c>
      <c r="I228" s="190" t="s">
        <v>628</v>
      </c>
      <c r="J228" s="191" t="s">
        <v>629</v>
      </c>
      <c r="K228" s="192">
        <f t="shared" si="24"/>
        <v>16.5</v>
      </c>
      <c r="L228" s="193">
        <f t="shared" si="25"/>
        <v>0.22</v>
      </c>
      <c r="M228" s="188" t="s">
        <v>589</v>
      </c>
      <c r="N228" s="194">
        <v>41954</v>
      </c>
      <c r="O228" s="1"/>
      <c r="P228" s="1"/>
      <c r="Q228" s="1"/>
      <c r="R228" s="6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185">
        <v>7</v>
      </c>
      <c r="B229" s="186">
        <v>41913</v>
      </c>
      <c r="C229" s="186"/>
      <c r="D229" s="187" t="s">
        <v>630</v>
      </c>
      <c r="E229" s="188" t="s">
        <v>591</v>
      </c>
      <c r="F229" s="189">
        <v>850</v>
      </c>
      <c r="G229" s="188" t="s">
        <v>621</v>
      </c>
      <c r="H229" s="188">
        <v>982.5</v>
      </c>
      <c r="I229" s="190">
        <v>1050</v>
      </c>
      <c r="J229" s="191" t="s">
        <v>631</v>
      </c>
      <c r="K229" s="192">
        <f t="shared" si="24"/>
        <v>132.5</v>
      </c>
      <c r="L229" s="193">
        <f t="shared" si="25"/>
        <v>0.15588235294117647</v>
      </c>
      <c r="M229" s="188" t="s">
        <v>589</v>
      </c>
      <c r="N229" s="194">
        <v>42039</v>
      </c>
      <c r="O229" s="1"/>
      <c r="P229" s="1"/>
      <c r="Q229" s="1"/>
      <c r="R229" s="6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185">
        <v>8</v>
      </c>
      <c r="B230" s="186">
        <v>41913</v>
      </c>
      <c r="C230" s="186"/>
      <c r="D230" s="187" t="s">
        <v>632</v>
      </c>
      <c r="E230" s="188" t="s">
        <v>591</v>
      </c>
      <c r="F230" s="189">
        <v>475</v>
      </c>
      <c r="G230" s="188" t="s">
        <v>621</v>
      </c>
      <c r="H230" s="188">
        <v>515</v>
      </c>
      <c r="I230" s="190">
        <v>600</v>
      </c>
      <c r="J230" s="191" t="s">
        <v>633</v>
      </c>
      <c r="K230" s="192">
        <f t="shared" si="24"/>
        <v>40</v>
      </c>
      <c r="L230" s="193">
        <f t="shared" si="25"/>
        <v>8.4210526315789472E-2</v>
      </c>
      <c r="M230" s="188" t="s">
        <v>589</v>
      </c>
      <c r="N230" s="194">
        <v>41939</v>
      </c>
      <c r="O230" s="1"/>
      <c r="P230" s="1"/>
      <c r="Q230" s="1"/>
      <c r="R230" s="6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185">
        <v>9</v>
      </c>
      <c r="B231" s="186">
        <v>41913</v>
      </c>
      <c r="C231" s="186"/>
      <c r="D231" s="187" t="s">
        <v>634</v>
      </c>
      <c r="E231" s="188" t="s">
        <v>591</v>
      </c>
      <c r="F231" s="189">
        <v>86</v>
      </c>
      <c r="G231" s="188" t="s">
        <v>621</v>
      </c>
      <c r="H231" s="188">
        <v>99</v>
      </c>
      <c r="I231" s="190">
        <v>140</v>
      </c>
      <c r="J231" s="191" t="s">
        <v>635</v>
      </c>
      <c r="K231" s="192">
        <f t="shared" si="24"/>
        <v>13</v>
      </c>
      <c r="L231" s="193">
        <f t="shared" si="25"/>
        <v>0.15116279069767441</v>
      </c>
      <c r="M231" s="188" t="s">
        <v>589</v>
      </c>
      <c r="N231" s="194">
        <v>41939</v>
      </c>
      <c r="O231" s="1"/>
      <c r="P231" s="1"/>
      <c r="Q231" s="1"/>
      <c r="R231" s="6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185">
        <v>10</v>
      </c>
      <c r="B232" s="186">
        <v>41926</v>
      </c>
      <c r="C232" s="186"/>
      <c r="D232" s="187" t="s">
        <v>636</v>
      </c>
      <c r="E232" s="188" t="s">
        <v>591</v>
      </c>
      <c r="F232" s="189">
        <v>496.6</v>
      </c>
      <c r="G232" s="188" t="s">
        <v>621</v>
      </c>
      <c r="H232" s="188">
        <v>621</v>
      </c>
      <c r="I232" s="190">
        <v>580</v>
      </c>
      <c r="J232" s="191" t="s">
        <v>622</v>
      </c>
      <c r="K232" s="192">
        <f t="shared" si="24"/>
        <v>124.39999999999998</v>
      </c>
      <c r="L232" s="193">
        <f t="shared" si="25"/>
        <v>0.25050342327829234</v>
      </c>
      <c r="M232" s="188" t="s">
        <v>589</v>
      </c>
      <c r="N232" s="194">
        <v>42605</v>
      </c>
      <c r="O232" s="1"/>
      <c r="P232" s="1"/>
      <c r="Q232" s="1"/>
      <c r="R232" s="6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185">
        <v>11</v>
      </c>
      <c r="B233" s="186">
        <v>41926</v>
      </c>
      <c r="C233" s="186"/>
      <c r="D233" s="187" t="s">
        <v>637</v>
      </c>
      <c r="E233" s="188" t="s">
        <v>591</v>
      </c>
      <c r="F233" s="189">
        <v>2481.9</v>
      </c>
      <c r="G233" s="188" t="s">
        <v>621</v>
      </c>
      <c r="H233" s="188">
        <v>2840</v>
      </c>
      <c r="I233" s="190">
        <v>2870</v>
      </c>
      <c r="J233" s="191" t="s">
        <v>638</v>
      </c>
      <c r="K233" s="192">
        <f t="shared" si="24"/>
        <v>358.09999999999991</v>
      </c>
      <c r="L233" s="193">
        <f t="shared" si="25"/>
        <v>0.14428462065353154</v>
      </c>
      <c r="M233" s="188" t="s">
        <v>589</v>
      </c>
      <c r="N233" s="194">
        <v>42017</v>
      </c>
      <c r="O233" s="1"/>
      <c r="P233" s="1"/>
      <c r="Q233" s="1"/>
      <c r="R233" s="6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185">
        <v>12</v>
      </c>
      <c r="B234" s="186">
        <v>41928</v>
      </c>
      <c r="C234" s="186"/>
      <c r="D234" s="187" t="s">
        <v>639</v>
      </c>
      <c r="E234" s="188" t="s">
        <v>591</v>
      </c>
      <c r="F234" s="189">
        <v>84.5</v>
      </c>
      <c r="G234" s="188" t="s">
        <v>621</v>
      </c>
      <c r="H234" s="188">
        <v>93</v>
      </c>
      <c r="I234" s="190">
        <v>110</v>
      </c>
      <c r="J234" s="191" t="s">
        <v>640</v>
      </c>
      <c r="K234" s="192">
        <f t="shared" si="24"/>
        <v>8.5</v>
      </c>
      <c r="L234" s="193">
        <f t="shared" si="25"/>
        <v>0.10059171597633136</v>
      </c>
      <c r="M234" s="188" t="s">
        <v>589</v>
      </c>
      <c r="N234" s="194">
        <v>41939</v>
      </c>
      <c r="O234" s="1"/>
      <c r="P234" s="1"/>
      <c r="Q234" s="1"/>
      <c r="R234" s="6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185">
        <v>13</v>
      </c>
      <c r="B235" s="186">
        <v>41928</v>
      </c>
      <c r="C235" s="186"/>
      <c r="D235" s="187" t="s">
        <v>641</v>
      </c>
      <c r="E235" s="188" t="s">
        <v>591</v>
      </c>
      <c r="F235" s="189">
        <v>401</v>
      </c>
      <c r="G235" s="188" t="s">
        <v>621</v>
      </c>
      <c r="H235" s="188">
        <v>428</v>
      </c>
      <c r="I235" s="190">
        <v>450</v>
      </c>
      <c r="J235" s="191" t="s">
        <v>642</v>
      </c>
      <c r="K235" s="192">
        <f t="shared" si="24"/>
        <v>27</v>
      </c>
      <c r="L235" s="193">
        <f t="shared" si="25"/>
        <v>6.7331670822942641E-2</v>
      </c>
      <c r="M235" s="188" t="s">
        <v>589</v>
      </c>
      <c r="N235" s="194">
        <v>42020</v>
      </c>
      <c r="O235" s="1"/>
      <c r="P235" s="1"/>
      <c r="Q235" s="1"/>
      <c r="R235" s="6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185">
        <v>14</v>
      </c>
      <c r="B236" s="186">
        <v>41928</v>
      </c>
      <c r="C236" s="186"/>
      <c r="D236" s="187" t="s">
        <v>643</v>
      </c>
      <c r="E236" s="188" t="s">
        <v>591</v>
      </c>
      <c r="F236" s="189">
        <v>101</v>
      </c>
      <c r="G236" s="188" t="s">
        <v>621</v>
      </c>
      <c r="H236" s="188">
        <v>112</v>
      </c>
      <c r="I236" s="190">
        <v>120</v>
      </c>
      <c r="J236" s="191" t="s">
        <v>644</v>
      </c>
      <c r="K236" s="192">
        <f t="shared" si="24"/>
        <v>11</v>
      </c>
      <c r="L236" s="193">
        <f t="shared" si="25"/>
        <v>0.10891089108910891</v>
      </c>
      <c r="M236" s="188" t="s">
        <v>589</v>
      </c>
      <c r="N236" s="194">
        <v>41939</v>
      </c>
      <c r="O236" s="1"/>
      <c r="P236" s="1"/>
      <c r="Q236" s="1"/>
      <c r="R236" s="6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185">
        <v>15</v>
      </c>
      <c r="B237" s="186">
        <v>41954</v>
      </c>
      <c r="C237" s="186"/>
      <c r="D237" s="187" t="s">
        <v>645</v>
      </c>
      <c r="E237" s="188" t="s">
        <v>591</v>
      </c>
      <c r="F237" s="189">
        <v>59</v>
      </c>
      <c r="G237" s="188" t="s">
        <v>621</v>
      </c>
      <c r="H237" s="188">
        <v>76</v>
      </c>
      <c r="I237" s="190">
        <v>76</v>
      </c>
      <c r="J237" s="191" t="s">
        <v>622</v>
      </c>
      <c r="K237" s="192">
        <f t="shared" si="24"/>
        <v>17</v>
      </c>
      <c r="L237" s="193">
        <f t="shared" si="25"/>
        <v>0.28813559322033899</v>
      </c>
      <c r="M237" s="188" t="s">
        <v>589</v>
      </c>
      <c r="N237" s="194">
        <v>43032</v>
      </c>
      <c r="O237" s="1"/>
      <c r="P237" s="1"/>
      <c r="Q237" s="1"/>
      <c r="R237" s="6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185">
        <v>16</v>
      </c>
      <c r="B238" s="186">
        <v>41954</v>
      </c>
      <c r="C238" s="186"/>
      <c r="D238" s="187" t="s">
        <v>634</v>
      </c>
      <c r="E238" s="188" t="s">
        <v>591</v>
      </c>
      <c r="F238" s="189">
        <v>99</v>
      </c>
      <c r="G238" s="188" t="s">
        <v>621</v>
      </c>
      <c r="H238" s="188">
        <v>120</v>
      </c>
      <c r="I238" s="190">
        <v>120</v>
      </c>
      <c r="J238" s="191" t="s">
        <v>602</v>
      </c>
      <c r="K238" s="192">
        <f t="shared" si="24"/>
        <v>21</v>
      </c>
      <c r="L238" s="193">
        <f t="shared" si="25"/>
        <v>0.21212121212121213</v>
      </c>
      <c r="M238" s="188" t="s">
        <v>589</v>
      </c>
      <c r="N238" s="194">
        <v>41960</v>
      </c>
      <c r="O238" s="1"/>
      <c r="P238" s="1"/>
      <c r="Q238" s="1"/>
      <c r="R238" s="6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185">
        <v>17</v>
      </c>
      <c r="B239" s="186">
        <v>41956</v>
      </c>
      <c r="C239" s="186"/>
      <c r="D239" s="187" t="s">
        <v>646</v>
      </c>
      <c r="E239" s="188" t="s">
        <v>591</v>
      </c>
      <c r="F239" s="189">
        <v>22</v>
      </c>
      <c r="G239" s="188" t="s">
        <v>621</v>
      </c>
      <c r="H239" s="188">
        <v>33.549999999999997</v>
      </c>
      <c r="I239" s="190">
        <v>32</v>
      </c>
      <c r="J239" s="191" t="s">
        <v>647</v>
      </c>
      <c r="K239" s="192">
        <f t="shared" si="24"/>
        <v>11.549999999999997</v>
      </c>
      <c r="L239" s="193">
        <f t="shared" si="25"/>
        <v>0.52499999999999991</v>
      </c>
      <c r="M239" s="188" t="s">
        <v>589</v>
      </c>
      <c r="N239" s="194">
        <v>42188</v>
      </c>
      <c r="O239" s="1"/>
      <c r="P239" s="1"/>
      <c r="Q239" s="1"/>
      <c r="R239" s="6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185">
        <v>18</v>
      </c>
      <c r="B240" s="186">
        <v>41976</v>
      </c>
      <c r="C240" s="186"/>
      <c r="D240" s="187" t="s">
        <v>648</v>
      </c>
      <c r="E240" s="188" t="s">
        <v>591</v>
      </c>
      <c r="F240" s="189">
        <v>440</v>
      </c>
      <c r="G240" s="188" t="s">
        <v>621</v>
      </c>
      <c r="H240" s="188">
        <v>520</v>
      </c>
      <c r="I240" s="190">
        <v>520</v>
      </c>
      <c r="J240" s="191" t="s">
        <v>649</v>
      </c>
      <c r="K240" s="192">
        <f t="shared" si="24"/>
        <v>80</v>
      </c>
      <c r="L240" s="193">
        <f t="shared" si="25"/>
        <v>0.18181818181818182</v>
      </c>
      <c r="M240" s="188" t="s">
        <v>589</v>
      </c>
      <c r="N240" s="194">
        <v>42208</v>
      </c>
      <c r="O240" s="1"/>
      <c r="P240" s="1"/>
      <c r="Q240" s="1"/>
      <c r="R240" s="6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>
      <c r="A241" s="185">
        <v>19</v>
      </c>
      <c r="B241" s="186">
        <v>41976</v>
      </c>
      <c r="C241" s="186"/>
      <c r="D241" s="187" t="s">
        <v>650</v>
      </c>
      <c r="E241" s="188" t="s">
        <v>591</v>
      </c>
      <c r="F241" s="189">
        <v>360</v>
      </c>
      <c r="G241" s="188" t="s">
        <v>621</v>
      </c>
      <c r="H241" s="188">
        <v>427</v>
      </c>
      <c r="I241" s="190">
        <v>425</v>
      </c>
      <c r="J241" s="191" t="s">
        <v>651</v>
      </c>
      <c r="K241" s="192">
        <f t="shared" si="24"/>
        <v>67</v>
      </c>
      <c r="L241" s="193">
        <f t="shared" si="25"/>
        <v>0.18611111111111112</v>
      </c>
      <c r="M241" s="188" t="s">
        <v>589</v>
      </c>
      <c r="N241" s="194">
        <v>42058</v>
      </c>
      <c r="O241" s="1"/>
      <c r="P241" s="1"/>
      <c r="Q241" s="1"/>
      <c r="R241" s="6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>
      <c r="A242" s="185">
        <v>20</v>
      </c>
      <c r="B242" s="186">
        <v>42012</v>
      </c>
      <c r="C242" s="186"/>
      <c r="D242" s="187" t="s">
        <v>652</v>
      </c>
      <c r="E242" s="188" t="s">
        <v>591</v>
      </c>
      <c r="F242" s="189">
        <v>360</v>
      </c>
      <c r="G242" s="188" t="s">
        <v>621</v>
      </c>
      <c r="H242" s="188">
        <v>455</v>
      </c>
      <c r="I242" s="190">
        <v>420</v>
      </c>
      <c r="J242" s="191" t="s">
        <v>653</v>
      </c>
      <c r="K242" s="192">
        <f t="shared" si="24"/>
        <v>95</v>
      </c>
      <c r="L242" s="193">
        <f t="shared" si="25"/>
        <v>0.2638888888888889</v>
      </c>
      <c r="M242" s="188" t="s">
        <v>589</v>
      </c>
      <c r="N242" s="194">
        <v>42024</v>
      </c>
      <c r="O242" s="1"/>
      <c r="P242" s="1"/>
      <c r="Q242" s="1"/>
      <c r="R242" s="6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>
      <c r="A243" s="185">
        <v>21</v>
      </c>
      <c r="B243" s="186">
        <v>42012</v>
      </c>
      <c r="C243" s="186"/>
      <c r="D243" s="187" t="s">
        <v>654</v>
      </c>
      <c r="E243" s="188" t="s">
        <v>591</v>
      </c>
      <c r="F243" s="189">
        <v>130</v>
      </c>
      <c r="G243" s="188"/>
      <c r="H243" s="188">
        <v>175.5</v>
      </c>
      <c r="I243" s="190">
        <v>165</v>
      </c>
      <c r="J243" s="191" t="s">
        <v>655</v>
      </c>
      <c r="K243" s="192">
        <f t="shared" si="24"/>
        <v>45.5</v>
      </c>
      <c r="L243" s="193">
        <f t="shared" si="25"/>
        <v>0.35</v>
      </c>
      <c r="M243" s="188" t="s">
        <v>589</v>
      </c>
      <c r="N243" s="194">
        <v>43088</v>
      </c>
      <c r="O243" s="1"/>
      <c r="P243" s="1"/>
      <c r="Q243" s="1"/>
      <c r="R243" s="6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>
      <c r="A244" s="185">
        <v>22</v>
      </c>
      <c r="B244" s="186">
        <v>42040</v>
      </c>
      <c r="C244" s="186"/>
      <c r="D244" s="187" t="s">
        <v>381</v>
      </c>
      <c r="E244" s="188" t="s">
        <v>620</v>
      </c>
      <c r="F244" s="189">
        <v>98</v>
      </c>
      <c r="G244" s="188"/>
      <c r="H244" s="188">
        <v>120</v>
      </c>
      <c r="I244" s="190">
        <v>120</v>
      </c>
      <c r="J244" s="191" t="s">
        <v>622</v>
      </c>
      <c r="K244" s="192">
        <f t="shared" si="24"/>
        <v>22</v>
      </c>
      <c r="L244" s="193">
        <f t="shared" si="25"/>
        <v>0.22448979591836735</v>
      </c>
      <c r="M244" s="188" t="s">
        <v>589</v>
      </c>
      <c r="N244" s="194">
        <v>42753</v>
      </c>
      <c r="O244" s="1"/>
      <c r="P244" s="1"/>
      <c r="Q244" s="1"/>
      <c r="R244" s="6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>
      <c r="A245" s="185">
        <v>23</v>
      </c>
      <c r="B245" s="186">
        <v>42040</v>
      </c>
      <c r="C245" s="186"/>
      <c r="D245" s="187" t="s">
        <v>656</v>
      </c>
      <c r="E245" s="188" t="s">
        <v>620</v>
      </c>
      <c r="F245" s="189">
        <v>196</v>
      </c>
      <c r="G245" s="188"/>
      <c r="H245" s="188">
        <v>262</v>
      </c>
      <c r="I245" s="190">
        <v>255</v>
      </c>
      <c r="J245" s="191" t="s">
        <v>622</v>
      </c>
      <c r="K245" s="192">
        <f t="shared" si="24"/>
        <v>66</v>
      </c>
      <c r="L245" s="193">
        <f t="shared" si="25"/>
        <v>0.33673469387755101</v>
      </c>
      <c r="M245" s="188" t="s">
        <v>589</v>
      </c>
      <c r="N245" s="194">
        <v>42599</v>
      </c>
      <c r="O245" s="1"/>
      <c r="P245" s="1"/>
      <c r="Q245" s="1"/>
      <c r="R245" s="6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>
      <c r="A246" s="195">
        <v>24</v>
      </c>
      <c r="B246" s="196">
        <v>42067</v>
      </c>
      <c r="C246" s="196"/>
      <c r="D246" s="197" t="s">
        <v>380</v>
      </c>
      <c r="E246" s="198" t="s">
        <v>620</v>
      </c>
      <c r="F246" s="199">
        <v>235</v>
      </c>
      <c r="G246" s="199"/>
      <c r="H246" s="200">
        <v>77</v>
      </c>
      <c r="I246" s="200" t="s">
        <v>657</v>
      </c>
      <c r="J246" s="201" t="s">
        <v>658</v>
      </c>
      <c r="K246" s="202">
        <f t="shared" si="24"/>
        <v>-158</v>
      </c>
      <c r="L246" s="203">
        <f t="shared" si="25"/>
        <v>-0.67234042553191486</v>
      </c>
      <c r="M246" s="199" t="s">
        <v>601</v>
      </c>
      <c r="N246" s="196">
        <v>43522</v>
      </c>
      <c r="O246" s="1"/>
      <c r="P246" s="1"/>
      <c r="Q246" s="1"/>
      <c r="R246" s="6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>
      <c r="A247" s="185">
        <v>25</v>
      </c>
      <c r="B247" s="186">
        <v>42067</v>
      </c>
      <c r="C247" s="186"/>
      <c r="D247" s="187" t="s">
        <v>659</v>
      </c>
      <c r="E247" s="188" t="s">
        <v>620</v>
      </c>
      <c r="F247" s="189">
        <v>185</v>
      </c>
      <c r="G247" s="188"/>
      <c r="H247" s="188">
        <v>224</v>
      </c>
      <c r="I247" s="190" t="s">
        <v>660</v>
      </c>
      <c r="J247" s="191" t="s">
        <v>622</v>
      </c>
      <c r="K247" s="192">
        <f t="shared" si="24"/>
        <v>39</v>
      </c>
      <c r="L247" s="193">
        <f t="shared" si="25"/>
        <v>0.21081081081081082</v>
      </c>
      <c r="M247" s="188" t="s">
        <v>589</v>
      </c>
      <c r="N247" s="194">
        <v>42647</v>
      </c>
      <c r="O247" s="1"/>
      <c r="P247" s="1"/>
      <c r="Q247" s="1"/>
      <c r="R247" s="6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>
      <c r="A248" s="195">
        <v>26</v>
      </c>
      <c r="B248" s="196">
        <v>42090</v>
      </c>
      <c r="C248" s="196"/>
      <c r="D248" s="204" t="s">
        <v>661</v>
      </c>
      <c r="E248" s="199" t="s">
        <v>620</v>
      </c>
      <c r="F248" s="199">
        <v>49.5</v>
      </c>
      <c r="G248" s="200"/>
      <c r="H248" s="200">
        <v>15.85</v>
      </c>
      <c r="I248" s="200">
        <v>67</v>
      </c>
      <c r="J248" s="201" t="s">
        <v>662</v>
      </c>
      <c r="K248" s="200">
        <f t="shared" si="24"/>
        <v>-33.65</v>
      </c>
      <c r="L248" s="205">
        <f t="shared" si="25"/>
        <v>-0.67979797979797973</v>
      </c>
      <c r="M248" s="199" t="s">
        <v>601</v>
      </c>
      <c r="N248" s="206">
        <v>43627</v>
      </c>
      <c r="O248" s="1"/>
      <c r="P248" s="1"/>
      <c r="Q248" s="1"/>
      <c r="R248" s="6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>
      <c r="A249" s="185">
        <v>27</v>
      </c>
      <c r="B249" s="186">
        <v>42093</v>
      </c>
      <c r="C249" s="186"/>
      <c r="D249" s="187" t="s">
        <v>663</v>
      </c>
      <c r="E249" s="188" t="s">
        <v>620</v>
      </c>
      <c r="F249" s="189">
        <v>183.5</v>
      </c>
      <c r="G249" s="188"/>
      <c r="H249" s="188">
        <v>219</v>
      </c>
      <c r="I249" s="190">
        <v>218</v>
      </c>
      <c r="J249" s="191" t="s">
        <v>664</v>
      </c>
      <c r="K249" s="192">
        <f t="shared" si="24"/>
        <v>35.5</v>
      </c>
      <c r="L249" s="193">
        <f t="shared" si="25"/>
        <v>0.19346049046321526</v>
      </c>
      <c r="M249" s="188" t="s">
        <v>589</v>
      </c>
      <c r="N249" s="194">
        <v>42103</v>
      </c>
      <c r="O249" s="1"/>
      <c r="P249" s="1"/>
      <c r="Q249" s="1"/>
      <c r="R249" s="6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>
      <c r="A250" s="185">
        <v>28</v>
      </c>
      <c r="B250" s="186">
        <v>42114</v>
      </c>
      <c r="C250" s="186"/>
      <c r="D250" s="187" t="s">
        <v>665</v>
      </c>
      <c r="E250" s="188" t="s">
        <v>620</v>
      </c>
      <c r="F250" s="189">
        <f>(227+237)/2</f>
        <v>232</v>
      </c>
      <c r="G250" s="188"/>
      <c r="H250" s="188">
        <v>298</v>
      </c>
      <c r="I250" s="190">
        <v>298</v>
      </c>
      <c r="J250" s="191" t="s">
        <v>622</v>
      </c>
      <c r="K250" s="192">
        <f t="shared" si="24"/>
        <v>66</v>
      </c>
      <c r="L250" s="193">
        <f t="shared" si="25"/>
        <v>0.28448275862068967</v>
      </c>
      <c r="M250" s="188" t="s">
        <v>589</v>
      </c>
      <c r="N250" s="194">
        <v>42823</v>
      </c>
      <c r="O250" s="1"/>
      <c r="P250" s="1"/>
      <c r="Q250" s="1"/>
      <c r="R250" s="6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>
      <c r="A251" s="185">
        <v>29</v>
      </c>
      <c r="B251" s="186">
        <v>42128</v>
      </c>
      <c r="C251" s="186"/>
      <c r="D251" s="187" t="s">
        <v>666</v>
      </c>
      <c r="E251" s="188" t="s">
        <v>591</v>
      </c>
      <c r="F251" s="189">
        <v>385</v>
      </c>
      <c r="G251" s="188"/>
      <c r="H251" s="188">
        <f>212.5+331</f>
        <v>543.5</v>
      </c>
      <c r="I251" s="190">
        <v>510</v>
      </c>
      <c r="J251" s="191" t="s">
        <v>667</v>
      </c>
      <c r="K251" s="192">
        <f t="shared" si="24"/>
        <v>158.5</v>
      </c>
      <c r="L251" s="193">
        <f t="shared" si="25"/>
        <v>0.41168831168831171</v>
      </c>
      <c r="M251" s="188" t="s">
        <v>589</v>
      </c>
      <c r="N251" s="194">
        <v>42235</v>
      </c>
      <c r="O251" s="1"/>
      <c r="P251" s="1"/>
      <c r="Q251" s="1"/>
      <c r="R251" s="6"/>
      <c r="S251" s="1"/>
      <c r="T251" s="1"/>
      <c r="U251" s="1"/>
      <c r="V251" s="1"/>
      <c r="W251" s="1"/>
      <c r="X251" s="1"/>
      <c r="Y251" s="1"/>
      <c r="Z251" s="1"/>
    </row>
    <row r="252" spans="1:26" ht="12.75" customHeight="1">
      <c r="A252" s="185">
        <v>30</v>
      </c>
      <c r="B252" s="186">
        <v>42128</v>
      </c>
      <c r="C252" s="186"/>
      <c r="D252" s="187" t="s">
        <v>668</v>
      </c>
      <c r="E252" s="188" t="s">
        <v>591</v>
      </c>
      <c r="F252" s="189">
        <v>115.5</v>
      </c>
      <c r="G252" s="188"/>
      <c r="H252" s="188">
        <v>146</v>
      </c>
      <c r="I252" s="190">
        <v>142</v>
      </c>
      <c r="J252" s="191" t="s">
        <v>669</v>
      </c>
      <c r="K252" s="192">
        <f t="shared" si="24"/>
        <v>30.5</v>
      </c>
      <c r="L252" s="193">
        <f t="shared" si="25"/>
        <v>0.26406926406926406</v>
      </c>
      <c r="M252" s="188" t="s">
        <v>589</v>
      </c>
      <c r="N252" s="194">
        <v>42202</v>
      </c>
      <c r="O252" s="1"/>
      <c r="P252" s="1"/>
      <c r="Q252" s="1"/>
      <c r="R252" s="6"/>
      <c r="S252" s="1"/>
      <c r="T252" s="1"/>
      <c r="U252" s="1"/>
      <c r="V252" s="1"/>
      <c r="W252" s="1"/>
      <c r="X252" s="1"/>
      <c r="Y252" s="1"/>
      <c r="Z252" s="1"/>
    </row>
    <row r="253" spans="1:26" ht="12.75" customHeight="1">
      <c r="A253" s="185">
        <v>31</v>
      </c>
      <c r="B253" s="186">
        <v>42151</v>
      </c>
      <c r="C253" s="186"/>
      <c r="D253" s="187" t="s">
        <v>670</v>
      </c>
      <c r="E253" s="188" t="s">
        <v>591</v>
      </c>
      <c r="F253" s="189">
        <v>237.5</v>
      </c>
      <c r="G253" s="188"/>
      <c r="H253" s="188">
        <v>279.5</v>
      </c>
      <c r="I253" s="190">
        <v>278</v>
      </c>
      <c r="J253" s="191" t="s">
        <v>622</v>
      </c>
      <c r="K253" s="192">
        <f t="shared" si="24"/>
        <v>42</v>
      </c>
      <c r="L253" s="193">
        <f t="shared" si="25"/>
        <v>0.17684210526315788</v>
      </c>
      <c r="M253" s="188" t="s">
        <v>589</v>
      </c>
      <c r="N253" s="194">
        <v>42222</v>
      </c>
      <c r="O253" s="1"/>
      <c r="P253" s="1"/>
      <c r="Q253" s="1"/>
      <c r="R253" s="6"/>
      <c r="S253" s="1"/>
      <c r="T253" s="1"/>
      <c r="U253" s="1"/>
      <c r="V253" s="1"/>
      <c r="W253" s="1"/>
      <c r="X253" s="1"/>
      <c r="Y253" s="1"/>
      <c r="Z253" s="1"/>
    </row>
    <row r="254" spans="1:26" ht="12.75" customHeight="1">
      <c r="A254" s="185">
        <v>32</v>
      </c>
      <c r="B254" s="186">
        <v>42174</v>
      </c>
      <c r="C254" s="186"/>
      <c r="D254" s="187" t="s">
        <v>641</v>
      </c>
      <c r="E254" s="188" t="s">
        <v>620</v>
      </c>
      <c r="F254" s="189">
        <v>340</v>
      </c>
      <c r="G254" s="188"/>
      <c r="H254" s="188">
        <v>448</v>
      </c>
      <c r="I254" s="190">
        <v>448</v>
      </c>
      <c r="J254" s="191" t="s">
        <v>622</v>
      </c>
      <c r="K254" s="192">
        <f t="shared" si="24"/>
        <v>108</v>
      </c>
      <c r="L254" s="193">
        <f t="shared" si="25"/>
        <v>0.31764705882352939</v>
      </c>
      <c r="M254" s="188" t="s">
        <v>589</v>
      </c>
      <c r="N254" s="194">
        <v>43018</v>
      </c>
      <c r="O254" s="1"/>
      <c r="P254" s="1"/>
      <c r="Q254" s="1"/>
      <c r="R254" s="6"/>
      <c r="S254" s="1"/>
      <c r="T254" s="1"/>
      <c r="U254" s="1"/>
      <c r="V254" s="1"/>
      <c r="W254" s="1"/>
      <c r="X254" s="1"/>
      <c r="Y254" s="1"/>
      <c r="Z254" s="1"/>
    </row>
    <row r="255" spans="1:26" ht="12.75" customHeight="1">
      <c r="A255" s="185">
        <v>33</v>
      </c>
      <c r="B255" s="186">
        <v>42191</v>
      </c>
      <c r="C255" s="186"/>
      <c r="D255" s="187" t="s">
        <v>671</v>
      </c>
      <c r="E255" s="188" t="s">
        <v>620</v>
      </c>
      <c r="F255" s="189">
        <v>390</v>
      </c>
      <c r="G255" s="188"/>
      <c r="H255" s="188">
        <v>460</v>
      </c>
      <c r="I255" s="190">
        <v>460</v>
      </c>
      <c r="J255" s="191" t="s">
        <v>622</v>
      </c>
      <c r="K255" s="192">
        <f t="shared" si="24"/>
        <v>70</v>
      </c>
      <c r="L255" s="193">
        <f t="shared" si="25"/>
        <v>0.17948717948717949</v>
      </c>
      <c r="M255" s="188" t="s">
        <v>589</v>
      </c>
      <c r="N255" s="194">
        <v>42478</v>
      </c>
      <c r="O255" s="1"/>
      <c r="P255" s="1"/>
      <c r="Q255" s="1"/>
      <c r="R255" s="6"/>
      <c r="S255" s="1"/>
      <c r="T255" s="1"/>
      <c r="U255" s="1"/>
      <c r="V255" s="1"/>
      <c r="W255" s="1"/>
      <c r="X255" s="1"/>
      <c r="Y255" s="1"/>
      <c r="Z255" s="1"/>
    </row>
    <row r="256" spans="1:26" ht="12.75" customHeight="1">
      <c r="A256" s="195">
        <v>34</v>
      </c>
      <c r="B256" s="196">
        <v>42195</v>
      </c>
      <c r="C256" s="196"/>
      <c r="D256" s="197" t="s">
        <v>672</v>
      </c>
      <c r="E256" s="198" t="s">
        <v>620</v>
      </c>
      <c r="F256" s="199">
        <v>122.5</v>
      </c>
      <c r="G256" s="199"/>
      <c r="H256" s="200">
        <v>61</v>
      </c>
      <c r="I256" s="200">
        <v>172</v>
      </c>
      <c r="J256" s="201" t="s">
        <v>673</v>
      </c>
      <c r="K256" s="202">
        <f t="shared" si="24"/>
        <v>-61.5</v>
      </c>
      <c r="L256" s="203">
        <f t="shared" si="25"/>
        <v>-0.50204081632653064</v>
      </c>
      <c r="M256" s="199" t="s">
        <v>601</v>
      </c>
      <c r="N256" s="196">
        <v>43333</v>
      </c>
      <c r="O256" s="1"/>
      <c r="P256" s="1"/>
      <c r="Q256" s="1"/>
      <c r="R256" s="6"/>
      <c r="S256" s="1"/>
      <c r="T256" s="1"/>
      <c r="U256" s="1"/>
      <c r="V256" s="1"/>
      <c r="W256" s="1"/>
      <c r="X256" s="1"/>
      <c r="Y256" s="1"/>
      <c r="Z256" s="1"/>
    </row>
    <row r="257" spans="1:26" ht="12.75" customHeight="1">
      <c r="A257" s="185">
        <v>35</v>
      </c>
      <c r="B257" s="186">
        <v>42219</v>
      </c>
      <c r="C257" s="186"/>
      <c r="D257" s="187" t="s">
        <v>674</v>
      </c>
      <c r="E257" s="188" t="s">
        <v>620</v>
      </c>
      <c r="F257" s="189">
        <v>297.5</v>
      </c>
      <c r="G257" s="188"/>
      <c r="H257" s="188">
        <v>350</v>
      </c>
      <c r="I257" s="190">
        <v>360</v>
      </c>
      <c r="J257" s="191" t="s">
        <v>675</v>
      </c>
      <c r="K257" s="192">
        <f t="shared" si="24"/>
        <v>52.5</v>
      </c>
      <c r="L257" s="193">
        <f t="shared" si="25"/>
        <v>0.17647058823529413</v>
      </c>
      <c r="M257" s="188" t="s">
        <v>589</v>
      </c>
      <c r="N257" s="194">
        <v>42232</v>
      </c>
      <c r="O257" s="1"/>
      <c r="P257" s="1"/>
      <c r="Q257" s="1"/>
      <c r="R257" s="6"/>
      <c r="S257" s="1"/>
      <c r="T257" s="1"/>
      <c r="U257" s="1"/>
      <c r="V257" s="1"/>
      <c r="W257" s="1"/>
      <c r="X257" s="1"/>
      <c r="Y257" s="1"/>
      <c r="Z257" s="1"/>
    </row>
    <row r="258" spans="1:26" ht="12.75" customHeight="1">
      <c r="A258" s="185">
        <v>36</v>
      </c>
      <c r="B258" s="186">
        <v>42219</v>
      </c>
      <c r="C258" s="186"/>
      <c r="D258" s="187" t="s">
        <v>676</v>
      </c>
      <c r="E258" s="188" t="s">
        <v>620</v>
      </c>
      <c r="F258" s="189">
        <v>115.5</v>
      </c>
      <c r="G258" s="188"/>
      <c r="H258" s="188">
        <v>149</v>
      </c>
      <c r="I258" s="190">
        <v>140</v>
      </c>
      <c r="J258" s="191" t="s">
        <v>677</v>
      </c>
      <c r="K258" s="192">
        <f t="shared" si="24"/>
        <v>33.5</v>
      </c>
      <c r="L258" s="193">
        <f t="shared" si="25"/>
        <v>0.29004329004329005</v>
      </c>
      <c r="M258" s="188" t="s">
        <v>589</v>
      </c>
      <c r="N258" s="194">
        <v>42740</v>
      </c>
      <c r="O258" s="1"/>
      <c r="P258" s="1"/>
      <c r="Q258" s="1"/>
      <c r="R258" s="6"/>
      <c r="S258" s="1"/>
      <c r="T258" s="1"/>
      <c r="U258" s="1"/>
      <c r="V258" s="1"/>
      <c r="W258" s="1"/>
      <c r="X258" s="1"/>
      <c r="Y258" s="1"/>
      <c r="Z258" s="1"/>
    </row>
    <row r="259" spans="1:26" ht="12.75" customHeight="1">
      <c r="A259" s="185">
        <v>37</v>
      </c>
      <c r="B259" s="186">
        <v>42251</v>
      </c>
      <c r="C259" s="186"/>
      <c r="D259" s="187" t="s">
        <v>670</v>
      </c>
      <c r="E259" s="188" t="s">
        <v>620</v>
      </c>
      <c r="F259" s="189">
        <v>226</v>
      </c>
      <c r="G259" s="188"/>
      <c r="H259" s="188">
        <v>292</v>
      </c>
      <c r="I259" s="190">
        <v>292</v>
      </c>
      <c r="J259" s="191" t="s">
        <v>678</v>
      </c>
      <c r="K259" s="192">
        <f t="shared" si="24"/>
        <v>66</v>
      </c>
      <c r="L259" s="193">
        <f t="shared" si="25"/>
        <v>0.29203539823008851</v>
      </c>
      <c r="M259" s="188" t="s">
        <v>589</v>
      </c>
      <c r="N259" s="194">
        <v>42286</v>
      </c>
      <c r="O259" s="1"/>
      <c r="P259" s="1"/>
      <c r="Q259" s="1"/>
      <c r="R259" s="6"/>
      <c r="S259" s="1"/>
      <c r="T259" s="1"/>
      <c r="U259" s="1"/>
      <c r="V259" s="1"/>
      <c r="W259" s="1"/>
      <c r="X259" s="1"/>
      <c r="Y259" s="1"/>
      <c r="Z259" s="1"/>
    </row>
    <row r="260" spans="1:26" ht="12.75" customHeight="1">
      <c r="A260" s="185">
        <v>38</v>
      </c>
      <c r="B260" s="186">
        <v>42254</v>
      </c>
      <c r="C260" s="186"/>
      <c r="D260" s="187" t="s">
        <v>665</v>
      </c>
      <c r="E260" s="188" t="s">
        <v>620</v>
      </c>
      <c r="F260" s="189">
        <v>232.5</v>
      </c>
      <c r="G260" s="188"/>
      <c r="H260" s="188">
        <v>312.5</v>
      </c>
      <c r="I260" s="190">
        <v>310</v>
      </c>
      <c r="J260" s="191" t="s">
        <v>622</v>
      </c>
      <c r="K260" s="192">
        <f t="shared" si="24"/>
        <v>80</v>
      </c>
      <c r="L260" s="193">
        <f t="shared" si="25"/>
        <v>0.34408602150537637</v>
      </c>
      <c r="M260" s="188" t="s">
        <v>589</v>
      </c>
      <c r="N260" s="194">
        <v>42823</v>
      </c>
      <c r="O260" s="1"/>
      <c r="P260" s="1"/>
      <c r="Q260" s="1"/>
      <c r="R260" s="6"/>
      <c r="S260" s="1"/>
      <c r="T260" s="1"/>
      <c r="U260" s="1"/>
      <c r="V260" s="1"/>
      <c r="W260" s="1"/>
      <c r="X260" s="1"/>
      <c r="Y260" s="1"/>
      <c r="Z260" s="1"/>
    </row>
    <row r="261" spans="1:26" ht="12.75" customHeight="1">
      <c r="A261" s="185">
        <v>39</v>
      </c>
      <c r="B261" s="186">
        <v>42268</v>
      </c>
      <c r="C261" s="186"/>
      <c r="D261" s="187" t="s">
        <v>679</v>
      </c>
      <c r="E261" s="188" t="s">
        <v>620</v>
      </c>
      <c r="F261" s="189">
        <v>196.5</v>
      </c>
      <c r="G261" s="188"/>
      <c r="H261" s="188">
        <v>238</v>
      </c>
      <c r="I261" s="190">
        <v>238</v>
      </c>
      <c r="J261" s="191" t="s">
        <v>678</v>
      </c>
      <c r="K261" s="192">
        <f t="shared" si="24"/>
        <v>41.5</v>
      </c>
      <c r="L261" s="193">
        <f t="shared" si="25"/>
        <v>0.21119592875318066</v>
      </c>
      <c r="M261" s="188" t="s">
        <v>589</v>
      </c>
      <c r="N261" s="194">
        <v>42291</v>
      </c>
      <c r="O261" s="1"/>
      <c r="P261" s="1"/>
      <c r="Q261" s="1"/>
      <c r="R261" s="6"/>
      <c r="S261" s="1"/>
      <c r="T261" s="1"/>
      <c r="U261" s="1"/>
      <c r="V261" s="1"/>
      <c r="W261" s="1"/>
      <c r="X261" s="1"/>
      <c r="Y261" s="1"/>
      <c r="Z261" s="1"/>
    </row>
    <row r="262" spans="1:26" ht="12.75" customHeight="1">
      <c r="A262" s="185">
        <v>40</v>
      </c>
      <c r="B262" s="186">
        <v>42271</v>
      </c>
      <c r="C262" s="186"/>
      <c r="D262" s="187" t="s">
        <v>619</v>
      </c>
      <c r="E262" s="188" t="s">
        <v>620</v>
      </c>
      <c r="F262" s="189">
        <v>65</v>
      </c>
      <c r="G262" s="188"/>
      <c r="H262" s="188">
        <v>82</v>
      </c>
      <c r="I262" s="190">
        <v>82</v>
      </c>
      <c r="J262" s="191" t="s">
        <v>678</v>
      </c>
      <c r="K262" s="192">
        <f t="shared" si="24"/>
        <v>17</v>
      </c>
      <c r="L262" s="193">
        <f t="shared" si="25"/>
        <v>0.26153846153846155</v>
      </c>
      <c r="M262" s="188" t="s">
        <v>589</v>
      </c>
      <c r="N262" s="194">
        <v>42578</v>
      </c>
      <c r="O262" s="1"/>
      <c r="P262" s="1"/>
      <c r="Q262" s="1"/>
      <c r="R262" s="6"/>
      <c r="S262" s="1"/>
      <c r="T262" s="1"/>
      <c r="U262" s="1"/>
      <c r="V262" s="1"/>
      <c r="W262" s="1"/>
      <c r="X262" s="1"/>
      <c r="Y262" s="1"/>
      <c r="Z262" s="1"/>
    </row>
    <row r="263" spans="1:26" ht="12.75" customHeight="1">
      <c r="A263" s="185">
        <v>41</v>
      </c>
      <c r="B263" s="186">
        <v>42291</v>
      </c>
      <c r="C263" s="186"/>
      <c r="D263" s="187" t="s">
        <v>680</v>
      </c>
      <c r="E263" s="188" t="s">
        <v>620</v>
      </c>
      <c r="F263" s="189">
        <v>144</v>
      </c>
      <c r="G263" s="188"/>
      <c r="H263" s="188">
        <v>182.5</v>
      </c>
      <c r="I263" s="190">
        <v>181</v>
      </c>
      <c r="J263" s="191" t="s">
        <v>678</v>
      </c>
      <c r="K263" s="192">
        <f t="shared" si="24"/>
        <v>38.5</v>
      </c>
      <c r="L263" s="193">
        <f t="shared" si="25"/>
        <v>0.2673611111111111</v>
      </c>
      <c r="M263" s="188" t="s">
        <v>589</v>
      </c>
      <c r="N263" s="194">
        <v>42817</v>
      </c>
      <c r="O263" s="1"/>
      <c r="P263" s="1"/>
      <c r="Q263" s="1"/>
      <c r="R263" s="6"/>
      <c r="S263" s="1"/>
      <c r="T263" s="1"/>
      <c r="U263" s="1"/>
      <c r="V263" s="1"/>
      <c r="W263" s="1"/>
      <c r="X263" s="1"/>
      <c r="Y263" s="1"/>
      <c r="Z263" s="1"/>
    </row>
    <row r="264" spans="1:26" ht="12.75" customHeight="1">
      <c r="A264" s="185">
        <v>42</v>
      </c>
      <c r="B264" s="186">
        <v>42291</v>
      </c>
      <c r="C264" s="186"/>
      <c r="D264" s="187" t="s">
        <v>681</v>
      </c>
      <c r="E264" s="188" t="s">
        <v>620</v>
      </c>
      <c r="F264" s="189">
        <v>264</v>
      </c>
      <c r="G264" s="188"/>
      <c r="H264" s="188">
        <v>311</v>
      </c>
      <c r="I264" s="190">
        <v>311</v>
      </c>
      <c r="J264" s="191" t="s">
        <v>678</v>
      </c>
      <c r="K264" s="192">
        <f t="shared" si="24"/>
        <v>47</v>
      </c>
      <c r="L264" s="193">
        <f t="shared" si="25"/>
        <v>0.17803030303030304</v>
      </c>
      <c r="M264" s="188" t="s">
        <v>589</v>
      </c>
      <c r="N264" s="194">
        <v>42604</v>
      </c>
      <c r="O264" s="1"/>
      <c r="P264" s="1"/>
      <c r="Q264" s="1"/>
      <c r="R264" s="6"/>
      <c r="S264" s="1"/>
      <c r="T264" s="1"/>
      <c r="U264" s="1"/>
      <c r="V264" s="1"/>
      <c r="W264" s="1"/>
      <c r="X264" s="1"/>
      <c r="Y264" s="1"/>
      <c r="Z264" s="1"/>
    </row>
    <row r="265" spans="1:26" ht="12.75" customHeight="1">
      <c r="A265" s="185">
        <v>43</v>
      </c>
      <c r="B265" s="186">
        <v>42318</v>
      </c>
      <c r="C265" s="186"/>
      <c r="D265" s="187" t="s">
        <v>682</v>
      </c>
      <c r="E265" s="188" t="s">
        <v>591</v>
      </c>
      <c r="F265" s="189">
        <v>549.5</v>
      </c>
      <c r="G265" s="188"/>
      <c r="H265" s="188">
        <v>630</v>
      </c>
      <c r="I265" s="190">
        <v>630</v>
      </c>
      <c r="J265" s="191" t="s">
        <v>678</v>
      </c>
      <c r="K265" s="192">
        <f t="shared" si="24"/>
        <v>80.5</v>
      </c>
      <c r="L265" s="193">
        <f t="shared" si="25"/>
        <v>0.1464968152866242</v>
      </c>
      <c r="M265" s="188" t="s">
        <v>589</v>
      </c>
      <c r="N265" s="194">
        <v>42419</v>
      </c>
      <c r="O265" s="1"/>
      <c r="P265" s="1"/>
      <c r="Q265" s="1"/>
      <c r="R265" s="6"/>
      <c r="S265" s="1"/>
      <c r="T265" s="1"/>
      <c r="U265" s="1"/>
      <c r="V265" s="1"/>
      <c r="W265" s="1"/>
      <c r="X265" s="1"/>
      <c r="Y265" s="1"/>
      <c r="Z265" s="1"/>
    </row>
    <row r="266" spans="1:26" ht="12.75" customHeight="1">
      <c r="A266" s="185">
        <v>44</v>
      </c>
      <c r="B266" s="186">
        <v>42342</v>
      </c>
      <c r="C266" s="186"/>
      <c r="D266" s="187" t="s">
        <v>683</v>
      </c>
      <c r="E266" s="188" t="s">
        <v>620</v>
      </c>
      <c r="F266" s="189">
        <v>1027.5</v>
      </c>
      <c r="G266" s="188"/>
      <c r="H266" s="188">
        <v>1315</v>
      </c>
      <c r="I266" s="190">
        <v>1250</v>
      </c>
      <c r="J266" s="191" t="s">
        <v>678</v>
      </c>
      <c r="K266" s="192">
        <f t="shared" si="24"/>
        <v>287.5</v>
      </c>
      <c r="L266" s="193">
        <f t="shared" si="25"/>
        <v>0.27980535279805352</v>
      </c>
      <c r="M266" s="188" t="s">
        <v>589</v>
      </c>
      <c r="N266" s="194">
        <v>43244</v>
      </c>
      <c r="O266" s="1"/>
      <c r="P266" s="1"/>
      <c r="Q266" s="1"/>
      <c r="R266" s="6"/>
      <c r="S266" s="1"/>
      <c r="T266" s="1"/>
      <c r="U266" s="1"/>
      <c r="V266" s="1"/>
      <c r="W266" s="1"/>
      <c r="X266" s="1"/>
      <c r="Y266" s="1"/>
      <c r="Z266" s="1"/>
    </row>
    <row r="267" spans="1:26" ht="12.75" customHeight="1">
      <c r="A267" s="185">
        <v>45</v>
      </c>
      <c r="B267" s="186">
        <v>42367</v>
      </c>
      <c r="C267" s="186"/>
      <c r="D267" s="187" t="s">
        <v>684</v>
      </c>
      <c r="E267" s="188" t="s">
        <v>620</v>
      </c>
      <c r="F267" s="189">
        <v>465</v>
      </c>
      <c r="G267" s="188"/>
      <c r="H267" s="188">
        <v>540</v>
      </c>
      <c r="I267" s="190">
        <v>540</v>
      </c>
      <c r="J267" s="191" t="s">
        <v>678</v>
      </c>
      <c r="K267" s="192">
        <f t="shared" si="24"/>
        <v>75</v>
      </c>
      <c r="L267" s="193">
        <f t="shared" si="25"/>
        <v>0.16129032258064516</v>
      </c>
      <c r="M267" s="188" t="s">
        <v>589</v>
      </c>
      <c r="N267" s="194">
        <v>42530</v>
      </c>
      <c r="O267" s="1"/>
      <c r="P267" s="1"/>
      <c r="Q267" s="1"/>
      <c r="R267" s="6"/>
      <c r="S267" s="1"/>
      <c r="T267" s="1"/>
      <c r="U267" s="1"/>
      <c r="V267" s="1"/>
      <c r="W267" s="1"/>
      <c r="X267" s="1"/>
      <c r="Y267" s="1"/>
      <c r="Z267" s="1"/>
    </row>
    <row r="268" spans="1:26" ht="12.75" customHeight="1">
      <c r="A268" s="185">
        <v>46</v>
      </c>
      <c r="B268" s="186">
        <v>42380</v>
      </c>
      <c r="C268" s="186"/>
      <c r="D268" s="187" t="s">
        <v>381</v>
      </c>
      <c r="E268" s="188" t="s">
        <v>591</v>
      </c>
      <c r="F268" s="189">
        <v>81</v>
      </c>
      <c r="G268" s="188"/>
      <c r="H268" s="188">
        <v>110</v>
      </c>
      <c r="I268" s="190">
        <v>110</v>
      </c>
      <c r="J268" s="191" t="s">
        <v>678</v>
      </c>
      <c r="K268" s="192">
        <f t="shared" si="24"/>
        <v>29</v>
      </c>
      <c r="L268" s="193">
        <f t="shared" si="25"/>
        <v>0.35802469135802467</v>
      </c>
      <c r="M268" s="188" t="s">
        <v>589</v>
      </c>
      <c r="N268" s="194">
        <v>42745</v>
      </c>
      <c r="O268" s="1"/>
      <c r="P268" s="1"/>
      <c r="Q268" s="1"/>
      <c r="R268" s="6"/>
      <c r="S268" s="1"/>
      <c r="T268" s="1"/>
      <c r="U268" s="1"/>
      <c r="V268" s="1"/>
      <c r="W268" s="1"/>
      <c r="X268" s="1"/>
      <c r="Y268" s="1"/>
      <c r="Z268" s="1"/>
    </row>
    <row r="269" spans="1:26" ht="12.75" customHeight="1">
      <c r="A269" s="185">
        <v>47</v>
      </c>
      <c r="B269" s="186">
        <v>42382</v>
      </c>
      <c r="C269" s="186"/>
      <c r="D269" s="187" t="s">
        <v>685</v>
      </c>
      <c r="E269" s="188" t="s">
        <v>591</v>
      </c>
      <c r="F269" s="189">
        <v>417.5</v>
      </c>
      <c r="G269" s="188"/>
      <c r="H269" s="188">
        <v>547</v>
      </c>
      <c r="I269" s="190">
        <v>535</v>
      </c>
      <c r="J269" s="191" t="s">
        <v>678</v>
      </c>
      <c r="K269" s="192">
        <f t="shared" si="24"/>
        <v>129.5</v>
      </c>
      <c r="L269" s="193">
        <f t="shared" si="25"/>
        <v>0.31017964071856285</v>
      </c>
      <c r="M269" s="188" t="s">
        <v>589</v>
      </c>
      <c r="N269" s="194">
        <v>42578</v>
      </c>
      <c r="O269" s="1"/>
      <c r="P269" s="1"/>
      <c r="Q269" s="1"/>
      <c r="R269" s="6"/>
      <c r="S269" s="1"/>
      <c r="T269" s="1"/>
      <c r="U269" s="1"/>
      <c r="V269" s="1"/>
      <c r="W269" s="1"/>
      <c r="X269" s="1"/>
      <c r="Y269" s="1"/>
      <c r="Z269" s="1"/>
    </row>
    <row r="270" spans="1:26" ht="12.75" customHeight="1">
      <c r="A270" s="185">
        <v>48</v>
      </c>
      <c r="B270" s="186">
        <v>42408</v>
      </c>
      <c r="C270" s="186"/>
      <c r="D270" s="187" t="s">
        <v>686</v>
      </c>
      <c r="E270" s="188" t="s">
        <v>620</v>
      </c>
      <c r="F270" s="189">
        <v>650</v>
      </c>
      <c r="G270" s="188"/>
      <c r="H270" s="188">
        <v>800</v>
      </c>
      <c r="I270" s="190">
        <v>800</v>
      </c>
      <c r="J270" s="191" t="s">
        <v>678</v>
      </c>
      <c r="K270" s="192">
        <f t="shared" si="24"/>
        <v>150</v>
      </c>
      <c r="L270" s="193">
        <f t="shared" si="25"/>
        <v>0.23076923076923078</v>
      </c>
      <c r="M270" s="188" t="s">
        <v>589</v>
      </c>
      <c r="N270" s="194">
        <v>43154</v>
      </c>
      <c r="O270" s="1"/>
      <c r="P270" s="1"/>
      <c r="Q270" s="1"/>
      <c r="R270" s="6"/>
      <c r="S270" s="1"/>
      <c r="T270" s="1"/>
      <c r="U270" s="1"/>
      <c r="V270" s="1"/>
      <c r="W270" s="1"/>
      <c r="X270" s="1"/>
      <c r="Y270" s="1"/>
      <c r="Z270" s="1"/>
    </row>
    <row r="271" spans="1:26" ht="12.75" customHeight="1">
      <c r="A271" s="185">
        <v>49</v>
      </c>
      <c r="B271" s="186">
        <v>42433</v>
      </c>
      <c r="C271" s="186"/>
      <c r="D271" s="187" t="s">
        <v>210</v>
      </c>
      <c r="E271" s="188" t="s">
        <v>620</v>
      </c>
      <c r="F271" s="189">
        <v>437.5</v>
      </c>
      <c r="G271" s="188"/>
      <c r="H271" s="188">
        <v>504.5</v>
      </c>
      <c r="I271" s="190">
        <v>522</v>
      </c>
      <c r="J271" s="191" t="s">
        <v>687</v>
      </c>
      <c r="K271" s="192">
        <f t="shared" si="24"/>
        <v>67</v>
      </c>
      <c r="L271" s="193">
        <f t="shared" si="25"/>
        <v>0.15314285714285714</v>
      </c>
      <c r="M271" s="188" t="s">
        <v>589</v>
      </c>
      <c r="N271" s="194">
        <v>42480</v>
      </c>
      <c r="O271" s="1"/>
      <c r="P271" s="1"/>
      <c r="Q271" s="1"/>
      <c r="R271" s="6"/>
      <c r="S271" s="1"/>
      <c r="T271" s="1"/>
      <c r="U271" s="1"/>
      <c r="V271" s="1"/>
      <c r="W271" s="1"/>
      <c r="X271" s="1"/>
      <c r="Y271" s="1"/>
      <c r="Z271" s="1"/>
    </row>
    <row r="272" spans="1:26" ht="12.75" customHeight="1">
      <c r="A272" s="185">
        <v>50</v>
      </c>
      <c r="B272" s="186">
        <v>42438</v>
      </c>
      <c r="C272" s="186"/>
      <c r="D272" s="187" t="s">
        <v>688</v>
      </c>
      <c r="E272" s="188" t="s">
        <v>620</v>
      </c>
      <c r="F272" s="189">
        <v>189.5</v>
      </c>
      <c r="G272" s="188"/>
      <c r="H272" s="188">
        <v>218</v>
      </c>
      <c r="I272" s="190">
        <v>218</v>
      </c>
      <c r="J272" s="191" t="s">
        <v>678</v>
      </c>
      <c r="K272" s="192">
        <f t="shared" si="24"/>
        <v>28.5</v>
      </c>
      <c r="L272" s="193">
        <f t="shared" si="25"/>
        <v>0.15039577836411611</v>
      </c>
      <c r="M272" s="188" t="s">
        <v>589</v>
      </c>
      <c r="N272" s="194">
        <v>43034</v>
      </c>
      <c r="O272" s="1"/>
      <c r="P272" s="1"/>
      <c r="Q272" s="1"/>
      <c r="R272" s="6"/>
      <c r="S272" s="1"/>
      <c r="T272" s="1"/>
      <c r="U272" s="1"/>
      <c r="V272" s="1"/>
      <c r="W272" s="1"/>
      <c r="X272" s="1"/>
      <c r="Y272" s="1"/>
      <c r="Z272" s="1"/>
    </row>
    <row r="273" spans="1:26" ht="12.75" customHeight="1">
      <c r="A273" s="195">
        <v>51</v>
      </c>
      <c r="B273" s="196">
        <v>42471</v>
      </c>
      <c r="C273" s="196"/>
      <c r="D273" s="204" t="s">
        <v>689</v>
      </c>
      <c r="E273" s="199" t="s">
        <v>620</v>
      </c>
      <c r="F273" s="199">
        <v>36.5</v>
      </c>
      <c r="G273" s="200"/>
      <c r="H273" s="200">
        <v>15.85</v>
      </c>
      <c r="I273" s="200">
        <v>60</v>
      </c>
      <c r="J273" s="201" t="s">
        <v>690</v>
      </c>
      <c r="K273" s="202">
        <f t="shared" si="24"/>
        <v>-20.65</v>
      </c>
      <c r="L273" s="203">
        <f t="shared" si="25"/>
        <v>-0.5657534246575342</v>
      </c>
      <c r="M273" s="199" t="s">
        <v>601</v>
      </c>
      <c r="N273" s="207">
        <v>43627</v>
      </c>
      <c r="O273" s="1"/>
      <c r="P273" s="1"/>
      <c r="Q273" s="1"/>
      <c r="R273" s="6"/>
      <c r="S273" s="1"/>
      <c r="T273" s="1"/>
      <c r="U273" s="1"/>
      <c r="V273" s="1"/>
      <c r="W273" s="1"/>
      <c r="X273" s="1"/>
      <c r="Y273" s="1"/>
      <c r="Z273" s="1"/>
    </row>
    <row r="274" spans="1:26" ht="12.75" customHeight="1">
      <c r="A274" s="185">
        <v>52</v>
      </c>
      <c r="B274" s="186">
        <v>42472</v>
      </c>
      <c r="C274" s="186"/>
      <c r="D274" s="187" t="s">
        <v>691</v>
      </c>
      <c r="E274" s="188" t="s">
        <v>620</v>
      </c>
      <c r="F274" s="189">
        <v>93</v>
      </c>
      <c r="G274" s="188"/>
      <c r="H274" s="188">
        <v>149</v>
      </c>
      <c r="I274" s="190">
        <v>140</v>
      </c>
      <c r="J274" s="191" t="s">
        <v>692</v>
      </c>
      <c r="K274" s="192">
        <f t="shared" si="24"/>
        <v>56</v>
      </c>
      <c r="L274" s="193">
        <f t="shared" si="25"/>
        <v>0.60215053763440862</v>
      </c>
      <c r="M274" s="188" t="s">
        <v>589</v>
      </c>
      <c r="N274" s="194">
        <v>42740</v>
      </c>
      <c r="O274" s="1"/>
      <c r="P274" s="1"/>
      <c r="Q274" s="1"/>
      <c r="R274" s="6"/>
      <c r="S274" s="1"/>
      <c r="T274" s="1"/>
      <c r="U274" s="1"/>
      <c r="V274" s="1"/>
      <c r="W274" s="1"/>
      <c r="X274" s="1"/>
      <c r="Y274" s="1"/>
      <c r="Z274" s="1"/>
    </row>
    <row r="275" spans="1:26" ht="12.75" customHeight="1">
      <c r="A275" s="185">
        <v>53</v>
      </c>
      <c r="B275" s="186">
        <v>42472</v>
      </c>
      <c r="C275" s="186"/>
      <c r="D275" s="187" t="s">
        <v>693</v>
      </c>
      <c r="E275" s="188" t="s">
        <v>620</v>
      </c>
      <c r="F275" s="189">
        <v>130</v>
      </c>
      <c r="G275" s="188"/>
      <c r="H275" s="188">
        <v>150</v>
      </c>
      <c r="I275" s="190" t="s">
        <v>694</v>
      </c>
      <c r="J275" s="191" t="s">
        <v>678</v>
      </c>
      <c r="K275" s="192">
        <f t="shared" si="24"/>
        <v>20</v>
      </c>
      <c r="L275" s="193">
        <f t="shared" si="25"/>
        <v>0.15384615384615385</v>
      </c>
      <c r="M275" s="188" t="s">
        <v>589</v>
      </c>
      <c r="N275" s="194">
        <v>42564</v>
      </c>
      <c r="O275" s="1"/>
      <c r="P275" s="1"/>
      <c r="Q275" s="1"/>
      <c r="R275" s="6"/>
      <c r="S275" s="1"/>
      <c r="T275" s="1"/>
      <c r="U275" s="1"/>
      <c r="V275" s="1"/>
      <c r="W275" s="1"/>
      <c r="X275" s="1"/>
      <c r="Y275" s="1"/>
      <c r="Z275" s="1"/>
    </row>
    <row r="276" spans="1:26" ht="12.75" customHeight="1">
      <c r="A276" s="185">
        <v>54</v>
      </c>
      <c r="B276" s="186">
        <v>42473</v>
      </c>
      <c r="C276" s="186"/>
      <c r="D276" s="187" t="s">
        <v>695</v>
      </c>
      <c r="E276" s="188" t="s">
        <v>620</v>
      </c>
      <c r="F276" s="189">
        <v>196</v>
      </c>
      <c r="G276" s="188"/>
      <c r="H276" s="188">
        <v>299</v>
      </c>
      <c r="I276" s="190">
        <v>299</v>
      </c>
      <c r="J276" s="191" t="s">
        <v>678</v>
      </c>
      <c r="K276" s="192">
        <v>103</v>
      </c>
      <c r="L276" s="193">
        <v>0.52551020408163296</v>
      </c>
      <c r="M276" s="188" t="s">
        <v>589</v>
      </c>
      <c r="N276" s="194">
        <v>42620</v>
      </c>
      <c r="O276" s="1"/>
      <c r="P276" s="1"/>
      <c r="Q276" s="1"/>
      <c r="R276" s="6"/>
      <c r="S276" s="1"/>
      <c r="T276" s="1"/>
      <c r="U276" s="1"/>
      <c r="V276" s="1"/>
      <c r="W276" s="1"/>
      <c r="X276" s="1"/>
      <c r="Y276" s="1"/>
      <c r="Z276" s="1"/>
    </row>
    <row r="277" spans="1:26" ht="12.75" customHeight="1">
      <c r="A277" s="185">
        <v>55</v>
      </c>
      <c r="B277" s="186">
        <v>42473</v>
      </c>
      <c r="C277" s="186"/>
      <c r="D277" s="187" t="s">
        <v>696</v>
      </c>
      <c r="E277" s="188" t="s">
        <v>620</v>
      </c>
      <c r="F277" s="189">
        <v>88</v>
      </c>
      <c r="G277" s="188"/>
      <c r="H277" s="188">
        <v>103</v>
      </c>
      <c r="I277" s="190">
        <v>103</v>
      </c>
      <c r="J277" s="191" t="s">
        <v>678</v>
      </c>
      <c r="K277" s="192">
        <v>15</v>
      </c>
      <c r="L277" s="193">
        <v>0.170454545454545</v>
      </c>
      <c r="M277" s="188" t="s">
        <v>589</v>
      </c>
      <c r="N277" s="194">
        <v>42530</v>
      </c>
      <c r="O277" s="1"/>
      <c r="P277" s="1"/>
      <c r="Q277" s="1"/>
      <c r="R277" s="6"/>
      <c r="S277" s="1"/>
      <c r="T277" s="1"/>
      <c r="U277" s="1"/>
      <c r="V277" s="1"/>
      <c r="W277" s="1"/>
      <c r="X277" s="1"/>
      <c r="Y277" s="1"/>
      <c r="Z277" s="1"/>
    </row>
    <row r="278" spans="1:26" ht="12.75" customHeight="1">
      <c r="A278" s="185">
        <v>56</v>
      </c>
      <c r="B278" s="186">
        <v>42492</v>
      </c>
      <c r="C278" s="186"/>
      <c r="D278" s="187" t="s">
        <v>697</v>
      </c>
      <c r="E278" s="188" t="s">
        <v>620</v>
      </c>
      <c r="F278" s="189">
        <v>127.5</v>
      </c>
      <c r="G278" s="188"/>
      <c r="H278" s="188">
        <v>148</v>
      </c>
      <c r="I278" s="190" t="s">
        <v>698</v>
      </c>
      <c r="J278" s="191" t="s">
        <v>678</v>
      </c>
      <c r="K278" s="192">
        <f>H278-F278</f>
        <v>20.5</v>
      </c>
      <c r="L278" s="193">
        <f>K278/F278</f>
        <v>0.16078431372549021</v>
      </c>
      <c r="M278" s="188" t="s">
        <v>589</v>
      </c>
      <c r="N278" s="194">
        <v>42564</v>
      </c>
      <c r="O278" s="1"/>
      <c r="P278" s="1"/>
      <c r="Q278" s="1"/>
      <c r="R278" s="6"/>
      <c r="S278" s="1"/>
      <c r="T278" s="1"/>
      <c r="U278" s="1"/>
      <c r="V278" s="1"/>
      <c r="W278" s="1"/>
      <c r="X278" s="1"/>
      <c r="Y278" s="1"/>
      <c r="Z278" s="1"/>
    </row>
    <row r="279" spans="1:26" ht="12.75" customHeight="1">
      <c r="A279" s="185">
        <v>57</v>
      </c>
      <c r="B279" s="186">
        <v>42493</v>
      </c>
      <c r="C279" s="186"/>
      <c r="D279" s="187" t="s">
        <v>699</v>
      </c>
      <c r="E279" s="188" t="s">
        <v>620</v>
      </c>
      <c r="F279" s="189">
        <v>675</v>
      </c>
      <c r="G279" s="188"/>
      <c r="H279" s="188">
        <v>815</v>
      </c>
      <c r="I279" s="190" t="s">
        <v>700</v>
      </c>
      <c r="J279" s="191" t="s">
        <v>678</v>
      </c>
      <c r="K279" s="192">
        <f>H279-F279</f>
        <v>140</v>
      </c>
      <c r="L279" s="193">
        <f>K279/F279</f>
        <v>0.2074074074074074</v>
      </c>
      <c r="M279" s="188" t="s">
        <v>589</v>
      </c>
      <c r="N279" s="194">
        <v>43154</v>
      </c>
      <c r="O279" s="1"/>
      <c r="P279" s="1"/>
      <c r="Q279" s="1"/>
      <c r="R279" s="6"/>
      <c r="S279" s="1"/>
      <c r="T279" s="1"/>
      <c r="U279" s="1"/>
      <c r="V279" s="1"/>
      <c r="W279" s="1"/>
      <c r="X279" s="1"/>
      <c r="Y279" s="1"/>
      <c r="Z279" s="1"/>
    </row>
    <row r="280" spans="1:26" ht="12.75" customHeight="1">
      <c r="A280" s="195">
        <v>58</v>
      </c>
      <c r="B280" s="196">
        <v>42522</v>
      </c>
      <c r="C280" s="196"/>
      <c r="D280" s="197" t="s">
        <v>701</v>
      </c>
      <c r="E280" s="198" t="s">
        <v>620</v>
      </c>
      <c r="F280" s="199">
        <v>500</v>
      </c>
      <c r="G280" s="199"/>
      <c r="H280" s="200">
        <v>232.5</v>
      </c>
      <c r="I280" s="200" t="s">
        <v>702</v>
      </c>
      <c r="J280" s="201" t="s">
        <v>703</v>
      </c>
      <c r="K280" s="202">
        <f>H280-F280</f>
        <v>-267.5</v>
      </c>
      <c r="L280" s="203">
        <f>K280/F280</f>
        <v>-0.53500000000000003</v>
      </c>
      <c r="M280" s="199" t="s">
        <v>601</v>
      </c>
      <c r="N280" s="196">
        <v>43735</v>
      </c>
      <c r="O280" s="1"/>
      <c r="P280" s="1"/>
      <c r="Q280" s="1"/>
      <c r="R280" s="6"/>
      <c r="S280" s="1"/>
      <c r="T280" s="1"/>
      <c r="U280" s="1"/>
      <c r="V280" s="1"/>
      <c r="W280" s="1"/>
      <c r="X280" s="1"/>
      <c r="Y280" s="1"/>
      <c r="Z280" s="1"/>
    </row>
    <row r="281" spans="1:26" ht="12.75" customHeight="1">
      <c r="A281" s="185">
        <v>59</v>
      </c>
      <c r="B281" s="186">
        <v>42527</v>
      </c>
      <c r="C281" s="186"/>
      <c r="D281" s="187" t="s">
        <v>540</v>
      </c>
      <c r="E281" s="188" t="s">
        <v>620</v>
      </c>
      <c r="F281" s="189">
        <v>110</v>
      </c>
      <c r="G281" s="188"/>
      <c r="H281" s="188">
        <v>126.5</v>
      </c>
      <c r="I281" s="190">
        <v>125</v>
      </c>
      <c r="J281" s="191" t="s">
        <v>629</v>
      </c>
      <c r="K281" s="192">
        <f>H281-F281</f>
        <v>16.5</v>
      </c>
      <c r="L281" s="193">
        <f>K281/F281</f>
        <v>0.15</v>
      </c>
      <c r="M281" s="188" t="s">
        <v>589</v>
      </c>
      <c r="N281" s="194">
        <v>42552</v>
      </c>
      <c r="O281" s="1"/>
      <c r="P281" s="1"/>
      <c r="Q281" s="1"/>
      <c r="R281" s="6"/>
      <c r="S281" s="1"/>
      <c r="T281" s="1"/>
      <c r="U281" s="1"/>
      <c r="V281" s="1"/>
      <c r="W281" s="1"/>
      <c r="X281" s="1"/>
      <c r="Y281" s="1"/>
      <c r="Z281" s="1"/>
    </row>
    <row r="282" spans="1:26" ht="12.75" customHeight="1">
      <c r="A282" s="185">
        <v>60</v>
      </c>
      <c r="B282" s="186">
        <v>42538</v>
      </c>
      <c r="C282" s="186"/>
      <c r="D282" s="187" t="s">
        <v>704</v>
      </c>
      <c r="E282" s="188" t="s">
        <v>620</v>
      </c>
      <c r="F282" s="189">
        <v>44</v>
      </c>
      <c r="G282" s="188"/>
      <c r="H282" s="188">
        <v>69.5</v>
      </c>
      <c r="I282" s="190">
        <v>69.5</v>
      </c>
      <c r="J282" s="191" t="s">
        <v>705</v>
      </c>
      <c r="K282" s="192">
        <f>H282-F282</f>
        <v>25.5</v>
      </c>
      <c r="L282" s="193">
        <f>K282/F282</f>
        <v>0.57954545454545459</v>
      </c>
      <c r="M282" s="188" t="s">
        <v>589</v>
      </c>
      <c r="N282" s="194">
        <v>42977</v>
      </c>
      <c r="O282" s="1"/>
      <c r="P282" s="1"/>
      <c r="Q282" s="1"/>
      <c r="R282" s="6"/>
      <c r="S282" s="1"/>
      <c r="T282" s="1"/>
      <c r="U282" s="1"/>
      <c r="V282" s="1"/>
      <c r="W282" s="1"/>
      <c r="X282" s="1"/>
      <c r="Y282" s="1"/>
      <c r="Z282" s="1"/>
    </row>
    <row r="283" spans="1:26" ht="12.75" customHeight="1">
      <c r="A283" s="185">
        <v>61</v>
      </c>
      <c r="B283" s="186">
        <v>42549</v>
      </c>
      <c r="C283" s="186"/>
      <c r="D283" s="187" t="s">
        <v>706</v>
      </c>
      <c r="E283" s="188" t="s">
        <v>620</v>
      </c>
      <c r="F283" s="189">
        <v>262.5</v>
      </c>
      <c r="G283" s="188"/>
      <c r="H283" s="188">
        <v>340</v>
      </c>
      <c r="I283" s="190">
        <v>333</v>
      </c>
      <c r="J283" s="191" t="s">
        <v>707</v>
      </c>
      <c r="K283" s="192">
        <v>77.5</v>
      </c>
      <c r="L283" s="193">
        <v>0.29523809523809502</v>
      </c>
      <c r="M283" s="188" t="s">
        <v>589</v>
      </c>
      <c r="N283" s="194">
        <v>43017</v>
      </c>
      <c r="O283" s="1"/>
      <c r="P283" s="1"/>
      <c r="Q283" s="1"/>
      <c r="R283" s="6"/>
      <c r="S283" s="1"/>
      <c r="T283" s="1"/>
      <c r="U283" s="1"/>
      <c r="V283" s="1"/>
      <c r="W283" s="1"/>
      <c r="X283" s="1"/>
      <c r="Y283" s="1"/>
      <c r="Z283" s="1"/>
    </row>
    <row r="284" spans="1:26" ht="12.75" customHeight="1">
      <c r="A284" s="185">
        <v>62</v>
      </c>
      <c r="B284" s="186">
        <v>42549</v>
      </c>
      <c r="C284" s="186"/>
      <c r="D284" s="187" t="s">
        <v>708</v>
      </c>
      <c r="E284" s="188" t="s">
        <v>620</v>
      </c>
      <c r="F284" s="189">
        <v>840</v>
      </c>
      <c r="G284" s="188"/>
      <c r="H284" s="188">
        <v>1230</v>
      </c>
      <c r="I284" s="190">
        <v>1230</v>
      </c>
      <c r="J284" s="191" t="s">
        <v>678</v>
      </c>
      <c r="K284" s="192">
        <v>390</v>
      </c>
      <c r="L284" s="193">
        <v>0.46428571428571402</v>
      </c>
      <c r="M284" s="188" t="s">
        <v>589</v>
      </c>
      <c r="N284" s="194">
        <v>42649</v>
      </c>
      <c r="O284" s="1"/>
      <c r="P284" s="1"/>
      <c r="Q284" s="1"/>
      <c r="R284" s="6"/>
      <c r="S284" s="1"/>
      <c r="T284" s="1"/>
      <c r="U284" s="1"/>
      <c r="V284" s="1"/>
      <c r="W284" s="1"/>
      <c r="X284" s="1"/>
      <c r="Y284" s="1"/>
      <c r="Z284" s="1"/>
    </row>
    <row r="285" spans="1:26" ht="12.75" customHeight="1">
      <c r="A285" s="208">
        <v>63</v>
      </c>
      <c r="B285" s="209">
        <v>42556</v>
      </c>
      <c r="C285" s="209"/>
      <c r="D285" s="210" t="s">
        <v>709</v>
      </c>
      <c r="E285" s="211" t="s">
        <v>620</v>
      </c>
      <c r="F285" s="211">
        <v>395</v>
      </c>
      <c r="G285" s="212"/>
      <c r="H285" s="212">
        <f>(468.5+342.5)/2</f>
        <v>405.5</v>
      </c>
      <c r="I285" s="212">
        <v>510</v>
      </c>
      <c r="J285" s="213" t="s">
        <v>710</v>
      </c>
      <c r="K285" s="214">
        <f t="shared" ref="K285:K291" si="26">H285-F285</f>
        <v>10.5</v>
      </c>
      <c r="L285" s="215">
        <f t="shared" ref="L285:L291" si="27">K285/F285</f>
        <v>2.6582278481012658E-2</v>
      </c>
      <c r="M285" s="211" t="s">
        <v>711</v>
      </c>
      <c r="N285" s="209">
        <v>43606</v>
      </c>
      <c r="O285" s="1"/>
      <c r="P285" s="1"/>
      <c r="Q285" s="1"/>
      <c r="R285" s="6"/>
      <c r="S285" s="1"/>
      <c r="T285" s="1"/>
      <c r="U285" s="1"/>
      <c r="V285" s="1"/>
      <c r="W285" s="1"/>
      <c r="X285" s="1"/>
      <c r="Y285" s="1"/>
      <c r="Z285" s="1"/>
    </row>
    <row r="286" spans="1:26" ht="12.75" customHeight="1">
      <c r="A286" s="195">
        <v>64</v>
      </c>
      <c r="B286" s="196">
        <v>42584</v>
      </c>
      <c r="C286" s="196"/>
      <c r="D286" s="197" t="s">
        <v>712</v>
      </c>
      <c r="E286" s="198" t="s">
        <v>591</v>
      </c>
      <c r="F286" s="199">
        <f>169.5-12.8</f>
        <v>156.69999999999999</v>
      </c>
      <c r="G286" s="199"/>
      <c r="H286" s="200">
        <v>77</v>
      </c>
      <c r="I286" s="200" t="s">
        <v>713</v>
      </c>
      <c r="J286" s="201" t="s">
        <v>714</v>
      </c>
      <c r="K286" s="202">
        <f t="shared" si="26"/>
        <v>-79.699999999999989</v>
      </c>
      <c r="L286" s="203">
        <f t="shared" si="27"/>
        <v>-0.50861518825781749</v>
      </c>
      <c r="M286" s="199" t="s">
        <v>601</v>
      </c>
      <c r="N286" s="196">
        <v>43522</v>
      </c>
      <c r="O286" s="1"/>
      <c r="P286" s="1"/>
      <c r="Q286" s="1"/>
      <c r="R286" s="6"/>
      <c r="S286" s="1"/>
      <c r="T286" s="1"/>
      <c r="U286" s="1"/>
      <c r="V286" s="1"/>
      <c r="W286" s="1"/>
      <c r="X286" s="1"/>
      <c r="Y286" s="1"/>
      <c r="Z286" s="1"/>
    </row>
    <row r="287" spans="1:26" ht="12.75" customHeight="1">
      <c r="A287" s="195">
        <v>65</v>
      </c>
      <c r="B287" s="196">
        <v>42586</v>
      </c>
      <c r="C287" s="196"/>
      <c r="D287" s="197" t="s">
        <v>715</v>
      </c>
      <c r="E287" s="198" t="s">
        <v>620</v>
      </c>
      <c r="F287" s="199">
        <v>400</v>
      </c>
      <c r="G287" s="199"/>
      <c r="H287" s="200">
        <v>305</v>
      </c>
      <c r="I287" s="200">
        <v>475</v>
      </c>
      <c r="J287" s="201" t="s">
        <v>716</v>
      </c>
      <c r="K287" s="202">
        <f t="shared" si="26"/>
        <v>-95</v>
      </c>
      <c r="L287" s="203">
        <f t="shared" si="27"/>
        <v>-0.23749999999999999</v>
      </c>
      <c r="M287" s="199" t="s">
        <v>601</v>
      </c>
      <c r="N287" s="196">
        <v>43606</v>
      </c>
      <c r="O287" s="1"/>
      <c r="P287" s="1"/>
      <c r="Q287" s="1"/>
      <c r="R287" s="6"/>
      <c r="S287" s="1"/>
      <c r="T287" s="1"/>
      <c r="U287" s="1"/>
      <c r="V287" s="1"/>
      <c r="W287" s="1"/>
      <c r="X287" s="1"/>
      <c r="Y287" s="1"/>
      <c r="Z287" s="1"/>
    </row>
    <row r="288" spans="1:26" ht="12.75" customHeight="1">
      <c r="A288" s="185">
        <v>66</v>
      </c>
      <c r="B288" s="186">
        <v>42593</v>
      </c>
      <c r="C288" s="186"/>
      <c r="D288" s="187" t="s">
        <v>717</v>
      </c>
      <c r="E288" s="188" t="s">
        <v>620</v>
      </c>
      <c r="F288" s="189">
        <v>86.5</v>
      </c>
      <c r="G288" s="188"/>
      <c r="H288" s="188">
        <v>130</v>
      </c>
      <c r="I288" s="190">
        <v>130</v>
      </c>
      <c r="J288" s="191" t="s">
        <v>718</v>
      </c>
      <c r="K288" s="192">
        <f t="shared" si="26"/>
        <v>43.5</v>
      </c>
      <c r="L288" s="193">
        <f t="shared" si="27"/>
        <v>0.50289017341040465</v>
      </c>
      <c r="M288" s="188" t="s">
        <v>589</v>
      </c>
      <c r="N288" s="194">
        <v>43091</v>
      </c>
      <c r="O288" s="1"/>
      <c r="P288" s="1"/>
      <c r="Q288" s="1"/>
      <c r="R288" s="6"/>
      <c r="S288" s="1"/>
      <c r="T288" s="1"/>
      <c r="U288" s="1"/>
      <c r="V288" s="1"/>
      <c r="W288" s="1"/>
      <c r="X288" s="1"/>
      <c r="Y288" s="1"/>
      <c r="Z288" s="1"/>
    </row>
    <row r="289" spans="1:26" ht="12.75" customHeight="1">
      <c r="A289" s="195">
        <v>67</v>
      </c>
      <c r="B289" s="196">
        <v>42600</v>
      </c>
      <c r="C289" s="196"/>
      <c r="D289" s="197" t="s">
        <v>109</v>
      </c>
      <c r="E289" s="198" t="s">
        <v>620</v>
      </c>
      <c r="F289" s="199">
        <v>133.5</v>
      </c>
      <c r="G289" s="199"/>
      <c r="H289" s="200">
        <v>126.5</v>
      </c>
      <c r="I289" s="200">
        <v>178</v>
      </c>
      <c r="J289" s="201" t="s">
        <v>719</v>
      </c>
      <c r="K289" s="202">
        <f t="shared" si="26"/>
        <v>-7</v>
      </c>
      <c r="L289" s="203">
        <f t="shared" si="27"/>
        <v>-5.2434456928838954E-2</v>
      </c>
      <c r="M289" s="199" t="s">
        <v>601</v>
      </c>
      <c r="N289" s="196">
        <v>42615</v>
      </c>
      <c r="O289" s="1"/>
      <c r="P289" s="1"/>
      <c r="Q289" s="1"/>
      <c r="R289" s="6"/>
      <c r="S289" s="1"/>
      <c r="T289" s="1"/>
      <c r="U289" s="1"/>
      <c r="V289" s="1"/>
      <c r="W289" s="1"/>
      <c r="X289" s="1"/>
      <c r="Y289" s="1"/>
      <c r="Z289" s="1"/>
    </row>
    <row r="290" spans="1:26" ht="12.75" customHeight="1">
      <c r="A290" s="185">
        <v>68</v>
      </c>
      <c r="B290" s="186">
        <v>42613</v>
      </c>
      <c r="C290" s="186"/>
      <c r="D290" s="187" t="s">
        <v>720</v>
      </c>
      <c r="E290" s="188" t="s">
        <v>620</v>
      </c>
      <c r="F290" s="189">
        <v>560</v>
      </c>
      <c r="G290" s="188"/>
      <c r="H290" s="188">
        <v>725</v>
      </c>
      <c r="I290" s="190">
        <v>725</v>
      </c>
      <c r="J290" s="191" t="s">
        <v>622</v>
      </c>
      <c r="K290" s="192">
        <f t="shared" si="26"/>
        <v>165</v>
      </c>
      <c r="L290" s="193">
        <f t="shared" si="27"/>
        <v>0.29464285714285715</v>
      </c>
      <c r="M290" s="188" t="s">
        <v>589</v>
      </c>
      <c r="N290" s="194">
        <v>42456</v>
      </c>
      <c r="O290" s="1"/>
      <c r="P290" s="1"/>
      <c r="Q290" s="1"/>
      <c r="R290" s="6"/>
      <c r="S290" s="1"/>
      <c r="T290" s="1"/>
      <c r="U290" s="1"/>
      <c r="V290" s="1"/>
      <c r="W290" s="1"/>
      <c r="X290" s="1"/>
      <c r="Y290" s="1"/>
      <c r="Z290" s="1"/>
    </row>
    <row r="291" spans="1:26" ht="12.75" customHeight="1">
      <c r="A291" s="185">
        <v>69</v>
      </c>
      <c r="B291" s="186">
        <v>42614</v>
      </c>
      <c r="C291" s="186"/>
      <c r="D291" s="187" t="s">
        <v>721</v>
      </c>
      <c r="E291" s="188" t="s">
        <v>620</v>
      </c>
      <c r="F291" s="189">
        <v>160.5</v>
      </c>
      <c r="G291" s="188"/>
      <c r="H291" s="188">
        <v>210</v>
      </c>
      <c r="I291" s="190">
        <v>210</v>
      </c>
      <c r="J291" s="191" t="s">
        <v>622</v>
      </c>
      <c r="K291" s="192">
        <f t="shared" si="26"/>
        <v>49.5</v>
      </c>
      <c r="L291" s="193">
        <f t="shared" si="27"/>
        <v>0.30841121495327101</v>
      </c>
      <c r="M291" s="188" t="s">
        <v>589</v>
      </c>
      <c r="N291" s="194">
        <v>42871</v>
      </c>
      <c r="O291" s="1"/>
      <c r="P291" s="1"/>
      <c r="Q291" s="1"/>
      <c r="R291" s="6"/>
      <c r="S291" s="1"/>
      <c r="T291" s="1"/>
      <c r="U291" s="1"/>
      <c r="V291" s="1"/>
      <c r="W291" s="1"/>
      <c r="X291" s="1"/>
      <c r="Y291" s="1"/>
      <c r="Z291" s="1"/>
    </row>
    <row r="292" spans="1:26" ht="12.75" customHeight="1">
      <c r="A292" s="185">
        <v>70</v>
      </c>
      <c r="B292" s="186">
        <v>42646</v>
      </c>
      <c r="C292" s="186"/>
      <c r="D292" s="187" t="s">
        <v>395</v>
      </c>
      <c r="E292" s="188" t="s">
        <v>620</v>
      </c>
      <c r="F292" s="189">
        <v>430</v>
      </c>
      <c r="G292" s="188"/>
      <c r="H292" s="188">
        <v>596</v>
      </c>
      <c r="I292" s="190">
        <v>575</v>
      </c>
      <c r="J292" s="191" t="s">
        <v>722</v>
      </c>
      <c r="K292" s="192">
        <v>166</v>
      </c>
      <c r="L292" s="193">
        <v>0.38604651162790699</v>
      </c>
      <c r="M292" s="188" t="s">
        <v>589</v>
      </c>
      <c r="N292" s="194">
        <v>42769</v>
      </c>
      <c r="O292" s="1"/>
      <c r="P292" s="1"/>
      <c r="Q292" s="1"/>
      <c r="R292" s="6"/>
      <c r="S292" s="1"/>
      <c r="T292" s="1"/>
      <c r="U292" s="1"/>
      <c r="V292" s="1"/>
      <c r="W292" s="1"/>
      <c r="X292" s="1"/>
      <c r="Y292" s="1"/>
      <c r="Z292" s="1"/>
    </row>
    <row r="293" spans="1:26" ht="12.75" customHeight="1">
      <c r="A293" s="185">
        <v>71</v>
      </c>
      <c r="B293" s="186">
        <v>42657</v>
      </c>
      <c r="C293" s="186"/>
      <c r="D293" s="187" t="s">
        <v>723</v>
      </c>
      <c r="E293" s="188" t="s">
        <v>620</v>
      </c>
      <c r="F293" s="189">
        <v>280</v>
      </c>
      <c r="G293" s="188"/>
      <c r="H293" s="188">
        <v>345</v>
      </c>
      <c r="I293" s="190">
        <v>345</v>
      </c>
      <c r="J293" s="191" t="s">
        <v>622</v>
      </c>
      <c r="K293" s="192">
        <f t="shared" ref="K293:K298" si="28">H293-F293</f>
        <v>65</v>
      </c>
      <c r="L293" s="193">
        <f>K293/F293</f>
        <v>0.23214285714285715</v>
      </c>
      <c r="M293" s="188" t="s">
        <v>589</v>
      </c>
      <c r="N293" s="194">
        <v>42814</v>
      </c>
      <c r="O293" s="1"/>
      <c r="P293" s="1"/>
      <c r="Q293" s="1"/>
      <c r="R293" s="6"/>
      <c r="S293" s="1"/>
      <c r="T293" s="1"/>
      <c r="U293" s="1"/>
      <c r="V293" s="1"/>
      <c r="W293" s="1"/>
      <c r="X293" s="1"/>
      <c r="Y293" s="1"/>
      <c r="Z293" s="1"/>
    </row>
    <row r="294" spans="1:26" ht="12.75" customHeight="1">
      <c r="A294" s="185">
        <v>72</v>
      </c>
      <c r="B294" s="186">
        <v>42657</v>
      </c>
      <c r="C294" s="186"/>
      <c r="D294" s="187" t="s">
        <v>724</v>
      </c>
      <c r="E294" s="188" t="s">
        <v>620</v>
      </c>
      <c r="F294" s="189">
        <v>245</v>
      </c>
      <c r="G294" s="188"/>
      <c r="H294" s="188">
        <v>325.5</v>
      </c>
      <c r="I294" s="190">
        <v>330</v>
      </c>
      <c r="J294" s="191" t="s">
        <v>725</v>
      </c>
      <c r="K294" s="192">
        <f t="shared" si="28"/>
        <v>80.5</v>
      </c>
      <c r="L294" s="193">
        <f>K294/F294</f>
        <v>0.32857142857142857</v>
      </c>
      <c r="M294" s="188" t="s">
        <v>589</v>
      </c>
      <c r="N294" s="194">
        <v>42769</v>
      </c>
      <c r="O294" s="1"/>
      <c r="P294" s="1"/>
      <c r="Q294" s="1"/>
      <c r="R294" s="6"/>
      <c r="S294" s="1"/>
      <c r="T294" s="1"/>
      <c r="U294" s="1"/>
      <c r="V294" s="1"/>
      <c r="W294" s="1"/>
      <c r="X294" s="1"/>
      <c r="Y294" s="1"/>
      <c r="Z294" s="1"/>
    </row>
    <row r="295" spans="1:26" ht="12.75" customHeight="1">
      <c r="A295" s="185">
        <v>73</v>
      </c>
      <c r="B295" s="186">
        <v>42660</v>
      </c>
      <c r="C295" s="186"/>
      <c r="D295" s="187" t="s">
        <v>345</v>
      </c>
      <c r="E295" s="188" t="s">
        <v>620</v>
      </c>
      <c r="F295" s="189">
        <v>125</v>
      </c>
      <c r="G295" s="188"/>
      <c r="H295" s="188">
        <v>160</v>
      </c>
      <c r="I295" s="190">
        <v>160</v>
      </c>
      <c r="J295" s="191" t="s">
        <v>678</v>
      </c>
      <c r="K295" s="192">
        <f t="shared" si="28"/>
        <v>35</v>
      </c>
      <c r="L295" s="193">
        <v>0.28000000000000003</v>
      </c>
      <c r="M295" s="188" t="s">
        <v>589</v>
      </c>
      <c r="N295" s="194">
        <v>42803</v>
      </c>
      <c r="O295" s="1"/>
      <c r="P295" s="1"/>
      <c r="Q295" s="1"/>
      <c r="R295" s="6"/>
      <c r="S295" s="1"/>
      <c r="T295" s="1"/>
      <c r="U295" s="1"/>
      <c r="V295" s="1"/>
      <c r="W295" s="1"/>
      <c r="X295" s="1"/>
      <c r="Y295" s="1"/>
      <c r="Z295" s="1"/>
    </row>
    <row r="296" spans="1:26" ht="12.75" customHeight="1">
      <c r="A296" s="185">
        <v>74</v>
      </c>
      <c r="B296" s="186">
        <v>42660</v>
      </c>
      <c r="C296" s="186"/>
      <c r="D296" s="187" t="s">
        <v>468</v>
      </c>
      <c r="E296" s="188" t="s">
        <v>620</v>
      </c>
      <c r="F296" s="189">
        <v>114</v>
      </c>
      <c r="G296" s="188"/>
      <c r="H296" s="188">
        <v>145</v>
      </c>
      <c r="I296" s="190">
        <v>145</v>
      </c>
      <c r="J296" s="191" t="s">
        <v>678</v>
      </c>
      <c r="K296" s="192">
        <f t="shared" si="28"/>
        <v>31</v>
      </c>
      <c r="L296" s="193">
        <f>K296/F296</f>
        <v>0.27192982456140352</v>
      </c>
      <c r="M296" s="188" t="s">
        <v>589</v>
      </c>
      <c r="N296" s="194">
        <v>42859</v>
      </c>
      <c r="O296" s="1"/>
      <c r="P296" s="1"/>
      <c r="Q296" s="1"/>
      <c r="R296" s="6"/>
      <c r="S296" s="1"/>
      <c r="T296" s="1"/>
      <c r="U296" s="1"/>
      <c r="V296" s="1"/>
      <c r="W296" s="1"/>
      <c r="X296" s="1"/>
      <c r="Y296" s="1"/>
      <c r="Z296" s="1"/>
    </row>
    <row r="297" spans="1:26" ht="12.75" customHeight="1">
      <c r="A297" s="185">
        <v>75</v>
      </c>
      <c r="B297" s="186">
        <v>42660</v>
      </c>
      <c r="C297" s="186"/>
      <c r="D297" s="187" t="s">
        <v>726</v>
      </c>
      <c r="E297" s="188" t="s">
        <v>620</v>
      </c>
      <c r="F297" s="189">
        <v>212</v>
      </c>
      <c r="G297" s="188"/>
      <c r="H297" s="188">
        <v>280</v>
      </c>
      <c r="I297" s="190">
        <v>276</v>
      </c>
      <c r="J297" s="191" t="s">
        <v>727</v>
      </c>
      <c r="K297" s="192">
        <f t="shared" si="28"/>
        <v>68</v>
      </c>
      <c r="L297" s="193">
        <f>K297/F297</f>
        <v>0.32075471698113206</v>
      </c>
      <c r="M297" s="188" t="s">
        <v>589</v>
      </c>
      <c r="N297" s="194">
        <v>42858</v>
      </c>
      <c r="O297" s="1"/>
      <c r="P297" s="1"/>
      <c r="Q297" s="1"/>
      <c r="R297" s="6"/>
      <c r="S297" s="1"/>
      <c r="T297" s="1"/>
      <c r="U297" s="1"/>
      <c r="V297" s="1"/>
      <c r="W297" s="1"/>
      <c r="X297" s="1"/>
      <c r="Y297" s="1"/>
      <c r="Z297" s="1"/>
    </row>
    <row r="298" spans="1:26" ht="12.75" customHeight="1">
      <c r="A298" s="185">
        <v>76</v>
      </c>
      <c r="B298" s="186">
        <v>42678</v>
      </c>
      <c r="C298" s="186"/>
      <c r="D298" s="187" t="s">
        <v>456</v>
      </c>
      <c r="E298" s="188" t="s">
        <v>620</v>
      </c>
      <c r="F298" s="189">
        <v>155</v>
      </c>
      <c r="G298" s="188"/>
      <c r="H298" s="188">
        <v>210</v>
      </c>
      <c r="I298" s="190">
        <v>210</v>
      </c>
      <c r="J298" s="191" t="s">
        <v>728</v>
      </c>
      <c r="K298" s="192">
        <f t="shared" si="28"/>
        <v>55</v>
      </c>
      <c r="L298" s="193">
        <f>K298/F298</f>
        <v>0.35483870967741937</v>
      </c>
      <c r="M298" s="188" t="s">
        <v>589</v>
      </c>
      <c r="N298" s="194">
        <v>42944</v>
      </c>
      <c r="O298" s="1"/>
      <c r="P298" s="1"/>
      <c r="Q298" s="1"/>
      <c r="R298" s="6"/>
      <c r="S298" s="1"/>
      <c r="T298" s="1"/>
      <c r="U298" s="1"/>
      <c r="V298" s="1"/>
      <c r="W298" s="1"/>
      <c r="X298" s="1"/>
      <c r="Y298" s="1"/>
      <c r="Z298" s="1"/>
    </row>
    <row r="299" spans="1:26" ht="12.75" customHeight="1">
      <c r="A299" s="195">
        <v>77</v>
      </c>
      <c r="B299" s="196">
        <v>42710</v>
      </c>
      <c r="C299" s="196"/>
      <c r="D299" s="197" t="s">
        <v>729</v>
      </c>
      <c r="E299" s="198" t="s">
        <v>620</v>
      </c>
      <c r="F299" s="199">
        <v>150.5</v>
      </c>
      <c r="G299" s="199"/>
      <c r="H299" s="200">
        <v>72.5</v>
      </c>
      <c r="I299" s="200">
        <v>174</v>
      </c>
      <c r="J299" s="201" t="s">
        <v>730</v>
      </c>
      <c r="K299" s="202">
        <v>-78</v>
      </c>
      <c r="L299" s="203">
        <v>-0.51827242524916906</v>
      </c>
      <c r="M299" s="199" t="s">
        <v>601</v>
      </c>
      <c r="N299" s="196">
        <v>43333</v>
      </c>
      <c r="O299" s="1"/>
      <c r="P299" s="1"/>
      <c r="Q299" s="1"/>
      <c r="R299" s="6"/>
      <c r="S299" s="1"/>
      <c r="T299" s="1"/>
      <c r="U299" s="1"/>
      <c r="V299" s="1"/>
      <c r="W299" s="1"/>
      <c r="X299" s="1"/>
      <c r="Y299" s="1"/>
      <c r="Z299" s="1"/>
    </row>
    <row r="300" spans="1:26" ht="12.75" customHeight="1">
      <c r="A300" s="185">
        <v>78</v>
      </c>
      <c r="B300" s="186">
        <v>42712</v>
      </c>
      <c r="C300" s="186"/>
      <c r="D300" s="187" t="s">
        <v>731</v>
      </c>
      <c r="E300" s="188" t="s">
        <v>620</v>
      </c>
      <c r="F300" s="189">
        <v>380</v>
      </c>
      <c r="G300" s="188"/>
      <c r="H300" s="188">
        <v>478</v>
      </c>
      <c r="I300" s="190">
        <v>468</v>
      </c>
      <c r="J300" s="191" t="s">
        <v>678</v>
      </c>
      <c r="K300" s="192">
        <f>H300-F300</f>
        <v>98</v>
      </c>
      <c r="L300" s="193">
        <f>K300/F300</f>
        <v>0.25789473684210529</v>
      </c>
      <c r="M300" s="188" t="s">
        <v>589</v>
      </c>
      <c r="N300" s="194">
        <v>43025</v>
      </c>
      <c r="O300" s="1"/>
      <c r="P300" s="1"/>
      <c r="Q300" s="1"/>
      <c r="R300" s="6"/>
      <c r="S300" s="1"/>
      <c r="T300" s="1"/>
      <c r="U300" s="1"/>
      <c r="V300" s="1"/>
      <c r="W300" s="1"/>
      <c r="X300" s="1"/>
      <c r="Y300" s="1"/>
      <c r="Z300" s="1"/>
    </row>
    <row r="301" spans="1:26" ht="12.75" customHeight="1">
      <c r="A301" s="185">
        <v>79</v>
      </c>
      <c r="B301" s="186">
        <v>42734</v>
      </c>
      <c r="C301" s="186"/>
      <c r="D301" s="187" t="s">
        <v>108</v>
      </c>
      <c r="E301" s="188" t="s">
        <v>620</v>
      </c>
      <c r="F301" s="189">
        <v>305</v>
      </c>
      <c r="G301" s="188"/>
      <c r="H301" s="188">
        <v>375</v>
      </c>
      <c r="I301" s="190">
        <v>375</v>
      </c>
      <c r="J301" s="191" t="s">
        <v>678</v>
      </c>
      <c r="K301" s="192">
        <f>H301-F301</f>
        <v>70</v>
      </c>
      <c r="L301" s="193">
        <f>K301/F301</f>
        <v>0.22950819672131148</v>
      </c>
      <c r="M301" s="188" t="s">
        <v>589</v>
      </c>
      <c r="N301" s="194">
        <v>42768</v>
      </c>
      <c r="O301" s="1"/>
      <c r="P301" s="1"/>
      <c r="Q301" s="1"/>
      <c r="R301" s="6"/>
      <c r="S301" s="1"/>
      <c r="T301" s="1"/>
      <c r="U301" s="1"/>
      <c r="V301" s="1"/>
      <c r="W301" s="1"/>
      <c r="X301" s="1"/>
      <c r="Y301" s="1"/>
      <c r="Z301" s="1"/>
    </row>
    <row r="302" spans="1:26" ht="12.75" customHeight="1">
      <c r="A302" s="185">
        <v>80</v>
      </c>
      <c r="B302" s="186">
        <v>42739</v>
      </c>
      <c r="C302" s="186"/>
      <c r="D302" s="187" t="s">
        <v>94</v>
      </c>
      <c r="E302" s="188" t="s">
        <v>620</v>
      </c>
      <c r="F302" s="189">
        <v>99.5</v>
      </c>
      <c r="G302" s="188"/>
      <c r="H302" s="188">
        <v>158</v>
      </c>
      <c r="I302" s="190">
        <v>158</v>
      </c>
      <c r="J302" s="191" t="s">
        <v>678</v>
      </c>
      <c r="K302" s="192">
        <f>H302-F302</f>
        <v>58.5</v>
      </c>
      <c r="L302" s="193">
        <f>K302/F302</f>
        <v>0.5879396984924623</v>
      </c>
      <c r="M302" s="188" t="s">
        <v>589</v>
      </c>
      <c r="N302" s="194">
        <v>42898</v>
      </c>
      <c r="O302" s="1"/>
      <c r="P302" s="1"/>
      <c r="Q302" s="1"/>
      <c r="R302" s="6"/>
      <c r="S302" s="1"/>
      <c r="T302" s="1"/>
      <c r="U302" s="1"/>
      <c r="V302" s="1"/>
      <c r="W302" s="1"/>
      <c r="X302" s="1"/>
      <c r="Y302" s="1"/>
      <c r="Z302" s="1"/>
    </row>
    <row r="303" spans="1:26" ht="12.75" customHeight="1">
      <c r="A303" s="185">
        <v>81</v>
      </c>
      <c r="B303" s="186">
        <v>42739</v>
      </c>
      <c r="C303" s="186"/>
      <c r="D303" s="187" t="s">
        <v>94</v>
      </c>
      <c r="E303" s="188" t="s">
        <v>620</v>
      </c>
      <c r="F303" s="189">
        <v>99.5</v>
      </c>
      <c r="G303" s="188"/>
      <c r="H303" s="188">
        <v>158</v>
      </c>
      <c r="I303" s="190">
        <v>158</v>
      </c>
      <c r="J303" s="191" t="s">
        <v>678</v>
      </c>
      <c r="K303" s="192">
        <v>58.5</v>
      </c>
      <c r="L303" s="193">
        <v>0.58793969849246197</v>
      </c>
      <c r="M303" s="188" t="s">
        <v>589</v>
      </c>
      <c r="N303" s="194">
        <v>42898</v>
      </c>
      <c r="O303" s="1"/>
      <c r="P303" s="1"/>
      <c r="Q303" s="1"/>
      <c r="R303" s="6"/>
      <c r="S303" s="1"/>
      <c r="T303" s="1"/>
      <c r="U303" s="1"/>
      <c r="V303" s="1"/>
      <c r="W303" s="1"/>
      <c r="X303" s="1"/>
      <c r="Y303" s="1"/>
      <c r="Z303" s="1"/>
    </row>
    <row r="304" spans="1:26" ht="12.75" customHeight="1">
      <c r="A304" s="185">
        <v>82</v>
      </c>
      <c r="B304" s="186">
        <v>42786</v>
      </c>
      <c r="C304" s="186"/>
      <c r="D304" s="187" t="s">
        <v>185</v>
      </c>
      <c r="E304" s="188" t="s">
        <v>620</v>
      </c>
      <c r="F304" s="189">
        <v>140.5</v>
      </c>
      <c r="G304" s="188"/>
      <c r="H304" s="188">
        <v>220</v>
      </c>
      <c r="I304" s="190">
        <v>220</v>
      </c>
      <c r="J304" s="191" t="s">
        <v>678</v>
      </c>
      <c r="K304" s="192">
        <f>H304-F304</f>
        <v>79.5</v>
      </c>
      <c r="L304" s="193">
        <f>K304/F304</f>
        <v>0.5658362989323843</v>
      </c>
      <c r="M304" s="188" t="s">
        <v>589</v>
      </c>
      <c r="N304" s="194">
        <v>42864</v>
      </c>
      <c r="O304" s="1"/>
      <c r="P304" s="1"/>
      <c r="Q304" s="1"/>
      <c r="R304" s="6"/>
      <c r="S304" s="1"/>
      <c r="T304" s="1"/>
      <c r="U304" s="1"/>
      <c r="V304" s="1"/>
      <c r="W304" s="1"/>
      <c r="X304" s="1"/>
      <c r="Y304" s="1"/>
      <c r="Z304" s="1"/>
    </row>
    <row r="305" spans="1:26" ht="12.75" customHeight="1">
      <c r="A305" s="185">
        <v>83</v>
      </c>
      <c r="B305" s="186">
        <v>42786</v>
      </c>
      <c r="C305" s="186"/>
      <c r="D305" s="187" t="s">
        <v>732</v>
      </c>
      <c r="E305" s="188" t="s">
        <v>620</v>
      </c>
      <c r="F305" s="189">
        <v>202.5</v>
      </c>
      <c r="G305" s="188"/>
      <c r="H305" s="188">
        <v>234</v>
      </c>
      <c r="I305" s="190">
        <v>234</v>
      </c>
      <c r="J305" s="191" t="s">
        <v>678</v>
      </c>
      <c r="K305" s="192">
        <v>31.5</v>
      </c>
      <c r="L305" s="193">
        <v>0.155555555555556</v>
      </c>
      <c r="M305" s="188" t="s">
        <v>589</v>
      </c>
      <c r="N305" s="194">
        <v>42836</v>
      </c>
      <c r="O305" s="1"/>
      <c r="P305" s="1"/>
      <c r="Q305" s="1"/>
      <c r="R305" s="6"/>
      <c r="S305" s="1"/>
      <c r="T305" s="1"/>
      <c r="U305" s="1"/>
      <c r="V305" s="1"/>
      <c r="W305" s="1"/>
      <c r="X305" s="1"/>
      <c r="Y305" s="1"/>
      <c r="Z305" s="1"/>
    </row>
    <row r="306" spans="1:26" ht="12.75" customHeight="1">
      <c r="A306" s="185">
        <v>84</v>
      </c>
      <c r="B306" s="186">
        <v>42818</v>
      </c>
      <c r="C306" s="186"/>
      <c r="D306" s="187" t="s">
        <v>733</v>
      </c>
      <c r="E306" s="188" t="s">
        <v>620</v>
      </c>
      <c r="F306" s="189">
        <v>300.5</v>
      </c>
      <c r="G306" s="188"/>
      <c r="H306" s="188">
        <v>417.5</v>
      </c>
      <c r="I306" s="190">
        <v>420</v>
      </c>
      <c r="J306" s="191" t="s">
        <v>734</v>
      </c>
      <c r="K306" s="192">
        <f>H306-F306</f>
        <v>117</v>
      </c>
      <c r="L306" s="193">
        <f>K306/F306</f>
        <v>0.38935108153078202</v>
      </c>
      <c r="M306" s="188" t="s">
        <v>589</v>
      </c>
      <c r="N306" s="194">
        <v>43070</v>
      </c>
      <c r="O306" s="1"/>
      <c r="P306" s="1"/>
      <c r="Q306" s="1"/>
      <c r="R306" s="6"/>
      <c r="S306" s="1"/>
      <c r="T306" s="1"/>
      <c r="U306" s="1"/>
      <c r="V306" s="1"/>
      <c r="W306" s="1"/>
      <c r="X306" s="1"/>
      <c r="Y306" s="1"/>
      <c r="Z306" s="1"/>
    </row>
    <row r="307" spans="1:26" ht="12.75" customHeight="1">
      <c r="A307" s="185">
        <v>85</v>
      </c>
      <c r="B307" s="186">
        <v>42818</v>
      </c>
      <c r="C307" s="186"/>
      <c r="D307" s="187" t="s">
        <v>708</v>
      </c>
      <c r="E307" s="188" t="s">
        <v>620</v>
      </c>
      <c r="F307" s="189">
        <v>850</v>
      </c>
      <c r="G307" s="188"/>
      <c r="H307" s="188">
        <v>1042.5</v>
      </c>
      <c r="I307" s="190">
        <v>1023</v>
      </c>
      <c r="J307" s="191" t="s">
        <v>735</v>
      </c>
      <c r="K307" s="192">
        <v>192.5</v>
      </c>
      <c r="L307" s="193">
        <v>0.22647058823529401</v>
      </c>
      <c r="M307" s="188" t="s">
        <v>589</v>
      </c>
      <c r="N307" s="194">
        <v>42830</v>
      </c>
      <c r="O307" s="1"/>
      <c r="P307" s="1"/>
      <c r="Q307" s="1"/>
      <c r="R307" s="6"/>
      <c r="S307" s="1"/>
      <c r="T307" s="1"/>
      <c r="U307" s="1"/>
      <c r="V307" s="1"/>
      <c r="W307" s="1"/>
      <c r="X307" s="1"/>
      <c r="Y307" s="1"/>
      <c r="Z307" s="1"/>
    </row>
    <row r="308" spans="1:26" ht="12.75" customHeight="1">
      <c r="A308" s="185">
        <v>86</v>
      </c>
      <c r="B308" s="186">
        <v>42830</v>
      </c>
      <c r="C308" s="186"/>
      <c r="D308" s="187" t="s">
        <v>487</v>
      </c>
      <c r="E308" s="188" t="s">
        <v>620</v>
      </c>
      <c r="F308" s="189">
        <v>785</v>
      </c>
      <c r="G308" s="188"/>
      <c r="H308" s="188">
        <v>930</v>
      </c>
      <c r="I308" s="190">
        <v>920</v>
      </c>
      <c r="J308" s="191" t="s">
        <v>736</v>
      </c>
      <c r="K308" s="192">
        <f>H308-F308</f>
        <v>145</v>
      </c>
      <c r="L308" s="193">
        <f>K308/F308</f>
        <v>0.18471337579617833</v>
      </c>
      <c r="M308" s="188" t="s">
        <v>589</v>
      </c>
      <c r="N308" s="194">
        <v>42976</v>
      </c>
      <c r="O308" s="1"/>
      <c r="P308" s="1"/>
      <c r="Q308" s="1"/>
      <c r="R308" s="6"/>
      <c r="S308" s="1"/>
      <c r="T308" s="1"/>
      <c r="U308" s="1"/>
      <c r="V308" s="1"/>
      <c r="W308" s="1"/>
      <c r="X308" s="1"/>
      <c r="Y308" s="1"/>
      <c r="Z308" s="1"/>
    </row>
    <row r="309" spans="1:26" ht="12.75" customHeight="1">
      <c r="A309" s="195">
        <v>87</v>
      </c>
      <c r="B309" s="196">
        <v>42831</v>
      </c>
      <c r="C309" s="196"/>
      <c r="D309" s="197" t="s">
        <v>737</v>
      </c>
      <c r="E309" s="198" t="s">
        <v>620</v>
      </c>
      <c r="F309" s="199">
        <v>40</v>
      </c>
      <c r="G309" s="199"/>
      <c r="H309" s="200">
        <v>13.1</v>
      </c>
      <c r="I309" s="200">
        <v>60</v>
      </c>
      <c r="J309" s="201" t="s">
        <v>738</v>
      </c>
      <c r="K309" s="202">
        <v>-26.9</v>
      </c>
      <c r="L309" s="203">
        <v>-0.67249999999999999</v>
      </c>
      <c r="M309" s="199" t="s">
        <v>601</v>
      </c>
      <c r="N309" s="196">
        <v>43138</v>
      </c>
      <c r="O309" s="1"/>
      <c r="P309" s="1"/>
      <c r="Q309" s="1"/>
      <c r="R309" s="6"/>
      <c r="S309" s="1"/>
      <c r="T309" s="1"/>
      <c r="U309" s="1"/>
      <c r="V309" s="1"/>
      <c r="W309" s="1"/>
      <c r="X309" s="1"/>
      <c r="Y309" s="1"/>
      <c r="Z309" s="1"/>
    </row>
    <row r="310" spans="1:26" ht="12.75" customHeight="1">
      <c r="A310" s="185">
        <v>88</v>
      </c>
      <c r="B310" s="186">
        <v>42837</v>
      </c>
      <c r="C310" s="186"/>
      <c r="D310" s="187" t="s">
        <v>93</v>
      </c>
      <c r="E310" s="188" t="s">
        <v>620</v>
      </c>
      <c r="F310" s="189">
        <v>289.5</v>
      </c>
      <c r="G310" s="188"/>
      <c r="H310" s="188">
        <v>354</v>
      </c>
      <c r="I310" s="190">
        <v>360</v>
      </c>
      <c r="J310" s="191" t="s">
        <v>739</v>
      </c>
      <c r="K310" s="192">
        <f t="shared" ref="K310:K318" si="29">H310-F310</f>
        <v>64.5</v>
      </c>
      <c r="L310" s="193">
        <f t="shared" ref="L310:L318" si="30">K310/F310</f>
        <v>0.22279792746113988</v>
      </c>
      <c r="M310" s="188" t="s">
        <v>589</v>
      </c>
      <c r="N310" s="194">
        <v>43040</v>
      </c>
      <c r="O310" s="1"/>
      <c r="P310" s="1"/>
      <c r="Q310" s="1"/>
      <c r="R310" s="6"/>
      <c r="S310" s="1"/>
      <c r="T310" s="1"/>
      <c r="U310" s="1"/>
      <c r="V310" s="1"/>
      <c r="W310" s="1"/>
      <c r="X310" s="1"/>
      <c r="Y310" s="1"/>
      <c r="Z310" s="1"/>
    </row>
    <row r="311" spans="1:26" ht="12.75" customHeight="1">
      <c r="A311" s="185">
        <v>89</v>
      </c>
      <c r="B311" s="186">
        <v>42845</v>
      </c>
      <c r="C311" s="186"/>
      <c r="D311" s="187" t="s">
        <v>426</v>
      </c>
      <c r="E311" s="188" t="s">
        <v>620</v>
      </c>
      <c r="F311" s="189">
        <v>700</v>
      </c>
      <c r="G311" s="188"/>
      <c r="H311" s="188">
        <v>840</v>
      </c>
      <c r="I311" s="190">
        <v>840</v>
      </c>
      <c r="J311" s="191" t="s">
        <v>740</v>
      </c>
      <c r="K311" s="192">
        <f t="shared" si="29"/>
        <v>140</v>
      </c>
      <c r="L311" s="193">
        <f t="shared" si="30"/>
        <v>0.2</v>
      </c>
      <c r="M311" s="188" t="s">
        <v>589</v>
      </c>
      <c r="N311" s="194">
        <v>42893</v>
      </c>
      <c r="O311" s="1"/>
      <c r="P311" s="1"/>
      <c r="Q311" s="1"/>
      <c r="R311" s="6"/>
      <c r="S311" s="1"/>
      <c r="T311" s="1"/>
      <c r="U311" s="1"/>
      <c r="V311" s="1"/>
      <c r="W311" s="1"/>
      <c r="X311" s="1"/>
      <c r="Y311" s="1"/>
      <c r="Z311" s="1"/>
    </row>
    <row r="312" spans="1:26" ht="12.75" customHeight="1">
      <c r="A312" s="185">
        <v>90</v>
      </c>
      <c r="B312" s="186">
        <v>42887</v>
      </c>
      <c r="C312" s="186"/>
      <c r="D312" s="187" t="s">
        <v>741</v>
      </c>
      <c r="E312" s="188" t="s">
        <v>620</v>
      </c>
      <c r="F312" s="189">
        <v>130</v>
      </c>
      <c r="G312" s="188"/>
      <c r="H312" s="188">
        <v>144.25</v>
      </c>
      <c r="I312" s="190">
        <v>170</v>
      </c>
      <c r="J312" s="191" t="s">
        <v>742</v>
      </c>
      <c r="K312" s="192">
        <f t="shared" si="29"/>
        <v>14.25</v>
      </c>
      <c r="L312" s="193">
        <f t="shared" si="30"/>
        <v>0.10961538461538461</v>
      </c>
      <c r="M312" s="188" t="s">
        <v>589</v>
      </c>
      <c r="N312" s="194">
        <v>43675</v>
      </c>
      <c r="O312" s="1"/>
      <c r="P312" s="1"/>
      <c r="Q312" s="1"/>
      <c r="R312" s="6"/>
      <c r="S312" s="1"/>
      <c r="T312" s="1"/>
      <c r="U312" s="1"/>
      <c r="V312" s="1"/>
      <c r="W312" s="1"/>
      <c r="X312" s="1"/>
      <c r="Y312" s="1"/>
      <c r="Z312" s="1"/>
    </row>
    <row r="313" spans="1:26" ht="12.75" customHeight="1">
      <c r="A313" s="185">
        <v>91</v>
      </c>
      <c r="B313" s="186">
        <v>42901</v>
      </c>
      <c r="C313" s="186"/>
      <c r="D313" s="187" t="s">
        <v>743</v>
      </c>
      <c r="E313" s="188" t="s">
        <v>620</v>
      </c>
      <c r="F313" s="189">
        <v>214.5</v>
      </c>
      <c r="G313" s="188"/>
      <c r="H313" s="188">
        <v>262</v>
      </c>
      <c r="I313" s="190">
        <v>262</v>
      </c>
      <c r="J313" s="191" t="s">
        <v>744</v>
      </c>
      <c r="K313" s="192">
        <f t="shared" si="29"/>
        <v>47.5</v>
      </c>
      <c r="L313" s="193">
        <f t="shared" si="30"/>
        <v>0.22144522144522144</v>
      </c>
      <c r="M313" s="188" t="s">
        <v>589</v>
      </c>
      <c r="N313" s="194">
        <v>42977</v>
      </c>
      <c r="O313" s="1"/>
      <c r="P313" s="1"/>
      <c r="Q313" s="1"/>
      <c r="R313" s="6"/>
      <c r="S313" s="1"/>
      <c r="T313" s="1"/>
      <c r="U313" s="1"/>
      <c r="V313" s="1"/>
      <c r="W313" s="1"/>
      <c r="X313" s="1"/>
      <c r="Y313" s="1"/>
      <c r="Z313" s="1"/>
    </row>
    <row r="314" spans="1:26" ht="12.75" customHeight="1">
      <c r="A314" s="216">
        <v>92</v>
      </c>
      <c r="B314" s="217">
        <v>42933</v>
      </c>
      <c r="C314" s="217"/>
      <c r="D314" s="218" t="s">
        <v>745</v>
      </c>
      <c r="E314" s="219" t="s">
        <v>620</v>
      </c>
      <c r="F314" s="220">
        <v>370</v>
      </c>
      <c r="G314" s="219"/>
      <c r="H314" s="219">
        <v>447.5</v>
      </c>
      <c r="I314" s="221">
        <v>450</v>
      </c>
      <c r="J314" s="222" t="s">
        <v>678</v>
      </c>
      <c r="K314" s="192">
        <f t="shared" si="29"/>
        <v>77.5</v>
      </c>
      <c r="L314" s="223">
        <f t="shared" si="30"/>
        <v>0.20945945945945946</v>
      </c>
      <c r="M314" s="219" t="s">
        <v>589</v>
      </c>
      <c r="N314" s="224">
        <v>43035</v>
      </c>
      <c r="O314" s="1"/>
      <c r="P314" s="1"/>
      <c r="Q314" s="1"/>
      <c r="R314" s="6"/>
      <c r="S314" s="1"/>
      <c r="T314" s="1"/>
      <c r="U314" s="1"/>
      <c r="V314" s="1"/>
      <c r="W314" s="1"/>
      <c r="X314" s="1"/>
      <c r="Y314" s="1"/>
      <c r="Z314" s="1"/>
    </row>
    <row r="315" spans="1:26" ht="12.75" customHeight="1">
      <c r="A315" s="216">
        <v>93</v>
      </c>
      <c r="B315" s="217">
        <v>42943</v>
      </c>
      <c r="C315" s="217"/>
      <c r="D315" s="218" t="s">
        <v>183</v>
      </c>
      <c r="E315" s="219" t="s">
        <v>620</v>
      </c>
      <c r="F315" s="220">
        <v>657.5</v>
      </c>
      <c r="G315" s="219"/>
      <c r="H315" s="219">
        <v>825</v>
      </c>
      <c r="I315" s="221">
        <v>820</v>
      </c>
      <c r="J315" s="222" t="s">
        <v>678</v>
      </c>
      <c r="K315" s="192">
        <f t="shared" si="29"/>
        <v>167.5</v>
      </c>
      <c r="L315" s="223">
        <f t="shared" si="30"/>
        <v>0.25475285171102663</v>
      </c>
      <c r="M315" s="219" t="s">
        <v>589</v>
      </c>
      <c r="N315" s="224">
        <v>43090</v>
      </c>
      <c r="O315" s="1"/>
      <c r="P315" s="1"/>
      <c r="Q315" s="1"/>
      <c r="R315" s="6"/>
      <c r="S315" s="1"/>
      <c r="T315" s="1"/>
      <c r="U315" s="1"/>
      <c r="V315" s="1"/>
      <c r="W315" s="1"/>
      <c r="X315" s="1"/>
      <c r="Y315" s="1"/>
      <c r="Z315" s="1"/>
    </row>
    <row r="316" spans="1:26" ht="12.75" customHeight="1">
      <c r="A316" s="185">
        <v>94</v>
      </c>
      <c r="B316" s="186">
        <v>42964</v>
      </c>
      <c r="C316" s="186"/>
      <c r="D316" s="187" t="s">
        <v>361</v>
      </c>
      <c r="E316" s="188" t="s">
        <v>620</v>
      </c>
      <c r="F316" s="189">
        <v>605</v>
      </c>
      <c r="G316" s="188"/>
      <c r="H316" s="188">
        <v>750</v>
      </c>
      <c r="I316" s="190">
        <v>750</v>
      </c>
      <c r="J316" s="191" t="s">
        <v>736</v>
      </c>
      <c r="K316" s="192">
        <f t="shared" si="29"/>
        <v>145</v>
      </c>
      <c r="L316" s="193">
        <f t="shared" si="30"/>
        <v>0.23966942148760331</v>
      </c>
      <c r="M316" s="188" t="s">
        <v>589</v>
      </c>
      <c r="N316" s="194">
        <v>43027</v>
      </c>
      <c r="O316" s="1"/>
      <c r="P316" s="1"/>
      <c r="Q316" s="1"/>
      <c r="R316" s="6"/>
      <c r="S316" s="1"/>
      <c r="T316" s="1"/>
      <c r="U316" s="1"/>
      <c r="V316" s="1"/>
      <c r="W316" s="1"/>
      <c r="X316" s="1"/>
      <c r="Y316" s="1"/>
      <c r="Z316" s="1"/>
    </row>
    <row r="317" spans="1:26" ht="12.75" customHeight="1">
      <c r="A317" s="195">
        <v>95</v>
      </c>
      <c r="B317" s="196">
        <v>42979</v>
      </c>
      <c r="C317" s="196"/>
      <c r="D317" s="204" t="s">
        <v>746</v>
      </c>
      <c r="E317" s="199" t="s">
        <v>620</v>
      </c>
      <c r="F317" s="199">
        <v>255</v>
      </c>
      <c r="G317" s="200"/>
      <c r="H317" s="200">
        <v>217.25</v>
      </c>
      <c r="I317" s="200">
        <v>320</v>
      </c>
      <c r="J317" s="201" t="s">
        <v>747</v>
      </c>
      <c r="K317" s="202">
        <f t="shared" si="29"/>
        <v>-37.75</v>
      </c>
      <c r="L317" s="205">
        <f t="shared" si="30"/>
        <v>-0.14803921568627451</v>
      </c>
      <c r="M317" s="199" t="s">
        <v>601</v>
      </c>
      <c r="N317" s="196">
        <v>43661</v>
      </c>
      <c r="O317" s="1"/>
      <c r="P317" s="1"/>
      <c r="Q317" s="1"/>
      <c r="R317" s="6"/>
      <c r="S317" s="1"/>
      <c r="T317" s="1"/>
      <c r="U317" s="1"/>
      <c r="V317" s="1"/>
      <c r="W317" s="1"/>
      <c r="X317" s="1"/>
      <c r="Y317" s="1"/>
      <c r="Z317" s="1"/>
    </row>
    <row r="318" spans="1:26" ht="12.75" customHeight="1">
      <c r="A318" s="185">
        <v>96</v>
      </c>
      <c r="B318" s="186">
        <v>42997</v>
      </c>
      <c r="C318" s="186"/>
      <c r="D318" s="187" t="s">
        <v>748</v>
      </c>
      <c r="E318" s="188" t="s">
        <v>620</v>
      </c>
      <c r="F318" s="189">
        <v>215</v>
      </c>
      <c r="G318" s="188"/>
      <c r="H318" s="188">
        <v>258</v>
      </c>
      <c r="I318" s="190">
        <v>258</v>
      </c>
      <c r="J318" s="191" t="s">
        <v>678</v>
      </c>
      <c r="K318" s="192">
        <f t="shared" si="29"/>
        <v>43</v>
      </c>
      <c r="L318" s="193">
        <f t="shared" si="30"/>
        <v>0.2</v>
      </c>
      <c r="M318" s="188" t="s">
        <v>589</v>
      </c>
      <c r="N318" s="194">
        <v>43040</v>
      </c>
      <c r="O318" s="1"/>
      <c r="P318" s="1"/>
      <c r="Q318" s="1"/>
      <c r="R318" s="6"/>
      <c r="S318" s="1"/>
      <c r="T318" s="1"/>
      <c r="U318" s="1"/>
      <c r="V318" s="1"/>
      <c r="W318" s="1"/>
      <c r="X318" s="1"/>
      <c r="Y318" s="1"/>
      <c r="Z318" s="1"/>
    </row>
    <row r="319" spans="1:26" ht="12.75" customHeight="1">
      <c r="A319" s="185">
        <v>97</v>
      </c>
      <c r="B319" s="186">
        <v>42997</v>
      </c>
      <c r="C319" s="186"/>
      <c r="D319" s="187" t="s">
        <v>748</v>
      </c>
      <c r="E319" s="188" t="s">
        <v>620</v>
      </c>
      <c r="F319" s="189">
        <v>215</v>
      </c>
      <c r="G319" s="188"/>
      <c r="H319" s="188">
        <v>258</v>
      </c>
      <c r="I319" s="190">
        <v>258</v>
      </c>
      <c r="J319" s="222" t="s">
        <v>678</v>
      </c>
      <c r="K319" s="192">
        <v>43</v>
      </c>
      <c r="L319" s="193">
        <v>0.2</v>
      </c>
      <c r="M319" s="188" t="s">
        <v>589</v>
      </c>
      <c r="N319" s="194">
        <v>43040</v>
      </c>
      <c r="O319" s="1"/>
      <c r="P319" s="1"/>
      <c r="Q319" s="1"/>
      <c r="R319" s="6"/>
      <c r="S319" s="1"/>
      <c r="T319" s="1"/>
      <c r="U319" s="1"/>
      <c r="V319" s="1"/>
      <c r="W319" s="1"/>
      <c r="X319" s="1"/>
      <c r="Y319" s="1"/>
      <c r="Z319" s="1"/>
    </row>
    <row r="320" spans="1:26" ht="12.75" customHeight="1">
      <c r="A320" s="216">
        <v>98</v>
      </c>
      <c r="B320" s="217">
        <v>42998</v>
      </c>
      <c r="C320" s="217"/>
      <c r="D320" s="218" t="s">
        <v>749</v>
      </c>
      <c r="E320" s="219" t="s">
        <v>620</v>
      </c>
      <c r="F320" s="189">
        <v>75</v>
      </c>
      <c r="G320" s="219"/>
      <c r="H320" s="219">
        <v>90</v>
      </c>
      <c r="I320" s="221">
        <v>90</v>
      </c>
      <c r="J320" s="191" t="s">
        <v>750</v>
      </c>
      <c r="K320" s="192">
        <f t="shared" ref="K320:K325" si="31">H320-F320</f>
        <v>15</v>
      </c>
      <c r="L320" s="193">
        <f t="shared" ref="L320:L325" si="32">K320/F320</f>
        <v>0.2</v>
      </c>
      <c r="M320" s="188" t="s">
        <v>589</v>
      </c>
      <c r="N320" s="194">
        <v>43019</v>
      </c>
      <c r="O320" s="1"/>
      <c r="P320" s="1"/>
      <c r="Q320" s="1"/>
      <c r="R320" s="6"/>
      <c r="S320" s="1"/>
      <c r="T320" s="1"/>
      <c r="U320" s="1"/>
      <c r="V320" s="1"/>
      <c r="W320" s="1"/>
      <c r="X320" s="1"/>
      <c r="Y320" s="1"/>
      <c r="Z320" s="1"/>
    </row>
    <row r="321" spans="1:26" ht="12.75" customHeight="1">
      <c r="A321" s="216">
        <v>99</v>
      </c>
      <c r="B321" s="217">
        <v>43011</v>
      </c>
      <c r="C321" s="217"/>
      <c r="D321" s="218" t="s">
        <v>603</v>
      </c>
      <c r="E321" s="219" t="s">
        <v>620</v>
      </c>
      <c r="F321" s="220">
        <v>315</v>
      </c>
      <c r="G321" s="219"/>
      <c r="H321" s="219">
        <v>392</v>
      </c>
      <c r="I321" s="221">
        <v>384</v>
      </c>
      <c r="J321" s="222" t="s">
        <v>751</v>
      </c>
      <c r="K321" s="192">
        <f t="shared" si="31"/>
        <v>77</v>
      </c>
      <c r="L321" s="223">
        <f t="shared" si="32"/>
        <v>0.24444444444444444</v>
      </c>
      <c r="M321" s="219" t="s">
        <v>589</v>
      </c>
      <c r="N321" s="224">
        <v>43017</v>
      </c>
      <c r="O321" s="1"/>
      <c r="P321" s="1"/>
      <c r="Q321" s="1"/>
      <c r="R321" s="6"/>
      <c r="S321" s="1"/>
      <c r="T321" s="1"/>
      <c r="U321" s="1"/>
      <c r="V321" s="1"/>
      <c r="W321" s="1"/>
      <c r="X321" s="1"/>
      <c r="Y321" s="1"/>
      <c r="Z321" s="1"/>
    </row>
    <row r="322" spans="1:26" ht="12.75" customHeight="1">
      <c r="A322" s="216">
        <v>100</v>
      </c>
      <c r="B322" s="217">
        <v>43013</v>
      </c>
      <c r="C322" s="217"/>
      <c r="D322" s="218" t="s">
        <v>461</v>
      </c>
      <c r="E322" s="219" t="s">
        <v>620</v>
      </c>
      <c r="F322" s="220">
        <v>145</v>
      </c>
      <c r="G322" s="219"/>
      <c r="H322" s="219">
        <v>179</v>
      </c>
      <c r="I322" s="221">
        <v>180</v>
      </c>
      <c r="J322" s="222" t="s">
        <v>752</v>
      </c>
      <c r="K322" s="192">
        <f t="shared" si="31"/>
        <v>34</v>
      </c>
      <c r="L322" s="223">
        <f t="shared" si="32"/>
        <v>0.23448275862068965</v>
      </c>
      <c r="M322" s="219" t="s">
        <v>589</v>
      </c>
      <c r="N322" s="224">
        <v>43025</v>
      </c>
      <c r="O322" s="1"/>
      <c r="P322" s="1"/>
      <c r="Q322" s="1"/>
      <c r="R322" s="6"/>
      <c r="S322" s="1"/>
      <c r="T322" s="1"/>
      <c r="U322" s="1"/>
      <c r="V322" s="1"/>
      <c r="W322" s="1"/>
      <c r="X322" s="1"/>
      <c r="Y322" s="1"/>
      <c r="Z322" s="1"/>
    </row>
    <row r="323" spans="1:26" ht="12.75" customHeight="1">
      <c r="A323" s="216">
        <v>101</v>
      </c>
      <c r="B323" s="217">
        <v>43014</v>
      </c>
      <c r="C323" s="217"/>
      <c r="D323" s="218" t="s">
        <v>335</v>
      </c>
      <c r="E323" s="219" t="s">
        <v>620</v>
      </c>
      <c r="F323" s="220">
        <v>256</v>
      </c>
      <c r="G323" s="219"/>
      <c r="H323" s="219">
        <v>323</v>
      </c>
      <c r="I323" s="221">
        <v>320</v>
      </c>
      <c r="J323" s="222" t="s">
        <v>678</v>
      </c>
      <c r="K323" s="192">
        <f t="shared" si="31"/>
        <v>67</v>
      </c>
      <c r="L323" s="223">
        <f t="shared" si="32"/>
        <v>0.26171875</v>
      </c>
      <c r="M323" s="219" t="s">
        <v>589</v>
      </c>
      <c r="N323" s="224">
        <v>43067</v>
      </c>
      <c r="O323" s="1"/>
      <c r="P323" s="1"/>
      <c r="Q323" s="1"/>
      <c r="R323" s="6"/>
      <c r="S323" s="1"/>
      <c r="T323" s="1"/>
      <c r="U323" s="1"/>
      <c r="V323" s="1"/>
      <c r="W323" s="1"/>
      <c r="X323" s="1"/>
      <c r="Y323" s="1"/>
      <c r="Z323" s="1"/>
    </row>
    <row r="324" spans="1:26" ht="12.75" customHeight="1">
      <c r="A324" s="216">
        <v>102</v>
      </c>
      <c r="B324" s="217">
        <v>43017</v>
      </c>
      <c r="C324" s="217"/>
      <c r="D324" s="218" t="s">
        <v>351</v>
      </c>
      <c r="E324" s="219" t="s">
        <v>620</v>
      </c>
      <c r="F324" s="220">
        <v>137.5</v>
      </c>
      <c r="G324" s="219"/>
      <c r="H324" s="219">
        <v>184</v>
      </c>
      <c r="I324" s="221">
        <v>183</v>
      </c>
      <c r="J324" s="222" t="s">
        <v>753</v>
      </c>
      <c r="K324" s="192">
        <f t="shared" si="31"/>
        <v>46.5</v>
      </c>
      <c r="L324" s="223">
        <f t="shared" si="32"/>
        <v>0.33818181818181819</v>
      </c>
      <c r="M324" s="219" t="s">
        <v>589</v>
      </c>
      <c r="N324" s="224">
        <v>43108</v>
      </c>
      <c r="O324" s="1"/>
      <c r="P324" s="1"/>
      <c r="Q324" s="1"/>
      <c r="R324" s="6"/>
      <c r="S324" s="1"/>
      <c r="T324" s="1"/>
      <c r="U324" s="1"/>
      <c r="V324" s="1"/>
      <c r="W324" s="1"/>
      <c r="X324" s="1"/>
      <c r="Y324" s="1"/>
      <c r="Z324" s="1"/>
    </row>
    <row r="325" spans="1:26" ht="12.75" customHeight="1">
      <c r="A325" s="216">
        <v>103</v>
      </c>
      <c r="B325" s="217">
        <v>43018</v>
      </c>
      <c r="C325" s="217"/>
      <c r="D325" s="218" t="s">
        <v>754</v>
      </c>
      <c r="E325" s="219" t="s">
        <v>620</v>
      </c>
      <c r="F325" s="220">
        <v>125.5</v>
      </c>
      <c r="G325" s="219"/>
      <c r="H325" s="219">
        <v>158</v>
      </c>
      <c r="I325" s="221">
        <v>155</v>
      </c>
      <c r="J325" s="222" t="s">
        <v>755</v>
      </c>
      <c r="K325" s="192">
        <f t="shared" si="31"/>
        <v>32.5</v>
      </c>
      <c r="L325" s="223">
        <f t="shared" si="32"/>
        <v>0.25896414342629481</v>
      </c>
      <c r="M325" s="219" t="s">
        <v>589</v>
      </c>
      <c r="N325" s="224">
        <v>43067</v>
      </c>
      <c r="O325" s="1"/>
      <c r="P325" s="1"/>
      <c r="Q325" s="1"/>
      <c r="R325" s="6"/>
      <c r="S325" s="1"/>
      <c r="T325" s="1"/>
      <c r="U325" s="1"/>
      <c r="V325" s="1"/>
      <c r="W325" s="1"/>
      <c r="X325" s="1"/>
      <c r="Y325" s="1"/>
      <c r="Z325" s="1"/>
    </row>
    <row r="326" spans="1:26" ht="12.75" customHeight="1">
      <c r="A326" s="216">
        <v>104</v>
      </c>
      <c r="B326" s="217">
        <v>43018</v>
      </c>
      <c r="C326" s="217"/>
      <c r="D326" s="218" t="s">
        <v>756</v>
      </c>
      <c r="E326" s="219" t="s">
        <v>620</v>
      </c>
      <c r="F326" s="220">
        <v>895</v>
      </c>
      <c r="G326" s="219"/>
      <c r="H326" s="219">
        <v>1122.5</v>
      </c>
      <c r="I326" s="221">
        <v>1078</v>
      </c>
      <c r="J326" s="222" t="s">
        <v>757</v>
      </c>
      <c r="K326" s="192">
        <v>227.5</v>
      </c>
      <c r="L326" s="223">
        <v>0.25418994413407803</v>
      </c>
      <c r="M326" s="219" t="s">
        <v>589</v>
      </c>
      <c r="N326" s="224">
        <v>43117</v>
      </c>
      <c r="O326" s="1"/>
      <c r="P326" s="1"/>
      <c r="Q326" s="1"/>
      <c r="R326" s="6"/>
      <c r="S326" s="1"/>
      <c r="T326" s="1"/>
      <c r="U326" s="1"/>
      <c r="V326" s="1"/>
      <c r="W326" s="1"/>
      <c r="X326" s="1"/>
      <c r="Y326" s="1"/>
      <c r="Z326" s="1"/>
    </row>
    <row r="327" spans="1:26" ht="12.75" customHeight="1">
      <c r="A327" s="216">
        <v>105</v>
      </c>
      <c r="B327" s="217">
        <v>43020</v>
      </c>
      <c r="C327" s="217"/>
      <c r="D327" s="218" t="s">
        <v>344</v>
      </c>
      <c r="E327" s="219" t="s">
        <v>620</v>
      </c>
      <c r="F327" s="220">
        <v>525</v>
      </c>
      <c r="G327" s="219"/>
      <c r="H327" s="219">
        <v>629</v>
      </c>
      <c r="I327" s="221">
        <v>629</v>
      </c>
      <c r="J327" s="222" t="s">
        <v>678</v>
      </c>
      <c r="K327" s="192">
        <v>104</v>
      </c>
      <c r="L327" s="223">
        <v>0.19809523809523799</v>
      </c>
      <c r="M327" s="219" t="s">
        <v>589</v>
      </c>
      <c r="N327" s="224">
        <v>43119</v>
      </c>
      <c r="O327" s="1"/>
      <c r="P327" s="1"/>
      <c r="Q327" s="1"/>
      <c r="R327" s="6"/>
      <c r="S327" s="1"/>
      <c r="T327" s="1"/>
      <c r="U327" s="1"/>
      <c r="V327" s="1"/>
      <c r="W327" s="1"/>
      <c r="X327" s="1"/>
      <c r="Y327" s="1"/>
      <c r="Z327" s="1"/>
    </row>
    <row r="328" spans="1:26" ht="12.75" customHeight="1">
      <c r="A328" s="216">
        <v>106</v>
      </c>
      <c r="B328" s="217">
        <v>43046</v>
      </c>
      <c r="C328" s="217"/>
      <c r="D328" s="218" t="s">
        <v>386</v>
      </c>
      <c r="E328" s="219" t="s">
        <v>620</v>
      </c>
      <c r="F328" s="220">
        <v>740</v>
      </c>
      <c r="G328" s="219"/>
      <c r="H328" s="219">
        <v>892.5</v>
      </c>
      <c r="I328" s="221">
        <v>900</v>
      </c>
      <c r="J328" s="222" t="s">
        <v>758</v>
      </c>
      <c r="K328" s="192">
        <f>H328-F328</f>
        <v>152.5</v>
      </c>
      <c r="L328" s="223">
        <f>K328/F328</f>
        <v>0.20608108108108109</v>
      </c>
      <c r="M328" s="219" t="s">
        <v>589</v>
      </c>
      <c r="N328" s="224">
        <v>43052</v>
      </c>
      <c r="O328" s="1"/>
      <c r="P328" s="1"/>
      <c r="Q328" s="1"/>
      <c r="R328" s="6"/>
      <c r="S328" s="1"/>
      <c r="T328" s="1"/>
      <c r="U328" s="1"/>
      <c r="V328" s="1"/>
      <c r="W328" s="1"/>
      <c r="X328" s="1"/>
      <c r="Y328" s="1"/>
      <c r="Z328" s="1"/>
    </row>
    <row r="329" spans="1:26" ht="12.75" customHeight="1">
      <c r="A329" s="185">
        <v>107</v>
      </c>
      <c r="B329" s="186">
        <v>43073</v>
      </c>
      <c r="C329" s="186"/>
      <c r="D329" s="187" t="s">
        <v>759</v>
      </c>
      <c r="E329" s="188" t="s">
        <v>620</v>
      </c>
      <c r="F329" s="189">
        <v>118.5</v>
      </c>
      <c r="G329" s="188"/>
      <c r="H329" s="188">
        <v>143.5</v>
      </c>
      <c r="I329" s="190">
        <v>145</v>
      </c>
      <c r="J329" s="191" t="s">
        <v>610</v>
      </c>
      <c r="K329" s="192">
        <f>H329-F329</f>
        <v>25</v>
      </c>
      <c r="L329" s="193">
        <f>K329/F329</f>
        <v>0.2109704641350211</v>
      </c>
      <c r="M329" s="188" t="s">
        <v>589</v>
      </c>
      <c r="N329" s="194">
        <v>43097</v>
      </c>
      <c r="O329" s="1"/>
      <c r="P329" s="1"/>
      <c r="Q329" s="1"/>
      <c r="R329" s="6"/>
      <c r="S329" s="1"/>
      <c r="T329" s="1"/>
      <c r="U329" s="1"/>
      <c r="V329" s="1"/>
      <c r="W329" s="1"/>
      <c r="X329" s="1"/>
      <c r="Y329" s="1"/>
      <c r="Z329" s="1"/>
    </row>
    <row r="330" spans="1:26" ht="12.75" customHeight="1">
      <c r="A330" s="195">
        <v>108</v>
      </c>
      <c r="B330" s="196">
        <v>43090</v>
      </c>
      <c r="C330" s="196"/>
      <c r="D330" s="197" t="s">
        <v>432</v>
      </c>
      <c r="E330" s="198" t="s">
        <v>620</v>
      </c>
      <c r="F330" s="199">
        <v>715</v>
      </c>
      <c r="G330" s="199"/>
      <c r="H330" s="200">
        <v>500</v>
      </c>
      <c r="I330" s="200">
        <v>872</v>
      </c>
      <c r="J330" s="201" t="s">
        <v>760</v>
      </c>
      <c r="K330" s="202">
        <f>H330-F330</f>
        <v>-215</v>
      </c>
      <c r="L330" s="203">
        <f>K330/F330</f>
        <v>-0.30069930069930068</v>
      </c>
      <c r="M330" s="199" t="s">
        <v>601</v>
      </c>
      <c r="N330" s="196">
        <v>43670</v>
      </c>
      <c r="O330" s="1"/>
      <c r="P330" s="1"/>
      <c r="Q330" s="1"/>
      <c r="R330" s="6"/>
      <c r="S330" s="1"/>
      <c r="T330" s="1"/>
      <c r="U330" s="1"/>
      <c r="V330" s="1"/>
      <c r="W330" s="1"/>
      <c r="X330" s="1"/>
      <c r="Y330" s="1"/>
      <c r="Z330" s="1"/>
    </row>
    <row r="331" spans="1:26" ht="12.75" customHeight="1">
      <c r="A331" s="185">
        <v>109</v>
      </c>
      <c r="B331" s="186">
        <v>43098</v>
      </c>
      <c r="C331" s="186"/>
      <c r="D331" s="187" t="s">
        <v>603</v>
      </c>
      <c r="E331" s="188" t="s">
        <v>620</v>
      </c>
      <c r="F331" s="189">
        <v>435</v>
      </c>
      <c r="G331" s="188"/>
      <c r="H331" s="188">
        <v>542.5</v>
      </c>
      <c r="I331" s="190">
        <v>539</v>
      </c>
      <c r="J331" s="191" t="s">
        <v>678</v>
      </c>
      <c r="K331" s="192">
        <v>107.5</v>
      </c>
      <c r="L331" s="193">
        <v>0.247126436781609</v>
      </c>
      <c r="M331" s="188" t="s">
        <v>589</v>
      </c>
      <c r="N331" s="194">
        <v>43206</v>
      </c>
      <c r="O331" s="1"/>
      <c r="P331" s="1"/>
      <c r="Q331" s="1"/>
      <c r="R331" s="6"/>
      <c r="S331" s="1"/>
      <c r="T331" s="1"/>
      <c r="U331" s="1"/>
      <c r="V331" s="1"/>
      <c r="W331" s="1"/>
      <c r="X331" s="1"/>
      <c r="Y331" s="1"/>
      <c r="Z331" s="1"/>
    </row>
    <row r="332" spans="1:26" ht="12.75" customHeight="1">
      <c r="A332" s="185">
        <v>110</v>
      </c>
      <c r="B332" s="186">
        <v>43098</v>
      </c>
      <c r="C332" s="186"/>
      <c r="D332" s="187" t="s">
        <v>561</v>
      </c>
      <c r="E332" s="188" t="s">
        <v>620</v>
      </c>
      <c r="F332" s="189">
        <v>885</v>
      </c>
      <c r="G332" s="188"/>
      <c r="H332" s="188">
        <v>1090</v>
      </c>
      <c r="I332" s="190">
        <v>1084</v>
      </c>
      <c r="J332" s="191" t="s">
        <v>678</v>
      </c>
      <c r="K332" s="192">
        <v>205</v>
      </c>
      <c r="L332" s="193">
        <v>0.23163841807909599</v>
      </c>
      <c r="M332" s="188" t="s">
        <v>589</v>
      </c>
      <c r="N332" s="194">
        <v>43213</v>
      </c>
      <c r="O332" s="1"/>
      <c r="P332" s="1"/>
      <c r="Q332" s="1"/>
      <c r="R332" s="6"/>
      <c r="S332" s="1"/>
      <c r="T332" s="1"/>
      <c r="U332" s="1"/>
      <c r="V332" s="1"/>
      <c r="W332" s="1"/>
      <c r="X332" s="1"/>
      <c r="Y332" s="1"/>
      <c r="Z332" s="1"/>
    </row>
    <row r="333" spans="1:26" ht="12.75" customHeight="1">
      <c r="A333" s="225">
        <v>111</v>
      </c>
      <c r="B333" s="226">
        <v>43192</v>
      </c>
      <c r="C333" s="226"/>
      <c r="D333" s="204" t="s">
        <v>761</v>
      </c>
      <c r="E333" s="199" t="s">
        <v>620</v>
      </c>
      <c r="F333" s="227">
        <v>478.5</v>
      </c>
      <c r="G333" s="199"/>
      <c r="H333" s="199">
        <v>442</v>
      </c>
      <c r="I333" s="200">
        <v>613</v>
      </c>
      <c r="J333" s="201" t="s">
        <v>762</v>
      </c>
      <c r="K333" s="202">
        <f>H333-F333</f>
        <v>-36.5</v>
      </c>
      <c r="L333" s="203">
        <f>K333/F333</f>
        <v>-7.6280041797283177E-2</v>
      </c>
      <c r="M333" s="199" t="s">
        <v>601</v>
      </c>
      <c r="N333" s="196">
        <v>43762</v>
      </c>
      <c r="O333" s="1"/>
      <c r="P333" s="1"/>
      <c r="Q333" s="1"/>
      <c r="R333" s="6"/>
      <c r="S333" s="1"/>
      <c r="T333" s="1"/>
      <c r="U333" s="1"/>
      <c r="V333" s="1"/>
      <c r="W333" s="1"/>
      <c r="X333" s="1"/>
      <c r="Y333" s="1"/>
      <c r="Z333" s="1"/>
    </row>
    <row r="334" spans="1:26" ht="12.75" customHeight="1">
      <c r="A334" s="195">
        <v>112</v>
      </c>
      <c r="B334" s="196">
        <v>43194</v>
      </c>
      <c r="C334" s="196"/>
      <c r="D334" s="197" t="s">
        <v>763</v>
      </c>
      <c r="E334" s="198" t="s">
        <v>620</v>
      </c>
      <c r="F334" s="199">
        <f>141.5-7.3</f>
        <v>134.19999999999999</v>
      </c>
      <c r="G334" s="199"/>
      <c r="H334" s="200">
        <v>77</v>
      </c>
      <c r="I334" s="200">
        <v>180</v>
      </c>
      <c r="J334" s="201" t="s">
        <v>764</v>
      </c>
      <c r="K334" s="202">
        <f>H334-F334</f>
        <v>-57.199999999999989</v>
      </c>
      <c r="L334" s="203">
        <f>K334/F334</f>
        <v>-0.42622950819672129</v>
      </c>
      <c r="M334" s="199" t="s">
        <v>601</v>
      </c>
      <c r="N334" s="196">
        <v>43522</v>
      </c>
      <c r="O334" s="1"/>
      <c r="P334" s="1"/>
      <c r="Q334" s="1"/>
      <c r="R334" s="6"/>
      <c r="S334" s="1"/>
      <c r="T334" s="1"/>
      <c r="U334" s="1"/>
      <c r="V334" s="1"/>
      <c r="W334" s="1"/>
      <c r="X334" s="1"/>
      <c r="Y334" s="1"/>
      <c r="Z334" s="1"/>
    </row>
    <row r="335" spans="1:26" ht="12.75" customHeight="1">
      <c r="A335" s="195">
        <v>113</v>
      </c>
      <c r="B335" s="196">
        <v>43209</v>
      </c>
      <c r="C335" s="196"/>
      <c r="D335" s="197" t="s">
        <v>765</v>
      </c>
      <c r="E335" s="198" t="s">
        <v>620</v>
      </c>
      <c r="F335" s="199">
        <v>430</v>
      </c>
      <c r="G335" s="199"/>
      <c r="H335" s="200">
        <v>220</v>
      </c>
      <c r="I335" s="200">
        <v>537</v>
      </c>
      <c r="J335" s="201" t="s">
        <v>766</v>
      </c>
      <c r="K335" s="202">
        <f>H335-F335</f>
        <v>-210</v>
      </c>
      <c r="L335" s="203">
        <f>K335/F335</f>
        <v>-0.48837209302325579</v>
      </c>
      <c r="M335" s="199" t="s">
        <v>601</v>
      </c>
      <c r="N335" s="196">
        <v>43252</v>
      </c>
      <c r="O335" s="1"/>
      <c r="P335" s="1"/>
      <c r="Q335" s="1"/>
      <c r="R335" s="6"/>
      <c r="S335" s="1"/>
      <c r="T335" s="1"/>
      <c r="U335" s="1"/>
      <c r="V335" s="1"/>
      <c r="W335" s="1"/>
      <c r="X335" s="1"/>
      <c r="Y335" s="1"/>
      <c r="Z335" s="1"/>
    </row>
    <row r="336" spans="1:26" ht="12.75" customHeight="1">
      <c r="A336" s="216">
        <v>114</v>
      </c>
      <c r="B336" s="217">
        <v>43220</v>
      </c>
      <c r="C336" s="217"/>
      <c r="D336" s="218" t="s">
        <v>387</v>
      </c>
      <c r="E336" s="219" t="s">
        <v>620</v>
      </c>
      <c r="F336" s="219">
        <v>153.5</v>
      </c>
      <c r="G336" s="219"/>
      <c r="H336" s="219">
        <v>196</v>
      </c>
      <c r="I336" s="221">
        <v>196</v>
      </c>
      <c r="J336" s="191" t="s">
        <v>767</v>
      </c>
      <c r="K336" s="192">
        <f>H336-F336</f>
        <v>42.5</v>
      </c>
      <c r="L336" s="193">
        <f>K336/F336</f>
        <v>0.27687296416938112</v>
      </c>
      <c r="M336" s="188" t="s">
        <v>589</v>
      </c>
      <c r="N336" s="194">
        <v>43605</v>
      </c>
      <c r="O336" s="1"/>
      <c r="P336" s="1"/>
      <c r="Q336" s="1"/>
      <c r="R336" s="6"/>
      <c r="S336" s="1"/>
      <c r="T336" s="1"/>
      <c r="U336" s="1"/>
      <c r="V336" s="1"/>
      <c r="W336" s="1"/>
      <c r="X336" s="1"/>
      <c r="Y336" s="1"/>
      <c r="Z336" s="1"/>
    </row>
    <row r="337" spans="1:26" ht="12.75" customHeight="1">
      <c r="A337" s="195">
        <v>115</v>
      </c>
      <c r="B337" s="196">
        <v>43306</v>
      </c>
      <c r="C337" s="196"/>
      <c r="D337" s="197" t="s">
        <v>737</v>
      </c>
      <c r="E337" s="198" t="s">
        <v>620</v>
      </c>
      <c r="F337" s="199">
        <v>27.5</v>
      </c>
      <c r="G337" s="199"/>
      <c r="H337" s="200">
        <v>13.1</v>
      </c>
      <c r="I337" s="200">
        <v>60</v>
      </c>
      <c r="J337" s="201" t="s">
        <v>768</v>
      </c>
      <c r="K337" s="202">
        <v>-14.4</v>
      </c>
      <c r="L337" s="203">
        <v>-0.52363636363636401</v>
      </c>
      <c r="M337" s="199" t="s">
        <v>601</v>
      </c>
      <c r="N337" s="196">
        <v>43138</v>
      </c>
      <c r="O337" s="1"/>
      <c r="P337" s="1"/>
      <c r="Q337" s="1"/>
      <c r="R337" s="6"/>
      <c r="S337" s="1"/>
      <c r="T337" s="1"/>
      <c r="U337" s="1"/>
      <c r="V337" s="1"/>
      <c r="W337" s="1"/>
      <c r="X337" s="1"/>
      <c r="Y337" s="1"/>
      <c r="Z337" s="1"/>
    </row>
    <row r="338" spans="1:26" ht="12.75" customHeight="1">
      <c r="A338" s="225">
        <v>116</v>
      </c>
      <c r="B338" s="226">
        <v>43318</v>
      </c>
      <c r="C338" s="226"/>
      <c r="D338" s="204" t="s">
        <v>769</v>
      </c>
      <c r="E338" s="199" t="s">
        <v>620</v>
      </c>
      <c r="F338" s="199">
        <v>148.5</v>
      </c>
      <c r="G338" s="199"/>
      <c r="H338" s="199">
        <v>102</v>
      </c>
      <c r="I338" s="200">
        <v>182</v>
      </c>
      <c r="J338" s="201" t="s">
        <v>770</v>
      </c>
      <c r="K338" s="202">
        <f>H338-F338</f>
        <v>-46.5</v>
      </c>
      <c r="L338" s="203">
        <f>K338/F338</f>
        <v>-0.31313131313131315</v>
      </c>
      <c r="M338" s="199" t="s">
        <v>601</v>
      </c>
      <c r="N338" s="196">
        <v>43661</v>
      </c>
      <c r="O338" s="1"/>
      <c r="P338" s="1"/>
      <c r="Q338" s="1"/>
      <c r="R338" s="6"/>
      <c r="S338" s="1"/>
      <c r="T338" s="1"/>
      <c r="U338" s="1"/>
      <c r="V338" s="1"/>
      <c r="W338" s="1"/>
      <c r="X338" s="1"/>
      <c r="Y338" s="1"/>
      <c r="Z338" s="1"/>
    </row>
    <row r="339" spans="1:26" ht="12.75" customHeight="1">
      <c r="A339" s="185">
        <v>117</v>
      </c>
      <c r="B339" s="186">
        <v>43335</v>
      </c>
      <c r="C339" s="186"/>
      <c r="D339" s="187" t="s">
        <v>771</v>
      </c>
      <c r="E339" s="188" t="s">
        <v>620</v>
      </c>
      <c r="F339" s="219">
        <v>285</v>
      </c>
      <c r="G339" s="188"/>
      <c r="H339" s="188">
        <v>355</v>
      </c>
      <c r="I339" s="190">
        <v>364</v>
      </c>
      <c r="J339" s="191" t="s">
        <v>772</v>
      </c>
      <c r="K339" s="192">
        <v>70</v>
      </c>
      <c r="L339" s="193">
        <v>0.24561403508771901</v>
      </c>
      <c r="M339" s="188" t="s">
        <v>589</v>
      </c>
      <c r="N339" s="194">
        <v>43455</v>
      </c>
      <c r="O339" s="1"/>
      <c r="P339" s="1"/>
      <c r="Q339" s="1"/>
      <c r="R339" s="6"/>
      <c r="S339" s="1"/>
      <c r="T339" s="1"/>
      <c r="U339" s="1"/>
      <c r="V339" s="1"/>
      <c r="W339" s="1"/>
      <c r="X339" s="1"/>
      <c r="Y339" s="1"/>
      <c r="Z339" s="1"/>
    </row>
    <row r="340" spans="1:26" ht="12.75" customHeight="1">
      <c r="A340" s="185">
        <v>118</v>
      </c>
      <c r="B340" s="186">
        <v>43341</v>
      </c>
      <c r="C340" s="186"/>
      <c r="D340" s="187" t="s">
        <v>375</v>
      </c>
      <c r="E340" s="188" t="s">
        <v>620</v>
      </c>
      <c r="F340" s="219">
        <v>525</v>
      </c>
      <c r="G340" s="188"/>
      <c r="H340" s="188">
        <v>585</v>
      </c>
      <c r="I340" s="190">
        <v>635</v>
      </c>
      <c r="J340" s="191" t="s">
        <v>773</v>
      </c>
      <c r="K340" s="192">
        <f t="shared" ref="K340:K357" si="33">H340-F340</f>
        <v>60</v>
      </c>
      <c r="L340" s="193">
        <f t="shared" ref="L340:L357" si="34">K340/F340</f>
        <v>0.11428571428571428</v>
      </c>
      <c r="M340" s="188" t="s">
        <v>589</v>
      </c>
      <c r="N340" s="194">
        <v>43662</v>
      </c>
      <c r="O340" s="1"/>
      <c r="P340" s="1"/>
      <c r="Q340" s="1"/>
      <c r="R340" s="6"/>
      <c r="S340" s="1"/>
      <c r="T340" s="1"/>
      <c r="U340" s="1"/>
      <c r="V340" s="1"/>
      <c r="W340" s="1"/>
      <c r="X340" s="1"/>
      <c r="Y340" s="1"/>
      <c r="Z340" s="1"/>
    </row>
    <row r="341" spans="1:26" ht="12.75" customHeight="1">
      <c r="A341" s="185">
        <v>119</v>
      </c>
      <c r="B341" s="186">
        <v>43395</v>
      </c>
      <c r="C341" s="186"/>
      <c r="D341" s="187" t="s">
        <v>361</v>
      </c>
      <c r="E341" s="188" t="s">
        <v>620</v>
      </c>
      <c r="F341" s="219">
        <v>475</v>
      </c>
      <c r="G341" s="188"/>
      <c r="H341" s="188">
        <v>574</v>
      </c>
      <c r="I341" s="190">
        <v>570</v>
      </c>
      <c r="J341" s="191" t="s">
        <v>678</v>
      </c>
      <c r="K341" s="192">
        <f t="shared" si="33"/>
        <v>99</v>
      </c>
      <c r="L341" s="193">
        <f t="shared" si="34"/>
        <v>0.20842105263157895</v>
      </c>
      <c r="M341" s="188" t="s">
        <v>589</v>
      </c>
      <c r="N341" s="194">
        <v>43403</v>
      </c>
      <c r="O341" s="1"/>
      <c r="P341" s="1"/>
      <c r="Q341" s="1"/>
      <c r="R341" s="6"/>
      <c r="S341" s="1"/>
      <c r="T341" s="1"/>
      <c r="U341" s="1"/>
      <c r="V341" s="1"/>
      <c r="W341" s="1"/>
      <c r="X341" s="1"/>
      <c r="Y341" s="1"/>
      <c r="Z341" s="1"/>
    </row>
    <row r="342" spans="1:26" ht="12.75" customHeight="1">
      <c r="A342" s="216">
        <v>120</v>
      </c>
      <c r="B342" s="217">
        <v>43397</v>
      </c>
      <c r="C342" s="217"/>
      <c r="D342" s="218" t="s">
        <v>382</v>
      </c>
      <c r="E342" s="219" t="s">
        <v>620</v>
      </c>
      <c r="F342" s="219">
        <v>707.5</v>
      </c>
      <c r="G342" s="219"/>
      <c r="H342" s="219">
        <v>872</v>
      </c>
      <c r="I342" s="221">
        <v>872</v>
      </c>
      <c r="J342" s="222" t="s">
        <v>678</v>
      </c>
      <c r="K342" s="192">
        <f t="shared" si="33"/>
        <v>164.5</v>
      </c>
      <c r="L342" s="223">
        <f t="shared" si="34"/>
        <v>0.23250883392226149</v>
      </c>
      <c r="M342" s="219" t="s">
        <v>589</v>
      </c>
      <c r="N342" s="224">
        <v>43482</v>
      </c>
      <c r="O342" s="1"/>
      <c r="P342" s="1"/>
      <c r="Q342" s="1"/>
      <c r="R342" s="6"/>
      <c r="S342" s="1"/>
      <c r="T342" s="1"/>
      <c r="U342" s="1"/>
      <c r="V342" s="1"/>
      <c r="W342" s="1"/>
      <c r="X342" s="1"/>
      <c r="Y342" s="1"/>
      <c r="Z342" s="1"/>
    </row>
    <row r="343" spans="1:26" ht="12.75" customHeight="1">
      <c r="A343" s="216">
        <v>121</v>
      </c>
      <c r="B343" s="217">
        <v>43398</v>
      </c>
      <c r="C343" s="217"/>
      <c r="D343" s="218" t="s">
        <v>774</v>
      </c>
      <c r="E343" s="219" t="s">
        <v>620</v>
      </c>
      <c r="F343" s="219">
        <v>162</v>
      </c>
      <c r="G343" s="219"/>
      <c r="H343" s="219">
        <v>204</v>
      </c>
      <c r="I343" s="221">
        <v>209</v>
      </c>
      <c r="J343" s="222" t="s">
        <v>775</v>
      </c>
      <c r="K343" s="192">
        <f t="shared" si="33"/>
        <v>42</v>
      </c>
      <c r="L343" s="223">
        <f t="shared" si="34"/>
        <v>0.25925925925925924</v>
      </c>
      <c r="M343" s="219" t="s">
        <v>589</v>
      </c>
      <c r="N343" s="224">
        <v>43539</v>
      </c>
      <c r="O343" s="1"/>
      <c r="P343" s="1"/>
      <c r="Q343" s="1"/>
      <c r="R343" s="6"/>
      <c r="S343" s="1"/>
      <c r="T343" s="1"/>
      <c r="U343" s="1"/>
      <c r="V343" s="1"/>
      <c r="W343" s="1"/>
      <c r="X343" s="1"/>
      <c r="Y343" s="1"/>
      <c r="Z343" s="1"/>
    </row>
    <row r="344" spans="1:26" ht="12.75" customHeight="1">
      <c r="A344" s="216">
        <v>122</v>
      </c>
      <c r="B344" s="217">
        <v>43399</v>
      </c>
      <c r="C344" s="217"/>
      <c r="D344" s="218" t="s">
        <v>480</v>
      </c>
      <c r="E344" s="219" t="s">
        <v>620</v>
      </c>
      <c r="F344" s="219">
        <v>240</v>
      </c>
      <c r="G344" s="219"/>
      <c r="H344" s="219">
        <v>297</v>
      </c>
      <c r="I344" s="221">
        <v>297</v>
      </c>
      <c r="J344" s="222" t="s">
        <v>678</v>
      </c>
      <c r="K344" s="228">
        <f t="shared" si="33"/>
        <v>57</v>
      </c>
      <c r="L344" s="223">
        <f t="shared" si="34"/>
        <v>0.23749999999999999</v>
      </c>
      <c r="M344" s="219" t="s">
        <v>589</v>
      </c>
      <c r="N344" s="224">
        <v>43417</v>
      </c>
      <c r="O344" s="1"/>
      <c r="P344" s="1"/>
      <c r="Q344" s="1"/>
      <c r="R344" s="6"/>
      <c r="S344" s="1"/>
      <c r="T344" s="1"/>
      <c r="U344" s="1"/>
      <c r="V344" s="1"/>
      <c r="W344" s="1"/>
      <c r="X344" s="1"/>
      <c r="Y344" s="1"/>
      <c r="Z344" s="1"/>
    </row>
    <row r="345" spans="1:26" ht="12.75" customHeight="1">
      <c r="A345" s="185">
        <v>123</v>
      </c>
      <c r="B345" s="186">
        <v>43439</v>
      </c>
      <c r="C345" s="186"/>
      <c r="D345" s="187" t="s">
        <v>776</v>
      </c>
      <c r="E345" s="188" t="s">
        <v>620</v>
      </c>
      <c r="F345" s="188">
        <v>202.5</v>
      </c>
      <c r="G345" s="188"/>
      <c r="H345" s="188">
        <v>255</v>
      </c>
      <c r="I345" s="190">
        <v>252</v>
      </c>
      <c r="J345" s="191" t="s">
        <v>678</v>
      </c>
      <c r="K345" s="192">
        <f t="shared" si="33"/>
        <v>52.5</v>
      </c>
      <c r="L345" s="193">
        <f t="shared" si="34"/>
        <v>0.25925925925925924</v>
      </c>
      <c r="M345" s="188" t="s">
        <v>589</v>
      </c>
      <c r="N345" s="194">
        <v>43542</v>
      </c>
      <c r="O345" s="1"/>
      <c r="P345" s="1"/>
      <c r="Q345" s="1"/>
      <c r="R345" s="6" t="s">
        <v>777</v>
      </c>
      <c r="S345" s="1"/>
      <c r="T345" s="1"/>
      <c r="U345" s="1"/>
      <c r="V345" s="1"/>
      <c r="W345" s="1"/>
      <c r="X345" s="1"/>
      <c r="Y345" s="1"/>
      <c r="Z345" s="1"/>
    </row>
    <row r="346" spans="1:26" ht="12.75" customHeight="1">
      <c r="A346" s="216">
        <v>124</v>
      </c>
      <c r="B346" s="217">
        <v>43465</v>
      </c>
      <c r="C346" s="186"/>
      <c r="D346" s="218" t="s">
        <v>414</v>
      </c>
      <c r="E346" s="219" t="s">
        <v>620</v>
      </c>
      <c r="F346" s="219">
        <v>710</v>
      </c>
      <c r="G346" s="219"/>
      <c r="H346" s="219">
        <v>866</v>
      </c>
      <c r="I346" s="221">
        <v>866</v>
      </c>
      <c r="J346" s="222" t="s">
        <v>678</v>
      </c>
      <c r="K346" s="192">
        <f t="shared" si="33"/>
        <v>156</v>
      </c>
      <c r="L346" s="193">
        <f t="shared" si="34"/>
        <v>0.21971830985915494</v>
      </c>
      <c r="M346" s="188" t="s">
        <v>589</v>
      </c>
      <c r="N346" s="194">
        <v>43553</v>
      </c>
      <c r="O346" s="1"/>
      <c r="P346" s="1"/>
      <c r="Q346" s="1"/>
      <c r="R346" s="6" t="s">
        <v>777</v>
      </c>
      <c r="S346" s="1"/>
      <c r="T346" s="1"/>
      <c r="U346" s="1"/>
      <c r="V346" s="1"/>
      <c r="W346" s="1"/>
      <c r="X346" s="1"/>
      <c r="Y346" s="1"/>
      <c r="Z346" s="1"/>
    </row>
    <row r="347" spans="1:26" ht="12.75" customHeight="1">
      <c r="A347" s="216">
        <v>125</v>
      </c>
      <c r="B347" s="217">
        <v>43522</v>
      </c>
      <c r="C347" s="217"/>
      <c r="D347" s="218" t="s">
        <v>152</v>
      </c>
      <c r="E347" s="219" t="s">
        <v>620</v>
      </c>
      <c r="F347" s="219">
        <v>337.25</v>
      </c>
      <c r="G347" s="219"/>
      <c r="H347" s="219">
        <v>398.5</v>
      </c>
      <c r="I347" s="221">
        <v>411</v>
      </c>
      <c r="J347" s="191" t="s">
        <v>778</v>
      </c>
      <c r="K347" s="192">
        <f t="shared" si="33"/>
        <v>61.25</v>
      </c>
      <c r="L347" s="193">
        <f t="shared" si="34"/>
        <v>0.1816160118606375</v>
      </c>
      <c r="M347" s="188" t="s">
        <v>589</v>
      </c>
      <c r="N347" s="194">
        <v>43760</v>
      </c>
      <c r="O347" s="1"/>
      <c r="P347" s="1"/>
      <c r="Q347" s="1"/>
      <c r="R347" s="6" t="s">
        <v>777</v>
      </c>
      <c r="S347" s="1"/>
      <c r="T347" s="1"/>
      <c r="U347" s="1"/>
      <c r="V347" s="1"/>
      <c r="W347" s="1"/>
      <c r="X347" s="1"/>
      <c r="Y347" s="1"/>
      <c r="Z347" s="1"/>
    </row>
    <row r="348" spans="1:26" ht="12.75" customHeight="1">
      <c r="A348" s="229">
        <v>126</v>
      </c>
      <c r="B348" s="230">
        <v>43559</v>
      </c>
      <c r="C348" s="230"/>
      <c r="D348" s="231" t="s">
        <v>779</v>
      </c>
      <c r="E348" s="232" t="s">
        <v>620</v>
      </c>
      <c r="F348" s="232">
        <v>130</v>
      </c>
      <c r="G348" s="232"/>
      <c r="H348" s="232">
        <v>65</v>
      </c>
      <c r="I348" s="233">
        <v>158</v>
      </c>
      <c r="J348" s="201" t="s">
        <v>780</v>
      </c>
      <c r="K348" s="202">
        <f t="shared" si="33"/>
        <v>-65</v>
      </c>
      <c r="L348" s="203">
        <f t="shared" si="34"/>
        <v>-0.5</v>
      </c>
      <c r="M348" s="199" t="s">
        <v>601</v>
      </c>
      <c r="N348" s="196">
        <v>43726</v>
      </c>
      <c r="O348" s="1"/>
      <c r="P348" s="1"/>
      <c r="Q348" s="1"/>
      <c r="R348" s="6" t="s">
        <v>781</v>
      </c>
      <c r="S348" s="1"/>
      <c r="T348" s="1"/>
      <c r="U348" s="1"/>
      <c r="V348" s="1"/>
      <c r="W348" s="1"/>
      <c r="X348" s="1"/>
      <c r="Y348" s="1"/>
      <c r="Z348" s="1"/>
    </row>
    <row r="349" spans="1:26" ht="12.75" customHeight="1">
      <c r="A349" s="216">
        <v>127</v>
      </c>
      <c r="B349" s="217">
        <v>43017</v>
      </c>
      <c r="C349" s="217"/>
      <c r="D349" s="218" t="s">
        <v>185</v>
      </c>
      <c r="E349" s="219" t="s">
        <v>620</v>
      </c>
      <c r="F349" s="219">
        <v>141.5</v>
      </c>
      <c r="G349" s="219"/>
      <c r="H349" s="219">
        <v>183.5</v>
      </c>
      <c r="I349" s="221">
        <v>210</v>
      </c>
      <c r="J349" s="191" t="s">
        <v>775</v>
      </c>
      <c r="K349" s="192">
        <f t="shared" si="33"/>
        <v>42</v>
      </c>
      <c r="L349" s="193">
        <f t="shared" si="34"/>
        <v>0.29681978798586572</v>
      </c>
      <c r="M349" s="188" t="s">
        <v>589</v>
      </c>
      <c r="N349" s="194">
        <v>43042</v>
      </c>
      <c r="O349" s="1"/>
      <c r="P349" s="1"/>
      <c r="Q349" s="1"/>
      <c r="R349" s="6" t="s">
        <v>781</v>
      </c>
      <c r="S349" s="1"/>
      <c r="T349" s="1"/>
      <c r="U349" s="1"/>
      <c r="V349" s="1"/>
      <c r="W349" s="1"/>
      <c r="X349" s="1"/>
      <c r="Y349" s="1"/>
      <c r="Z349" s="1"/>
    </row>
    <row r="350" spans="1:26" ht="12.75" customHeight="1">
      <c r="A350" s="229">
        <v>128</v>
      </c>
      <c r="B350" s="230">
        <v>43074</v>
      </c>
      <c r="C350" s="230"/>
      <c r="D350" s="231" t="s">
        <v>782</v>
      </c>
      <c r="E350" s="232" t="s">
        <v>620</v>
      </c>
      <c r="F350" s="227">
        <v>172</v>
      </c>
      <c r="G350" s="232"/>
      <c r="H350" s="232">
        <v>155.25</v>
      </c>
      <c r="I350" s="233">
        <v>230</v>
      </c>
      <c r="J350" s="201" t="s">
        <v>783</v>
      </c>
      <c r="K350" s="202">
        <f t="shared" si="33"/>
        <v>-16.75</v>
      </c>
      <c r="L350" s="203">
        <f t="shared" si="34"/>
        <v>-9.7383720930232565E-2</v>
      </c>
      <c r="M350" s="199" t="s">
        <v>601</v>
      </c>
      <c r="N350" s="196">
        <v>43787</v>
      </c>
      <c r="O350" s="1"/>
      <c r="P350" s="1"/>
      <c r="Q350" s="1"/>
      <c r="R350" s="6" t="s">
        <v>781</v>
      </c>
      <c r="S350" s="1"/>
      <c r="T350" s="1"/>
      <c r="U350" s="1"/>
      <c r="V350" s="1"/>
      <c r="W350" s="1"/>
      <c r="X350" s="1"/>
      <c r="Y350" s="1"/>
      <c r="Z350" s="1"/>
    </row>
    <row r="351" spans="1:26" ht="12.75" customHeight="1">
      <c r="A351" s="216">
        <v>129</v>
      </c>
      <c r="B351" s="217">
        <v>43398</v>
      </c>
      <c r="C351" s="217"/>
      <c r="D351" s="218" t="s">
        <v>107</v>
      </c>
      <c r="E351" s="219" t="s">
        <v>620</v>
      </c>
      <c r="F351" s="219">
        <v>698.5</v>
      </c>
      <c r="G351" s="219"/>
      <c r="H351" s="219">
        <v>890</v>
      </c>
      <c r="I351" s="221">
        <v>890</v>
      </c>
      <c r="J351" s="191" t="s">
        <v>851</v>
      </c>
      <c r="K351" s="192">
        <f t="shared" si="33"/>
        <v>191.5</v>
      </c>
      <c r="L351" s="193">
        <f t="shared" si="34"/>
        <v>0.27415891195418757</v>
      </c>
      <c r="M351" s="188" t="s">
        <v>589</v>
      </c>
      <c r="N351" s="194">
        <v>44328</v>
      </c>
      <c r="O351" s="1"/>
      <c r="P351" s="1"/>
      <c r="Q351" s="1"/>
      <c r="R351" s="6" t="s">
        <v>777</v>
      </c>
      <c r="S351" s="1"/>
      <c r="T351" s="1"/>
      <c r="U351" s="1"/>
      <c r="V351" s="1"/>
      <c r="W351" s="1"/>
      <c r="X351" s="1"/>
      <c r="Y351" s="1"/>
      <c r="Z351" s="1"/>
    </row>
    <row r="352" spans="1:26" ht="12.75" customHeight="1">
      <c r="A352" s="216">
        <v>130</v>
      </c>
      <c r="B352" s="217">
        <v>42877</v>
      </c>
      <c r="C352" s="217"/>
      <c r="D352" s="218" t="s">
        <v>374</v>
      </c>
      <c r="E352" s="219" t="s">
        <v>620</v>
      </c>
      <c r="F352" s="219">
        <v>127.6</v>
      </c>
      <c r="G352" s="219"/>
      <c r="H352" s="219">
        <v>138</v>
      </c>
      <c r="I352" s="221">
        <v>190</v>
      </c>
      <c r="J352" s="191" t="s">
        <v>784</v>
      </c>
      <c r="K352" s="192">
        <f t="shared" si="33"/>
        <v>10.400000000000006</v>
      </c>
      <c r="L352" s="193">
        <f t="shared" si="34"/>
        <v>8.1504702194357417E-2</v>
      </c>
      <c r="M352" s="188" t="s">
        <v>589</v>
      </c>
      <c r="N352" s="194">
        <v>43774</v>
      </c>
      <c r="O352" s="1"/>
      <c r="P352" s="1"/>
      <c r="Q352" s="1"/>
      <c r="R352" s="6" t="s">
        <v>781</v>
      </c>
      <c r="S352" s="1"/>
      <c r="T352" s="1"/>
      <c r="U352" s="1"/>
      <c r="V352" s="1"/>
      <c r="W352" s="1"/>
      <c r="X352" s="1"/>
      <c r="Y352" s="1"/>
      <c r="Z352" s="1"/>
    </row>
    <row r="353" spans="1:26" ht="12.75" customHeight="1">
      <c r="A353" s="216">
        <v>131</v>
      </c>
      <c r="B353" s="217">
        <v>43158</v>
      </c>
      <c r="C353" s="217"/>
      <c r="D353" s="218" t="s">
        <v>785</v>
      </c>
      <c r="E353" s="219" t="s">
        <v>620</v>
      </c>
      <c r="F353" s="219">
        <v>317</v>
      </c>
      <c r="G353" s="219"/>
      <c r="H353" s="219">
        <v>382.5</v>
      </c>
      <c r="I353" s="221">
        <v>398</v>
      </c>
      <c r="J353" s="191" t="s">
        <v>786</v>
      </c>
      <c r="K353" s="192">
        <f t="shared" si="33"/>
        <v>65.5</v>
      </c>
      <c r="L353" s="193">
        <f t="shared" si="34"/>
        <v>0.20662460567823343</v>
      </c>
      <c r="M353" s="188" t="s">
        <v>589</v>
      </c>
      <c r="N353" s="194">
        <v>44238</v>
      </c>
      <c r="O353" s="1"/>
      <c r="P353" s="1"/>
      <c r="Q353" s="1"/>
      <c r="R353" s="6" t="s">
        <v>781</v>
      </c>
      <c r="S353" s="1"/>
      <c r="T353" s="1"/>
      <c r="U353" s="1"/>
      <c r="V353" s="1"/>
      <c r="W353" s="1"/>
      <c r="X353" s="1"/>
      <c r="Y353" s="1"/>
      <c r="Z353" s="1"/>
    </row>
    <row r="354" spans="1:26" ht="12.75" customHeight="1">
      <c r="A354" s="229">
        <v>132</v>
      </c>
      <c r="B354" s="230">
        <v>43164</v>
      </c>
      <c r="C354" s="230"/>
      <c r="D354" s="231" t="s">
        <v>144</v>
      </c>
      <c r="E354" s="232" t="s">
        <v>620</v>
      </c>
      <c r="F354" s="227">
        <f>510-14.4</f>
        <v>495.6</v>
      </c>
      <c r="G354" s="232"/>
      <c r="H354" s="232">
        <v>350</v>
      </c>
      <c r="I354" s="233">
        <v>672</v>
      </c>
      <c r="J354" s="201" t="s">
        <v>787</v>
      </c>
      <c r="K354" s="202">
        <f t="shared" si="33"/>
        <v>-145.60000000000002</v>
      </c>
      <c r="L354" s="203">
        <f t="shared" si="34"/>
        <v>-0.29378531073446329</v>
      </c>
      <c r="M354" s="199" t="s">
        <v>601</v>
      </c>
      <c r="N354" s="196">
        <v>43887</v>
      </c>
      <c r="O354" s="1"/>
      <c r="P354" s="1"/>
      <c r="Q354" s="1"/>
      <c r="R354" s="6" t="s">
        <v>777</v>
      </c>
      <c r="S354" s="1"/>
      <c r="T354" s="1"/>
      <c r="U354" s="1"/>
      <c r="V354" s="1"/>
      <c r="W354" s="1"/>
      <c r="X354" s="1"/>
      <c r="Y354" s="1"/>
      <c r="Z354" s="1"/>
    </row>
    <row r="355" spans="1:26" ht="12.75" customHeight="1">
      <c r="A355" s="229">
        <v>133</v>
      </c>
      <c r="B355" s="230">
        <v>43237</v>
      </c>
      <c r="C355" s="230"/>
      <c r="D355" s="231" t="s">
        <v>472</v>
      </c>
      <c r="E355" s="232" t="s">
        <v>620</v>
      </c>
      <c r="F355" s="227">
        <v>230.3</v>
      </c>
      <c r="G355" s="232"/>
      <c r="H355" s="232">
        <v>102.5</v>
      </c>
      <c r="I355" s="233">
        <v>348</v>
      </c>
      <c r="J355" s="201" t="s">
        <v>788</v>
      </c>
      <c r="K355" s="202">
        <f t="shared" si="33"/>
        <v>-127.80000000000001</v>
      </c>
      <c r="L355" s="203">
        <f t="shared" si="34"/>
        <v>-0.55492835432045162</v>
      </c>
      <c r="M355" s="199" t="s">
        <v>601</v>
      </c>
      <c r="N355" s="196">
        <v>43896</v>
      </c>
      <c r="O355" s="1"/>
      <c r="P355" s="1"/>
      <c r="Q355" s="1"/>
      <c r="R355" s="6" t="s">
        <v>777</v>
      </c>
      <c r="S355" s="1"/>
      <c r="T355" s="1"/>
      <c r="U355" s="1"/>
      <c r="V355" s="1"/>
      <c r="W355" s="1"/>
      <c r="X355" s="1"/>
      <c r="Y355" s="1"/>
      <c r="Z355" s="1"/>
    </row>
    <row r="356" spans="1:26" ht="12.75" customHeight="1">
      <c r="A356" s="216">
        <v>134</v>
      </c>
      <c r="B356" s="217">
        <v>43258</v>
      </c>
      <c r="C356" s="217"/>
      <c r="D356" s="218" t="s">
        <v>437</v>
      </c>
      <c r="E356" s="219" t="s">
        <v>620</v>
      </c>
      <c r="F356" s="219">
        <f>342.5-5.1</f>
        <v>337.4</v>
      </c>
      <c r="G356" s="219"/>
      <c r="H356" s="219">
        <v>412.5</v>
      </c>
      <c r="I356" s="221">
        <v>439</v>
      </c>
      <c r="J356" s="191" t="s">
        <v>789</v>
      </c>
      <c r="K356" s="192">
        <f t="shared" si="33"/>
        <v>75.100000000000023</v>
      </c>
      <c r="L356" s="193">
        <f t="shared" si="34"/>
        <v>0.22258446947243635</v>
      </c>
      <c r="M356" s="188" t="s">
        <v>589</v>
      </c>
      <c r="N356" s="194">
        <v>44230</v>
      </c>
      <c r="O356" s="1"/>
      <c r="P356" s="1"/>
      <c r="Q356" s="1"/>
      <c r="R356" s="6" t="s">
        <v>781</v>
      </c>
      <c r="S356" s="1"/>
      <c r="T356" s="1"/>
      <c r="U356" s="1"/>
      <c r="V356" s="1"/>
      <c r="W356" s="1"/>
      <c r="X356" s="1"/>
      <c r="Y356" s="1"/>
      <c r="Z356" s="1"/>
    </row>
    <row r="357" spans="1:26" ht="12.75" customHeight="1">
      <c r="A357" s="210">
        <v>135</v>
      </c>
      <c r="B357" s="209">
        <v>43285</v>
      </c>
      <c r="C357" s="209"/>
      <c r="D357" s="210" t="s">
        <v>55</v>
      </c>
      <c r="E357" s="211" t="s">
        <v>620</v>
      </c>
      <c r="F357" s="211">
        <f>127.5-5.53</f>
        <v>121.97</v>
      </c>
      <c r="G357" s="212"/>
      <c r="H357" s="212">
        <v>122.5</v>
      </c>
      <c r="I357" s="212">
        <v>170</v>
      </c>
      <c r="J357" s="213" t="s">
        <v>818</v>
      </c>
      <c r="K357" s="214">
        <f t="shared" si="33"/>
        <v>0.53000000000000114</v>
      </c>
      <c r="L357" s="215">
        <f t="shared" si="34"/>
        <v>4.3453308190538747E-3</v>
      </c>
      <c r="M357" s="211" t="s">
        <v>711</v>
      </c>
      <c r="N357" s="209">
        <v>44431</v>
      </c>
      <c r="O357" s="1"/>
      <c r="P357" s="1"/>
      <c r="Q357" s="1"/>
      <c r="R357" s="6" t="s">
        <v>777</v>
      </c>
      <c r="S357" s="1"/>
      <c r="T357" s="1"/>
      <c r="U357" s="1"/>
      <c r="V357" s="1"/>
      <c r="W357" s="1"/>
      <c r="X357" s="1"/>
      <c r="Y357" s="1"/>
      <c r="Z357" s="1"/>
    </row>
    <row r="358" spans="1:26" ht="12.75" customHeight="1">
      <c r="A358" s="229">
        <v>136</v>
      </c>
      <c r="B358" s="230">
        <v>43294</v>
      </c>
      <c r="C358" s="230"/>
      <c r="D358" s="231" t="s">
        <v>363</v>
      </c>
      <c r="E358" s="232" t="s">
        <v>620</v>
      </c>
      <c r="F358" s="227">
        <v>46.5</v>
      </c>
      <c r="G358" s="232"/>
      <c r="H358" s="232">
        <v>17</v>
      </c>
      <c r="I358" s="233">
        <v>59</v>
      </c>
      <c r="J358" s="201" t="s">
        <v>790</v>
      </c>
      <c r="K358" s="202">
        <f t="shared" ref="K358:K366" si="35">H358-F358</f>
        <v>-29.5</v>
      </c>
      <c r="L358" s="203">
        <f t="shared" ref="L358:L366" si="36">K358/F358</f>
        <v>-0.63440860215053763</v>
      </c>
      <c r="M358" s="199" t="s">
        <v>601</v>
      </c>
      <c r="N358" s="196">
        <v>43887</v>
      </c>
      <c r="O358" s="1"/>
      <c r="P358" s="1"/>
      <c r="Q358" s="1"/>
      <c r="R358" s="6" t="s">
        <v>777</v>
      </c>
      <c r="S358" s="1"/>
      <c r="T358" s="1"/>
      <c r="U358" s="1"/>
      <c r="V358" s="1"/>
      <c r="W358" s="1"/>
      <c r="X358" s="1"/>
      <c r="Y358" s="1"/>
      <c r="Z358" s="1"/>
    </row>
    <row r="359" spans="1:26" ht="12.75" customHeight="1">
      <c r="A359" s="216">
        <v>137</v>
      </c>
      <c r="B359" s="217">
        <v>43396</v>
      </c>
      <c r="C359" s="217"/>
      <c r="D359" s="218" t="s">
        <v>416</v>
      </c>
      <c r="E359" s="219" t="s">
        <v>620</v>
      </c>
      <c r="F359" s="219">
        <v>156.5</v>
      </c>
      <c r="G359" s="219"/>
      <c r="H359" s="219">
        <v>207.5</v>
      </c>
      <c r="I359" s="221">
        <v>191</v>
      </c>
      <c r="J359" s="191" t="s">
        <v>678</v>
      </c>
      <c r="K359" s="192">
        <f t="shared" si="35"/>
        <v>51</v>
      </c>
      <c r="L359" s="193">
        <f t="shared" si="36"/>
        <v>0.32587859424920129</v>
      </c>
      <c r="M359" s="188" t="s">
        <v>589</v>
      </c>
      <c r="N359" s="194">
        <v>44369</v>
      </c>
      <c r="O359" s="1"/>
      <c r="P359" s="1"/>
      <c r="Q359" s="1"/>
      <c r="R359" s="6" t="s">
        <v>777</v>
      </c>
      <c r="S359" s="1"/>
      <c r="T359" s="1"/>
      <c r="U359" s="1"/>
      <c r="V359" s="1"/>
      <c r="W359" s="1"/>
      <c r="X359" s="1"/>
      <c r="Y359" s="1"/>
      <c r="Z359" s="1"/>
    </row>
    <row r="360" spans="1:26" ht="12.75" customHeight="1">
      <c r="A360" s="216">
        <v>138</v>
      </c>
      <c r="B360" s="217">
        <v>43439</v>
      </c>
      <c r="C360" s="217"/>
      <c r="D360" s="218" t="s">
        <v>325</v>
      </c>
      <c r="E360" s="219" t="s">
        <v>620</v>
      </c>
      <c r="F360" s="219">
        <v>259.5</v>
      </c>
      <c r="G360" s="219"/>
      <c r="H360" s="219">
        <v>320</v>
      </c>
      <c r="I360" s="221">
        <v>320</v>
      </c>
      <c r="J360" s="191" t="s">
        <v>678</v>
      </c>
      <c r="K360" s="192">
        <f t="shared" si="35"/>
        <v>60.5</v>
      </c>
      <c r="L360" s="193">
        <f t="shared" si="36"/>
        <v>0.23314065510597304</v>
      </c>
      <c r="M360" s="188" t="s">
        <v>589</v>
      </c>
      <c r="N360" s="194">
        <v>44323</v>
      </c>
      <c r="O360" s="1"/>
      <c r="P360" s="1"/>
      <c r="Q360" s="1"/>
      <c r="R360" s="6" t="s">
        <v>777</v>
      </c>
      <c r="S360" s="1"/>
      <c r="T360" s="1"/>
      <c r="U360" s="1"/>
      <c r="V360" s="1"/>
      <c r="W360" s="1"/>
      <c r="X360" s="1"/>
      <c r="Y360" s="1"/>
      <c r="Z360" s="1"/>
    </row>
    <row r="361" spans="1:26" ht="12.75" customHeight="1">
      <c r="A361" s="229">
        <v>139</v>
      </c>
      <c r="B361" s="230">
        <v>43439</v>
      </c>
      <c r="C361" s="230"/>
      <c r="D361" s="231" t="s">
        <v>791</v>
      </c>
      <c r="E361" s="232" t="s">
        <v>620</v>
      </c>
      <c r="F361" s="232">
        <v>715</v>
      </c>
      <c r="G361" s="232"/>
      <c r="H361" s="232">
        <v>445</v>
      </c>
      <c r="I361" s="233">
        <v>840</v>
      </c>
      <c r="J361" s="201" t="s">
        <v>792</v>
      </c>
      <c r="K361" s="202">
        <f t="shared" si="35"/>
        <v>-270</v>
      </c>
      <c r="L361" s="203">
        <f t="shared" si="36"/>
        <v>-0.3776223776223776</v>
      </c>
      <c r="M361" s="199" t="s">
        <v>601</v>
      </c>
      <c r="N361" s="196">
        <v>43800</v>
      </c>
      <c r="O361" s="1"/>
      <c r="P361" s="1"/>
      <c r="Q361" s="1"/>
      <c r="R361" s="6" t="s">
        <v>777</v>
      </c>
      <c r="S361" s="1"/>
      <c r="T361" s="1"/>
      <c r="U361" s="1"/>
      <c r="V361" s="1"/>
      <c r="W361" s="1"/>
      <c r="X361" s="1"/>
      <c r="Y361" s="1"/>
      <c r="Z361" s="1"/>
    </row>
    <row r="362" spans="1:26" ht="12.75" customHeight="1">
      <c r="A362" s="216">
        <v>140</v>
      </c>
      <c r="B362" s="217">
        <v>43469</v>
      </c>
      <c r="C362" s="217"/>
      <c r="D362" s="218" t="s">
        <v>157</v>
      </c>
      <c r="E362" s="219" t="s">
        <v>620</v>
      </c>
      <c r="F362" s="219">
        <v>875</v>
      </c>
      <c r="G362" s="219"/>
      <c r="H362" s="219">
        <v>1165</v>
      </c>
      <c r="I362" s="221">
        <v>1185</v>
      </c>
      <c r="J362" s="191" t="s">
        <v>793</v>
      </c>
      <c r="K362" s="192">
        <f t="shared" si="35"/>
        <v>290</v>
      </c>
      <c r="L362" s="193">
        <f t="shared" si="36"/>
        <v>0.33142857142857141</v>
      </c>
      <c r="M362" s="188" t="s">
        <v>589</v>
      </c>
      <c r="N362" s="194">
        <v>43847</v>
      </c>
      <c r="O362" s="1"/>
      <c r="P362" s="1"/>
      <c r="Q362" s="1"/>
      <c r="R362" s="6" t="s">
        <v>777</v>
      </c>
      <c r="S362" s="1"/>
      <c r="T362" s="1"/>
      <c r="U362" s="1"/>
      <c r="V362" s="1"/>
      <c r="W362" s="1"/>
      <c r="X362" s="1"/>
      <c r="Y362" s="1"/>
      <c r="Z362" s="1"/>
    </row>
    <row r="363" spans="1:26" ht="12.75" customHeight="1">
      <c r="A363" s="216">
        <v>141</v>
      </c>
      <c r="B363" s="217">
        <v>43559</v>
      </c>
      <c r="C363" s="217"/>
      <c r="D363" s="218" t="s">
        <v>341</v>
      </c>
      <c r="E363" s="219" t="s">
        <v>620</v>
      </c>
      <c r="F363" s="219">
        <f>387-14.63</f>
        <v>372.37</v>
      </c>
      <c r="G363" s="219"/>
      <c r="H363" s="219">
        <v>490</v>
      </c>
      <c r="I363" s="221">
        <v>490</v>
      </c>
      <c r="J363" s="191" t="s">
        <v>678</v>
      </c>
      <c r="K363" s="192">
        <f t="shared" si="35"/>
        <v>117.63</v>
      </c>
      <c r="L363" s="193">
        <f t="shared" si="36"/>
        <v>0.31589548030185027</v>
      </c>
      <c r="M363" s="188" t="s">
        <v>589</v>
      </c>
      <c r="N363" s="194">
        <v>43850</v>
      </c>
      <c r="O363" s="1"/>
      <c r="P363" s="1"/>
      <c r="Q363" s="1"/>
      <c r="R363" s="6" t="s">
        <v>777</v>
      </c>
      <c r="S363" s="1"/>
      <c r="T363" s="1"/>
      <c r="U363" s="1"/>
      <c r="V363" s="1"/>
      <c r="W363" s="1"/>
      <c r="X363" s="1"/>
      <c r="Y363" s="1"/>
      <c r="Z363" s="1"/>
    </row>
    <row r="364" spans="1:26" ht="12.75" customHeight="1">
      <c r="A364" s="229">
        <v>142</v>
      </c>
      <c r="B364" s="230">
        <v>43578</v>
      </c>
      <c r="C364" s="230"/>
      <c r="D364" s="231" t="s">
        <v>794</v>
      </c>
      <c r="E364" s="232" t="s">
        <v>591</v>
      </c>
      <c r="F364" s="232">
        <v>220</v>
      </c>
      <c r="G364" s="232"/>
      <c r="H364" s="232">
        <v>127.5</v>
      </c>
      <c r="I364" s="233">
        <v>284</v>
      </c>
      <c r="J364" s="201" t="s">
        <v>795</v>
      </c>
      <c r="K364" s="202">
        <f t="shared" si="35"/>
        <v>-92.5</v>
      </c>
      <c r="L364" s="203">
        <f t="shared" si="36"/>
        <v>-0.42045454545454547</v>
      </c>
      <c r="M364" s="199" t="s">
        <v>601</v>
      </c>
      <c r="N364" s="196">
        <v>43896</v>
      </c>
      <c r="O364" s="1"/>
      <c r="P364" s="1"/>
      <c r="Q364" s="1"/>
      <c r="R364" s="6" t="s">
        <v>777</v>
      </c>
      <c r="S364" s="1"/>
      <c r="T364" s="1"/>
      <c r="U364" s="1"/>
      <c r="V364" s="1"/>
      <c r="W364" s="1"/>
      <c r="X364" s="1"/>
      <c r="Y364" s="1"/>
      <c r="Z364" s="1"/>
    </row>
    <row r="365" spans="1:26" ht="12.75" customHeight="1">
      <c r="A365" s="216">
        <v>143</v>
      </c>
      <c r="B365" s="217">
        <v>43622</v>
      </c>
      <c r="C365" s="217"/>
      <c r="D365" s="218" t="s">
        <v>481</v>
      </c>
      <c r="E365" s="219" t="s">
        <v>591</v>
      </c>
      <c r="F365" s="219">
        <v>332.8</v>
      </c>
      <c r="G365" s="219"/>
      <c r="H365" s="219">
        <v>405</v>
      </c>
      <c r="I365" s="221">
        <v>419</v>
      </c>
      <c r="J365" s="191" t="s">
        <v>796</v>
      </c>
      <c r="K365" s="192">
        <f t="shared" si="35"/>
        <v>72.199999999999989</v>
      </c>
      <c r="L365" s="193">
        <f t="shared" si="36"/>
        <v>0.21694711538461534</v>
      </c>
      <c r="M365" s="188" t="s">
        <v>589</v>
      </c>
      <c r="N365" s="194">
        <v>43860</v>
      </c>
      <c r="O365" s="1"/>
      <c r="P365" s="1"/>
      <c r="Q365" s="1"/>
      <c r="R365" s="6" t="s">
        <v>781</v>
      </c>
      <c r="S365" s="1"/>
      <c r="T365" s="1"/>
      <c r="U365" s="1"/>
      <c r="V365" s="1"/>
      <c r="W365" s="1"/>
      <c r="X365" s="1"/>
      <c r="Y365" s="1"/>
      <c r="Z365" s="1"/>
    </row>
    <row r="366" spans="1:26" ht="12.75" customHeight="1">
      <c r="A366" s="210">
        <v>144</v>
      </c>
      <c r="B366" s="209">
        <v>43641</v>
      </c>
      <c r="C366" s="209"/>
      <c r="D366" s="210" t="s">
        <v>150</v>
      </c>
      <c r="E366" s="211" t="s">
        <v>620</v>
      </c>
      <c r="F366" s="211">
        <v>386</v>
      </c>
      <c r="G366" s="212"/>
      <c r="H366" s="212">
        <v>395</v>
      </c>
      <c r="I366" s="212">
        <v>452</v>
      </c>
      <c r="J366" s="213" t="s">
        <v>797</v>
      </c>
      <c r="K366" s="214">
        <f t="shared" si="35"/>
        <v>9</v>
      </c>
      <c r="L366" s="215">
        <f t="shared" si="36"/>
        <v>2.3316062176165803E-2</v>
      </c>
      <c r="M366" s="211" t="s">
        <v>711</v>
      </c>
      <c r="N366" s="209">
        <v>43868</v>
      </c>
      <c r="O366" s="1"/>
      <c r="P366" s="1"/>
      <c r="Q366" s="1"/>
      <c r="R366" s="6" t="s">
        <v>781</v>
      </c>
      <c r="S366" s="1"/>
      <c r="T366" s="1"/>
      <c r="U366" s="1"/>
      <c r="V366" s="1"/>
      <c r="W366" s="1"/>
      <c r="X366" s="1"/>
      <c r="Y366" s="1"/>
      <c r="Z366" s="1"/>
    </row>
    <row r="367" spans="1:26" ht="12.75" customHeight="1">
      <c r="A367" s="210">
        <v>145</v>
      </c>
      <c r="B367" s="209">
        <v>43707</v>
      </c>
      <c r="C367" s="209"/>
      <c r="D367" s="210" t="s">
        <v>130</v>
      </c>
      <c r="E367" s="211" t="s">
        <v>620</v>
      </c>
      <c r="F367" s="211">
        <v>137.5</v>
      </c>
      <c r="G367" s="212"/>
      <c r="H367" s="212">
        <v>138.5</v>
      </c>
      <c r="I367" s="212">
        <v>190</v>
      </c>
      <c r="J367" s="213" t="s">
        <v>817</v>
      </c>
      <c r="K367" s="214">
        <f>H367-F367</f>
        <v>1</v>
      </c>
      <c r="L367" s="215">
        <f>K367/F367</f>
        <v>7.2727272727272727E-3</v>
      </c>
      <c r="M367" s="211" t="s">
        <v>711</v>
      </c>
      <c r="N367" s="209">
        <v>44432</v>
      </c>
      <c r="O367" s="1"/>
      <c r="P367" s="1"/>
      <c r="Q367" s="1"/>
      <c r="R367" s="6" t="s">
        <v>777</v>
      </c>
      <c r="S367" s="1"/>
      <c r="T367" s="1"/>
      <c r="U367" s="1"/>
      <c r="V367" s="1"/>
      <c r="W367" s="1"/>
      <c r="X367" s="1"/>
      <c r="Y367" s="1"/>
      <c r="Z367" s="1"/>
    </row>
    <row r="368" spans="1:26" ht="12.75" customHeight="1">
      <c r="A368" s="216">
        <v>146</v>
      </c>
      <c r="B368" s="217">
        <v>43731</v>
      </c>
      <c r="C368" s="217"/>
      <c r="D368" s="218" t="s">
        <v>428</v>
      </c>
      <c r="E368" s="219" t="s">
        <v>620</v>
      </c>
      <c r="F368" s="219">
        <v>235</v>
      </c>
      <c r="G368" s="219"/>
      <c r="H368" s="219">
        <v>295</v>
      </c>
      <c r="I368" s="221">
        <v>296</v>
      </c>
      <c r="J368" s="191" t="s">
        <v>798</v>
      </c>
      <c r="K368" s="192">
        <f t="shared" ref="K368:K374" si="37">H368-F368</f>
        <v>60</v>
      </c>
      <c r="L368" s="193">
        <f t="shared" ref="L368:L374" si="38">K368/F368</f>
        <v>0.25531914893617019</v>
      </c>
      <c r="M368" s="188" t="s">
        <v>589</v>
      </c>
      <c r="N368" s="194">
        <v>43844</v>
      </c>
      <c r="O368" s="1"/>
      <c r="P368" s="1"/>
      <c r="Q368" s="1"/>
      <c r="R368" s="6" t="s">
        <v>781</v>
      </c>
      <c r="S368" s="1"/>
      <c r="T368" s="1"/>
      <c r="U368" s="1"/>
      <c r="V368" s="1"/>
      <c r="W368" s="1"/>
      <c r="X368" s="1"/>
      <c r="Y368" s="1"/>
      <c r="Z368" s="1"/>
    </row>
    <row r="369" spans="1:26" ht="12.75" customHeight="1">
      <c r="A369" s="216">
        <v>147</v>
      </c>
      <c r="B369" s="217">
        <v>43752</v>
      </c>
      <c r="C369" s="217"/>
      <c r="D369" s="218" t="s">
        <v>799</v>
      </c>
      <c r="E369" s="219" t="s">
        <v>620</v>
      </c>
      <c r="F369" s="219">
        <v>277.5</v>
      </c>
      <c r="G369" s="219"/>
      <c r="H369" s="219">
        <v>333</v>
      </c>
      <c r="I369" s="221">
        <v>333</v>
      </c>
      <c r="J369" s="191" t="s">
        <v>800</v>
      </c>
      <c r="K369" s="192">
        <f t="shared" si="37"/>
        <v>55.5</v>
      </c>
      <c r="L369" s="193">
        <f t="shared" si="38"/>
        <v>0.2</v>
      </c>
      <c r="M369" s="188" t="s">
        <v>589</v>
      </c>
      <c r="N369" s="194">
        <v>43846</v>
      </c>
      <c r="O369" s="1"/>
      <c r="P369" s="1"/>
      <c r="Q369" s="1"/>
      <c r="R369" s="6" t="s">
        <v>777</v>
      </c>
      <c r="S369" s="1"/>
      <c r="T369" s="1"/>
      <c r="U369" s="1"/>
      <c r="V369" s="1"/>
      <c r="W369" s="1"/>
      <c r="X369" s="1"/>
      <c r="Y369" s="1"/>
      <c r="Z369" s="1"/>
    </row>
    <row r="370" spans="1:26" ht="12.75" customHeight="1">
      <c r="A370" s="216">
        <v>148</v>
      </c>
      <c r="B370" s="217">
        <v>43752</v>
      </c>
      <c r="C370" s="217"/>
      <c r="D370" s="218" t="s">
        <v>801</v>
      </c>
      <c r="E370" s="219" t="s">
        <v>620</v>
      </c>
      <c r="F370" s="219">
        <v>930</v>
      </c>
      <c r="G370" s="219"/>
      <c r="H370" s="219">
        <v>1165</v>
      </c>
      <c r="I370" s="221">
        <v>1200</v>
      </c>
      <c r="J370" s="191" t="s">
        <v>802</v>
      </c>
      <c r="K370" s="192">
        <f t="shared" si="37"/>
        <v>235</v>
      </c>
      <c r="L370" s="193">
        <f t="shared" si="38"/>
        <v>0.25268817204301075</v>
      </c>
      <c r="M370" s="188" t="s">
        <v>589</v>
      </c>
      <c r="N370" s="194">
        <v>43847</v>
      </c>
      <c r="O370" s="1"/>
      <c r="P370" s="1"/>
      <c r="Q370" s="1"/>
      <c r="R370" s="6" t="s">
        <v>781</v>
      </c>
      <c r="S370" s="1"/>
      <c r="T370" s="1"/>
      <c r="U370" s="1"/>
      <c r="V370" s="1"/>
      <c r="W370" s="1"/>
      <c r="X370" s="1"/>
      <c r="Y370" s="1"/>
      <c r="Z370" s="1"/>
    </row>
    <row r="371" spans="1:26" ht="12.75" customHeight="1">
      <c r="A371" s="216">
        <v>149</v>
      </c>
      <c r="B371" s="217">
        <v>43753</v>
      </c>
      <c r="C371" s="217"/>
      <c r="D371" s="218" t="s">
        <v>803</v>
      </c>
      <c r="E371" s="219" t="s">
        <v>620</v>
      </c>
      <c r="F371" s="189">
        <v>111</v>
      </c>
      <c r="G371" s="219"/>
      <c r="H371" s="219">
        <v>141</v>
      </c>
      <c r="I371" s="221">
        <v>141</v>
      </c>
      <c r="J371" s="191" t="s">
        <v>604</v>
      </c>
      <c r="K371" s="192">
        <f t="shared" si="37"/>
        <v>30</v>
      </c>
      <c r="L371" s="193">
        <f t="shared" si="38"/>
        <v>0.27027027027027029</v>
      </c>
      <c r="M371" s="188" t="s">
        <v>589</v>
      </c>
      <c r="N371" s="194">
        <v>44328</v>
      </c>
      <c r="O371" s="1"/>
      <c r="P371" s="1"/>
      <c r="Q371" s="1"/>
      <c r="R371" s="6" t="s">
        <v>781</v>
      </c>
      <c r="S371" s="1"/>
      <c r="T371" s="1"/>
      <c r="U371" s="1"/>
      <c r="V371" s="1"/>
      <c r="W371" s="1"/>
      <c r="X371" s="1"/>
      <c r="Y371" s="1"/>
      <c r="Z371" s="1"/>
    </row>
    <row r="372" spans="1:26" ht="12.75" customHeight="1">
      <c r="A372" s="216">
        <v>150</v>
      </c>
      <c r="B372" s="217">
        <v>43753</v>
      </c>
      <c r="C372" s="217"/>
      <c r="D372" s="218" t="s">
        <v>804</v>
      </c>
      <c r="E372" s="219" t="s">
        <v>620</v>
      </c>
      <c r="F372" s="189">
        <v>296</v>
      </c>
      <c r="G372" s="219"/>
      <c r="H372" s="219">
        <v>370</v>
      </c>
      <c r="I372" s="221">
        <v>370</v>
      </c>
      <c r="J372" s="191" t="s">
        <v>678</v>
      </c>
      <c r="K372" s="192">
        <f t="shared" si="37"/>
        <v>74</v>
      </c>
      <c r="L372" s="193">
        <f t="shared" si="38"/>
        <v>0.25</v>
      </c>
      <c r="M372" s="188" t="s">
        <v>589</v>
      </c>
      <c r="N372" s="194">
        <v>43853</v>
      </c>
      <c r="O372" s="1"/>
      <c r="P372" s="1"/>
      <c r="Q372" s="1"/>
      <c r="R372" s="6" t="s">
        <v>781</v>
      </c>
      <c r="S372" s="1"/>
      <c r="T372" s="1"/>
      <c r="U372" s="1"/>
      <c r="V372" s="1"/>
      <c r="W372" s="1"/>
      <c r="X372" s="1"/>
      <c r="Y372" s="1"/>
      <c r="Z372" s="1"/>
    </row>
    <row r="373" spans="1:26" ht="12.75" customHeight="1">
      <c r="A373" s="216">
        <v>151</v>
      </c>
      <c r="B373" s="217">
        <v>43754</v>
      </c>
      <c r="C373" s="217"/>
      <c r="D373" s="218" t="s">
        <v>805</v>
      </c>
      <c r="E373" s="219" t="s">
        <v>620</v>
      </c>
      <c r="F373" s="189">
        <v>300</v>
      </c>
      <c r="G373" s="219"/>
      <c r="H373" s="219">
        <v>382.5</v>
      </c>
      <c r="I373" s="221">
        <v>344</v>
      </c>
      <c r="J373" s="191" t="s">
        <v>857</v>
      </c>
      <c r="K373" s="192">
        <f t="shared" si="37"/>
        <v>82.5</v>
      </c>
      <c r="L373" s="193">
        <f t="shared" si="38"/>
        <v>0.27500000000000002</v>
      </c>
      <c r="M373" s="188" t="s">
        <v>589</v>
      </c>
      <c r="N373" s="194">
        <v>44238</v>
      </c>
      <c r="O373" s="1"/>
      <c r="P373" s="1"/>
      <c r="Q373" s="1"/>
      <c r="R373" s="6" t="s">
        <v>781</v>
      </c>
      <c r="S373" s="1"/>
      <c r="T373" s="1"/>
      <c r="U373" s="1"/>
      <c r="V373" s="1"/>
      <c r="W373" s="1"/>
      <c r="X373" s="1"/>
      <c r="Y373" s="1"/>
      <c r="Z373" s="1"/>
    </row>
    <row r="374" spans="1:26" ht="12.75" customHeight="1">
      <c r="A374" s="216">
        <v>152</v>
      </c>
      <c r="B374" s="217">
        <v>43832</v>
      </c>
      <c r="C374" s="217"/>
      <c r="D374" s="218" t="s">
        <v>806</v>
      </c>
      <c r="E374" s="219" t="s">
        <v>620</v>
      </c>
      <c r="F374" s="189">
        <v>495</v>
      </c>
      <c r="G374" s="219"/>
      <c r="H374" s="219">
        <v>595</v>
      </c>
      <c r="I374" s="221">
        <v>590</v>
      </c>
      <c r="J374" s="191" t="s">
        <v>856</v>
      </c>
      <c r="K374" s="192">
        <f t="shared" si="37"/>
        <v>100</v>
      </c>
      <c r="L374" s="193">
        <f t="shared" si="38"/>
        <v>0.20202020202020202</v>
      </c>
      <c r="M374" s="188" t="s">
        <v>589</v>
      </c>
      <c r="N374" s="194">
        <v>44589</v>
      </c>
      <c r="O374" s="1"/>
      <c r="P374" s="1"/>
      <c r="Q374" s="1"/>
      <c r="R374" s="6" t="s">
        <v>781</v>
      </c>
      <c r="S374" s="1"/>
      <c r="T374" s="1"/>
      <c r="U374" s="1"/>
      <c r="V374" s="1"/>
      <c r="W374" s="1"/>
      <c r="X374" s="1"/>
      <c r="Y374" s="1"/>
      <c r="Z374" s="1"/>
    </row>
    <row r="375" spans="1:26" ht="12.75" customHeight="1">
      <c r="A375" s="216">
        <v>153</v>
      </c>
      <c r="B375" s="217">
        <v>43966</v>
      </c>
      <c r="C375" s="217"/>
      <c r="D375" s="218" t="s">
        <v>71</v>
      </c>
      <c r="E375" s="219" t="s">
        <v>620</v>
      </c>
      <c r="F375" s="189">
        <v>67.5</v>
      </c>
      <c r="G375" s="219"/>
      <c r="H375" s="219">
        <v>86</v>
      </c>
      <c r="I375" s="221">
        <v>86</v>
      </c>
      <c r="J375" s="191" t="s">
        <v>807</v>
      </c>
      <c r="K375" s="192">
        <f t="shared" ref="K375:K382" si="39">H375-F375</f>
        <v>18.5</v>
      </c>
      <c r="L375" s="193">
        <f t="shared" ref="L375:L382" si="40">K375/F375</f>
        <v>0.27407407407407408</v>
      </c>
      <c r="M375" s="188" t="s">
        <v>589</v>
      </c>
      <c r="N375" s="194">
        <v>44008</v>
      </c>
      <c r="O375" s="1"/>
      <c r="P375" s="1"/>
      <c r="Q375" s="1"/>
      <c r="R375" s="6" t="s">
        <v>781</v>
      </c>
      <c r="S375" s="1"/>
      <c r="T375" s="1"/>
      <c r="U375" s="1"/>
      <c r="V375" s="1"/>
      <c r="W375" s="1"/>
      <c r="X375" s="1"/>
      <c r="Y375" s="1"/>
      <c r="Z375" s="1"/>
    </row>
    <row r="376" spans="1:26" ht="12.75" customHeight="1">
      <c r="A376" s="216">
        <v>154</v>
      </c>
      <c r="B376" s="217">
        <v>44035</v>
      </c>
      <c r="C376" s="217"/>
      <c r="D376" s="218" t="s">
        <v>480</v>
      </c>
      <c r="E376" s="219" t="s">
        <v>620</v>
      </c>
      <c r="F376" s="189">
        <v>231</v>
      </c>
      <c r="G376" s="219"/>
      <c r="H376" s="219">
        <v>281</v>
      </c>
      <c r="I376" s="221">
        <v>281</v>
      </c>
      <c r="J376" s="191" t="s">
        <v>678</v>
      </c>
      <c r="K376" s="192">
        <f t="shared" si="39"/>
        <v>50</v>
      </c>
      <c r="L376" s="193">
        <f t="shared" si="40"/>
        <v>0.21645021645021645</v>
      </c>
      <c r="M376" s="188" t="s">
        <v>589</v>
      </c>
      <c r="N376" s="194">
        <v>44358</v>
      </c>
      <c r="O376" s="1"/>
      <c r="P376" s="1"/>
      <c r="Q376" s="1"/>
      <c r="R376" s="6" t="s">
        <v>781</v>
      </c>
      <c r="S376" s="1"/>
      <c r="T376" s="1"/>
      <c r="U376" s="1"/>
      <c r="V376" s="1"/>
      <c r="W376" s="1"/>
      <c r="X376" s="1"/>
      <c r="Y376" s="1"/>
      <c r="Z376" s="1"/>
    </row>
    <row r="377" spans="1:26" ht="12.75" customHeight="1">
      <c r="A377" s="216">
        <v>155</v>
      </c>
      <c r="B377" s="217">
        <v>44092</v>
      </c>
      <c r="C377" s="217"/>
      <c r="D377" s="218" t="s">
        <v>405</v>
      </c>
      <c r="E377" s="219" t="s">
        <v>620</v>
      </c>
      <c r="F377" s="219">
        <v>206</v>
      </c>
      <c r="G377" s="219"/>
      <c r="H377" s="219">
        <v>248</v>
      </c>
      <c r="I377" s="221">
        <v>248</v>
      </c>
      <c r="J377" s="191" t="s">
        <v>678</v>
      </c>
      <c r="K377" s="192">
        <f t="shared" si="39"/>
        <v>42</v>
      </c>
      <c r="L377" s="193">
        <f t="shared" si="40"/>
        <v>0.20388349514563106</v>
      </c>
      <c r="M377" s="188" t="s">
        <v>589</v>
      </c>
      <c r="N377" s="194">
        <v>44214</v>
      </c>
      <c r="O377" s="1"/>
      <c r="P377" s="1"/>
      <c r="Q377" s="1"/>
      <c r="R377" s="6" t="s">
        <v>781</v>
      </c>
      <c r="S377" s="1"/>
      <c r="T377" s="1"/>
      <c r="U377" s="1"/>
      <c r="V377" s="1"/>
      <c r="W377" s="1"/>
      <c r="X377" s="1"/>
      <c r="Y377" s="1"/>
      <c r="Z377" s="1"/>
    </row>
    <row r="378" spans="1:26" ht="12.75" customHeight="1">
      <c r="A378" s="216">
        <v>156</v>
      </c>
      <c r="B378" s="217">
        <v>44140</v>
      </c>
      <c r="C378" s="217"/>
      <c r="D378" s="218" t="s">
        <v>405</v>
      </c>
      <c r="E378" s="219" t="s">
        <v>620</v>
      </c>
      <c r="F378" s="219">
        <v>182.5</v>
      </c>
      <c r="G378" s="219"/>
      <c r="H378" s="219">
        <v>248</v>
      </c>
      <c r="I378" s="221">
        <v>248</v>
      </c>
      <c r="J378" s="191" t="s">
        <v>678</v>
      </c>
      <c r="K378" s="192">
        <f t="shared" si="39"/>
        <v>65.5</v>
      </c>
      <c r="L378" s="193">
        <f t="shared" si="40"/>
        <v>0.35890410958904112</v>
      </c>
      <c r="M378" s="188" t="s">
        <v>589</v>
      </c>
      <c r="N378" s="194">
        <v>44214</v>
      </c>
      <c r="O378" s="1"/>
      <c r="P378" s="1"/>
      <c r="Q378" s="1"/>
      <c r="R378" s="6" t="s">
        <v>781</v>
      </c>
      <c r="S378" s="1"/>
      <c r="T378" s="1"/>
      <c r="U378" s="1"/>
      <c r="V378" s="1"/>
      <c r="W378" s="1"/>
      <c r="X378" s="1"/>
      <c r="Y378" s="1"/>
      <c r="Z378" s="1"/>
    </row>
    <row r="379" spans="1:26" ht="12.75" customHeight="1">
      <c r="A379" s="216">
        <v>157</v>
      </c>
      <c r="B379" s="217">
        <v>44140</v>
      </c>
      <c r="C379" s="217"/>
      <c r="D379" s="218" t="s">
        <v>325</v>
      </c>
      <c r="E379" s="219" t="s">
        <v>620</v>
      </c>
      <c r="F379" s="219">
        <v>247.5</v>
      </c>
      <c r="G379" s="219"/>
      <c r="H379" s="219">
        <v>320</v>
      </c>
      <c r="I379" s="221">
        <v>320</v>
      </c>
      <c r="J379" s="191" t="s">
        <v>678</v>
      </c>
      <c r="K379" s="192">
        <f t="shared" si="39"/>
        <v>72.5</v>
      </c>
      <c r="L379" s="193">
        <f t="shared" si="40"/>
        <v>0.29292929292929293</v>
      </c>
      <c r="M379" s="188" t="s">
        <v>589</v>
      </c>
      <c r="N379" s="194">
        <v>44323</v>
      </c>
      <c r="O379" s="1"/>
      <c r="P379" s="1"/>
      <c r="Q379" s="1"/>
      <c r="R379" s="6" t="s">
        <v>781</v>
      </c>
      <c r="S379" s="1"/>
      <c r="T379" s="1"/>
      <c r="U379" s="1"/>
      <c r="V379" s="1"/>
      <c r="W379" s="1"/>
      <c r="X379" s="1"/>
      <c r="Y379" s="1"/>
      <c r="Z379" s="1"/>
    </row>
    <row r="380" spans="1:26" ht="12.75" customHeight="1">
      <c r="A380" s="216">
        <v>158</v>
      </c>
      <c r="B380" s="217">
        <v>44140</v>
      </c>
      <c r="C380" s="217"/>
      <c r="D380" s="218" t="s">
        <v>271</v>
      </c>
      <c r="E380" s="219" t="s">
        <v>620</v>
      </c>
      <c r="F380" s="189">
        <v>925</v>
      </c>
      <c r="G380" s="219"/>
      <c r="H380" s="219">
        <v>1095</v>
      </c>
      <c r="I380" s="221">
        <v>1093</v>
      </c>
      <c r="J380" s="191" t="s">
        <v>808</v>
      </c>
      <c r="K380" s="192">
        <f t="shared" si="39"/>
        <v>170</v>
      </c>
      <c r="L380" s="193">
        <f t="shared" si="40"/>
        <v>0.18378378378378379</v>
      </c>
      <c r="M380" s="188" t="s">
        <v>589</v>
      </c>
      <c r="N380" s="194">
        <v>44201</v>
      </c>
      <c r="O380" s="1"/>
      <c r="P380" s="1"/>
      <c r="Q380" s="1"/>
      <c r="R380" s="6" t="s">
        <v>781</v>
      </c>
      <c r="S380" s="1"/>
      <c r="T380" s="1"/>
      <c r="U380" s="1"/>
      <c r="V380" s="1"/>
      <c r="W380" s="1"/>
      <c r="X380" s="1"/>
      <c r="Y380" s="1"/>
      <c r="Z380" s="1"/>
    </row>
    <row r="381" spans="1:26" ht="12.75" customHeight="1">
      <c r="A381" s="216">
        <v>159</v>
      </c>
      <c r="B381" s="217">
        <v>44140</v>
      </c>
      <c r="C381" s="217"/>
      <c r="D381" s="218" t="s">
        <v>341</v>
      </c>
      <c r="E381" s="219" t="s">
        <v>620</v>
      </c>
      <c r="F381" s="189">
        <v>332.5</v>
      </c>
      <c r="G381" s="219"/>
      <c r="H381" s="219">
        <v>393</v>
      </c>
      <c r="I381" s="221">
        <v>406</v>
      </c>
      <c r="J381" s="191" t="s">
        <v>809</v>
      </c>
      <c r="K381" s="192">
        <f t="shared" si="39"/>
        <v>60.5</v>
      </c>
      <c r="L381" s="193">
        <f t="shared" si="40"/>
        <v>0.18195488721804512</v>
      </c>
      <c r="M381" s="188" t="s">
        <v>589</v>
      </c>
      <c r="N381" s="194">
        <v>44256</v>
      </c>
      <c r="O381" s="1"/>
      <c r="P381" s="1"/>
      <c r="Q381" s="1"/>
      <c r="R381" s="6" t="s">
        <v>781</v>
      </c>
      <c r="S381" s="1"/>
      <c r="T381" s="1"/>
      <c r="U381" s="1"/>
      <c r="V381" s="1"/>
      <c r="W381" s="1"/>
      <c r="X381" s="1"/>
      <c r="Y381" s="1"/>
      <c r="Z381" s="1"/>
    </row>
    <row r="382" spans="1:26" ht="12.75" customHeight="1">
      <c r="A382" s="216">
        <v>160</v>
      </c>
      <c r="B382" s="217">
        <v>44141</v>
      </c>
      <c r="C382" s="217"/>
      <c r="D382" s="218" t="s">
        <v>480</v>
      </c>
      <c r="E382" s="219" t="s">
        <v>620</v>
      </c>
      <c r="F382" s="189">
        <v>231</v>
      </c>
      <c r="G382" s="219"/>
      <c r="H382" s="219">
        <v>281</v>
      </c>
      <c r="I382" s="221">
        <v>281</v>
      </c>
      <c r="J382" s="191" t="s">
        <v>678</v>
      </c>
      <c r="K382" s="192">
        <f t="shared" si="39"/>
        <v>50</v>
      </c>
      <c r="L382" s="193">
        <f t="shared" si="40"/>
        <v>0.21645021645021645</v>
      </c>
      <c r="M382" s="188" t="s">
        <v>589</v>
      </c>
      <c r="N382" s="194">
        <v>44358</v>
      </c>
      <c r="O382" s="1"/>
      <c r="P382" s="1"/>
      <c r="Q382" s="1"/>
      <c r="R382" s="6" t="s">
        <v>781</v>
      </c>
      <c r="S382" s="1"/>
      <c r="T382" s="1"/>
      <c r="U382" s="1"/>
      <c r="V382" s="1"/>
      <c r="W382" s="1"/>
      <c r="X382" s="1"/>
      <c r="Y382" s="1"/>
      <c r="Z382" s="1"/>
    </row>
    <row r="383" spans="1:26" ht="12.75" customHeight="1">
      <c r="A383" s="242">
        <v>161</v>
      </c>
      <c r="B383" s="235">
        <v>44187</v>
      </c>
      <c r="C383" s="235"/>
      <c r="D383" s="236" t="s">
        <v>453</v>
      </c>
      <c r="E383" s="53" t="s">
        <v>620</v>
      </c>
      <c r="F383" s="237" t="s">
        <v>810</v>
      </c>
      <c r="G383" s="53"/>
      <c r="H383" s="53"/>
      <c r="I383" s="238">
        <v>239</v>
      </c>
      <c r="J383" s="234" t="s">
        <v>592</v>
      </c>
      <c r="K383" s="234"/>
      <c r="L383" s="239"/>
      <c r="M383" s="240"/>
      <c r="N383" s="241"/>
      <c r="O383" s="1"/>
      <c r="P383" s="1"/>
      <c r="Q383" s="1"/>
      <c r="R383" s="6" t="s">
        <v>781</v>
      </c>
      <c r="S383" s="1"/>
      <c r="T383" s="1"/>
      <c r="U383" s="1"/>
      <c r="V383" s="1"/>
      <c r="W383" s="1"/>
      <c r="X383" s="1"/>
      <c r="Y383" s="1"/>
      <c r="Z383" s="1"/>
    </row>
    <row r="384" spans="1:26" ht="12.75" customHeight="1">
      <c r="A384" s="216">
        <v>162</v>
      </c>
      <c r="B384" s="217">
        <v>44258</v>
      </c>
      <c r="C384" s="217"/>
      <c r="D384" s="218" t="s">
        <v>806</v>
      </c>
      <c r="E384" s="219" t="s">
        <v>620</v>
      </c>
      <c r="F384" s="189">
        <v>495</v>
      </c>
      <c r="G384" s="219"/>
      <c r="H384" s="219">
        <v>595</v>
      </c>
      <c r="I384" s="221">
        <v>590</v>
      </c>
      <c r="J384" s="191" t="s">
        <v>856</v>
      </c>
      <c r="K384" s="192">
        <f>H384-F384</f>
        <v>100</v>
      </c>
      <c r="L384" s="193">
        <f>K384/F384</f>
        <v>0.20202020202020202</v>
      </c>
      <c r="M384" s="188" t="s">
        <v>589</v>
      </c>
      <c r="N384" s="194">
        <v>44589</v>
      </c>
      <c r="O384" s="1"/>
      <c r="P384" s="1"/>
      <c r="R384" s="6" t="s">
        <v>781</v>
      </c>
    </row>
    <row r="385" spans="1:26" ht="12.75" customHeight="1">
      <c r="A385" s="216">
        <v>163</v>
      </c>
      <c r="B385" s="217">
        <v>44274</v>
      </c>
      <c r="C385" s="217"/>
      <c r="D385" s="218" t="s">
        <v>341</v>
      </c>
      <c r="E385" s="219" t="s">
        <v>620</v>
      </c>
      <c r="F385" s="189">
        <v>355</v>
      </c>
      <c r="G385" s="219"/>
      <c r="H385" s="219">
        <v>422.5</v>
      </c>
      <c r="I385" s="221">
        <v>420</v>
      </c>
      <c r="J385" s="191" t="s">
        <v>811</v>
      </c>
      <c r="K385" s="192">
        <f>H385-F385</f>
        <v>67.5</v>
      </c>
      <c r="L385" s="193">
        <f>K385/F385</f>
        <v>0.19014084507042253</v>
      </c>
      <c r="M385" s="188" t="s">
        <v>589</v>
      </c>
      <c r="N385" s="194">
        <v>44361</v>
      </c>
      <c r="O385" s="1"/>
      <c r="R385" s="243" t="s">
        <v>781</v>
      </c>
    </row>
    <row r="386" spans="1:26" ht="12.75" customHeight="1">
      <c r="A386" s="216">
        <v>164</v>
      </c>
      <c r="B386" s="217">
        <v>44295</v>
      </c>
      <c r="C386" s="217"/>
      <c r="D386" s="218" t="s">
        <v>812</v>
      </c>
      <c r="E386" s="219" t="s">
        <v>620</v>
      </c>
      <c r="F386" s="189">
        <v>555</v>
      </c>
      <c r="G386" s="219"/>
      <c r="H386" s="219">
        <v>663</v>
      </c>
      <c r="I386" s="221">
        <v>663</v>
      </c>
      <c r="J386" s="191" t="s">
        <v>813</v>
      </c>
      <c r="K386" s="192">
        <f>H386-F386</f>
        <v>108</v>
      </c>
      <c r="L386" s="193">
        <f>K386/F386</f>
        <v>0.19459459459459461</v>
      </c>
      <c r="M386" s="188" t="s">
        <v>589</v>
      </c>
      <c r="N386" s="194">
        <v>44321</v>
      </c>
      <c r="O386" s="1"/>
      <c r="P386" s="1"/>
      <c r="Q386" s="1"/>
      <c r="R386" s="243" t="s">
        <v>781</v>
      </c>
      <c r="S386" s="1"/>
      <c r="T386" s="1"/>
      <c r="U386" s="1"/>
      <c r="V386" s="1"/>
      <c r="W386" s="1"/>
      <c r="X386" s="1"/>
      <c r="Y386" s="1"/>
      <c r="Z386" s="1"/>
    </row>
    <row r="387" spans="1:26" ht="12.75" customHeight="1">
      <c r="A387" s="216">
        <v>165</v>
      </c>
      <c r="B387" s="217">
        <v>44308</v>
      </c>
      <c r="C387" s="217"/>
      <c r="D387" s="218" t="s">
        <v>374</v>
      </c>
      <c r="E387" s="219" t="s">
        <v>620</v>
      </c>
      <c r="F387" s="189">
        <v>126.5</v>
      </c>
      <c r="G387" s="219"/>
      <c r="H387" s="219">
        <v>155</v>
      </c>
      <c r="I387" s="221">
        <v>155</v>
      </c>
      <c r="J387" s="191" t="s">
        <v>678</v>
      </c>
      <c r="K387" s="192">
        <f>H387-F387</f>
        <v>28.5</v>
      </c>
      <c r="L387" s="193">
        <f>K387/F387</f>
        <v>0.22529644268774704</v>
      </c>
      <c r="M387" s="188" t="s">
        <v>589</v>
      </c>
      <c r="N387" s="194">
        <v>44362</v>
      </c>
      <c r="O387" s="1"/>
      <c r="R387" s="243" t="s">
        <v>781</v>
      </c>
    </row>
    <row r="388" spans="1:26" ht="12.75" customHeight="1">
      <c r="A388" s="286">
        <v>166</v>
      </c>
      <c r="B388" s="287">
        <v>44368</v>
      </c>
      <c r="C388" s="287"/>
      <c r="D388" s="288" t="s">
        <v>392</v>
      </c>
      <c r="E388" s="289" t="s">
        <v>620</v>
      </c>
      <c r="F388" s="290">
        <v>287.5</v>
      </c>
      <c r="G388" s="289"/>
      <c r="H388" s="289">
        <v>245</v>
      </c>
      <c r="I388" s="291">
        <v>344</v>
      </c>
      <c r="J388" s="201" t="s">
        <v>849</v>
      </c>
      <c r="K388" s="202">
        <f>H388-F388</f>
        <v>-42.5</v>
      </c>
      <c r="L388" s="203">
        <f>K388/F388</f>
        <v>-0.14782608695652175</v>
      </c>
      <c r="M388" s="199" t="s">
        <v>601</v>
      </c>
      <c r="N388" s="196">
        <v>44508</v>
      </c>
      <c r="O388" s="1"/>
      <c r="R388" s="243" t="s">
        <v>781</v>
      </c>
    </row>
    <row r="389" spans="1:26" ht="12.75" customHeight="1">
      <c r="A389" s="242">
        <v>167</v>
      </c>
      <c r="B389" s="235">
        <v>44368</v>
      </c>
      <c r="C389" s="235"/>
      <c r="D389" s="236" t="s">
        <v>480</v>
      </c>
      <c r="E389" s="53" t="s">
        <v>620</v>
      </c>
      <c r="F389" s="237" t="s">
        <v>814</v>
      </c>
      <c r="G389" s="53"/>
      <c r="H389" s="53"/>
      <c r="I389" s="238">
        <v>320</v>
      </c>
      <c r="J389" s="234" t="s">
        <v>592</v>
      </c>
      <c r="K389" s="242"/>
      <c r="L389" s="235"/>
      <c r="M389" s="235"/>
      <c r="N389" s="236"/>
      <c r="O389" s="41"/>
      <c r="R389" s="243" t="s">
        <v>781</v>
      </c>
    </row>
    <row r="390" spans="1:26" ht="12.75" customHeight="1">
      <c r="A390" s="216">
        <v>168</v>
      </c>
      <c r="B390" s="217">
        <v>44406</v>
      </c>
      <c r="C390" s="217"/>
      <c r="D390" s="218" t="s">
        <v>374</v>
      </c>
      <c r="E390" s="219" t="s">
        <v>620</v>
      </c>
      <c r="F390" s="189">
        <v>162.5</v>
      </c>
      <c r="G390" s="219"/>
      <c r="H390" s="219">
        <v>200</v>
      </c>
      <c r="I390" s="221">
        <v>200</v>
      </c>
      <c r="J390" s="191" t="s">
        <v>678</v>
      </c>
      <c r="K390" s="192">
        <f>H390-F390</f>
        <v>37.5</v>
      </c>
      <c r="L390" s="193">
        <f>K390/F390</f>
        <v>0.23076923076923078</v>
      </c>
      <c r="M390" s="188" t="s">
        <v>589</v>
      </c>
      <c r="N390" s="194">
        <v>44571</v>
      </c>
      <c r="O390" s="1"/>
      <c r="R390" s="243" t="s">
        <v>781</v>
      </c>
    </row>
    <row r="391" spans="1:26" ht="12.75" customHeight="1">
      <c r="A391" s="216">
        <v>169</v>
      </c>
      <c r="B391" s="217">
        <v>44462</v>
      </c>
      <c r="C391" s="217"/>
      <c r="D391" s="218" t="s">
        <v>819</v>
      </c>
      <c r="E391" s="219" t="s">
        <v>620</v>
      </c>
      <c r="F391" s="189">
        <v>1235</v>
      </c>
      <c r="G391" s="219"/>
      <c r="H391" s="219">
        <v>1505</v>
      </c>
      <c r="I391" s="221">
        <v>1500</v>
      </c>
      <c r="J391" s="191" t="s">
        <v>678</v>
      </c>
      <c r="K391" s="192">
        <f>H391-F391</f>
        <v>270</v>
      </c>
      <c r="L391" s="193">
        <f>K391/F391</f>
        <v>0.21862348178137653</v>
      </c>
      <c r="M391" s="188" t="s">
        <v>589</v>
      </c>
      <c r="N391" s="194">
        <v>44564</v>
      </c>
      <c r="O391" s="1"/>
      <c r="R391" s="243" t="s">
        <v>781</v>
      </c>
    </row>
    <row r="392" spans="1:26" ht="12.75" customHeight="1">
      <c r="A392" s="258">
        <v>170</v>
      </c>
      <c r="B392" s="259">
        <v>44480</v>
      </c>
      <c r="C392" s="259"/>
      <c r="D392" s="260" t="s">
        <v>821</v>
      </c>
      <c r="E392" s="261" t="s">
        <v>620</v>
      </c>
      <c r="F392" s="262" t="s">
        <v>826</v>
      </c>
      <c r="G392" s="261"/>
      <c r="H392" s="261"/>
      <c r="I392" s="261">
        <v>145</v>
      </c>
      <c r="J392" s="263" t="s">
        <v>592</v>
      </c>
      <c r="K392" s="258"/>
      <c r="L392" s="259"/>
      <c r="M392" s="259"/>
      <c r="N392" s="260"/>
      <c r="O392" s="41"/>
      <c r="R392" s="243" t="s">
        <v>781</v>
      </c>
    </row>
    <row r="393" spans="1:26" ht="12.75" customHeight="1">
      <c r="A393" s="264">
        <v>171</v>
      </c>
      <c r="B393" s="265">
        <v>44481</v>
      </c>
      <c r="C393" s="265"/>
      <c r="D393" s="266" t="s">
        <v>260</v>
      </c>
      <c r="E393" s="267" t="s">
        <v>620</v>
      </c>
      <c r="F393" s="268" t="s">
        <v>823</v>
      </c>
      <c r="G393" s="267"/>
      <c r="H393" s="267"/>
      <c r="I393" s="267">
        <v>380</v>
      </c>
      <c r="J393" s="269" t="s">
        <v>592</v>
      </c>
      <c r="K393" s="264"/>
      <c r="L393" s="265"/>
      <c r="M393" s="265"/>
      <c r="N393" s="266"/>
      <c r="O393" s="41"/>
      <c r="R393" s="243" t="s">
        <v>781</v>
      </c>
    </row>
    <row r="394" spans="1:26" ht="12.75" customHeight="1">
      <c r="A394" s="264">
        <v>172</v>
      </c>
      <c r="B394" s="265">
        <v>44481</v>
      </c>
      <c r="C394" s="265"/>
      <c r="D394" s="266" t="s">
        <v>400</v>
      </c>
      <c r="E394" s="267" t="s">
        <v>620</v>
      </c>
      <c r="F394" s="268" t="s">
        <v>824</v>
      </c>
      <c r="G394" s="267"/>
      <c r="H394" s="267"/>
      <c r="I394" s="267">
        <v>56</v>
      </c>
      <c r="J394" s="269" t="s">
        <v>592</v>
      </c>
      <c r="K394" s="264"/>
      <c r="L394" s="265"/>
      <c r="M394" s="265"/>
      <c r="N394" s="266"/>
      <c r="O394" s="41"/>
      <c r="R394" s="243"/>
    </row>
    <row r="395" spans="1:26" ht="12.75" customHeight="1">
      <c r="A395" s="359">
        <v>173</v>
      </c>
      <c r="B395" s="360">
        <v>44551</v>
      </c>
      <c r="C395" s="359"/>
      <c r="D395" s="359" t="s">
        <v>118</v>
      </c>
      <c r="E395" s="361" t="s">
        <v>620</v>
      </c>
      <c r="F395" s="361">
        <v>2360</v>
      </c>
      <c r="G395" s="361"/>
      <c r="H395" s="361">
        <v>2820</v>
      </c>
      <c r="I395" s="361">
        <v>3000</v>
      </c>
      <c r="J395" s="362" t="s">
        <v>865</v>
      </c>
      <c r="K395" s="363">
        <f>H395-F395</f>
        <v>460</v>
      </c>
      <c r="L395" s="364">
        <f>K395/F395</f>
        <v>0.19491525423728814</v>
      </c>
      <c r="M395" s="365" t="s">
        <v>589</v>
      </c>
      <c r="N395" s="366">
        <v>44608</v>
      </c>
      <c r="O395" s="41"/>
      <c r="R395" s="243"/>
    </row>
    <row r="396" spans="1:26" ht="12.75" customHeight="1">
      <c r="A396" s="270">
        <v>174</v>
      </c>
      <c r="B396" s="265">
        <v>44606</v>
      </c>
      <c r="C396" s="270"/>
      <c r="D396" s="270" t="s">
        <v>426</v>
      </c>
      <c r="E396" s="267" t="s">
        <v>620</v>
      </c>
      <c r="F396" s="267" t="s">
        <v>863</v>
      </c>
      <c r="G396" s="267"/>
      <c r="H396" s="267"/>
      <c r="I396" s="267">
        <v>764</v>
      </c>
      <c r="J396" s="267" t="s">
        <v>592</v>
      </c>
      <c r="K396" s="267"/>
      <c r="L396" s="267"/>
      <c r="M396" s="267"/>
      <c r="N396" s="270"/>
      <c r="O396" s="41"/>
      <c r="R396" s="243"/>
    </row>
    <row r="397" spans="1:26" ht="12.75" customHeight="1">
      <c r="A397" s="270">
        <v>175</v>
      </c>
      <c r="B397" s="265">
        <v>44613</v>
      </c>
      <c r="C397" s="270"/>
      <c r="D397" s="270" t="s">
        <v>819</v>
      </c>
      <c r="E397" s="267" t="s">
        <v>620</v>
      </c>
      <c r="F397" s="267" t="s">
        <v>867</v>
      </c>
      <c r="G397" s="267"/>
      <c r="H397" s="267"/>
      <c r="I397" s="267">
        <v>1510</v>
      </c>
      <c r="J397" s="267" t="s">
        <v>592</v>
      </c>
      <c r="K397" s="267"/>
      <c r="L397" s="267"/>
      <c r="M397" s="267"/>
      <c r="N397" s="270"/>
      <c r="O397" s="41"/>
      <c r="R397" s="243"/>
    </row>
    <row r="398" spans="1:26" ht="12.75" customHeight="1">
      <c r="F398" s="56"/>
      <c r="G398" s="56"/>
      <c r="H398" s="56"/>
      <c r="I398" s="56"/>
      <c r="J398" s="41"/>
      <c r="K398" s="56"/>
      <c r="L398" s="56"/>
      <c r="M398" s="56"/>
      <c r="O398" s="41"/>
      <c r="R398" s="243"/>
    </row>
    <row r="399" spans="1:26" ht="12.75" customHeight="1">
      <c r="A399" s="242"/>
      <c r="B399" s="244" t="s">
        <v>815</v>
      </c>
      <c r="F399" s="56"/>
      <c r="G399" s="56"/>
      <c r="H399" s="56"/>
      <c r="I399" s="56"/>
      <c r="J399" s="41"/>
      <c r="K399" s="56"/>
      <c r="L399" s="56"/>
      <c r="M399" s="56"/>
      <c r="O399" s="41"/>
      <c r="R399" s="243"/>
    </row>
    <row r="400" spans="1:26" ht="12.75" customHeight="1">
      <c r="F400" s="56"/>
      <c r="G400" s="56"/>
      <c r="H400" s="56"/>
      <c r="I400" s="56"/>
      <c r="J400" s="41"/>
      <c r="K400" s="56"/>
      <c r="L400" s="56"/>
      <c r="M400" s="56"/>
      <c r="O400" s="41"/>
      <c r="R400" s="56"/>
    </row>
    <row r="401" spans="1:18" ht="12.75" customHeight="1">
      <c r="F401" s="56"/>
      <c r="G401" s="56"/>
      <c r="H401" s="56"/>
      <c r="I401" s="56"/>
      <c r="J401" s="41"/>
      <c r="K401" s="56"/>
      <c r="L401" s="56"/>
      <c r="M401" s="56"/>
      <c r="O401" s="41"/>
      <c r="R401" s="56"/>
    </row>
    <row r="402" spans="1:18" ht="12.75" customHeight="1">
      <c r="F402" s="56"/>
      <c r="G402" s="56"/>
      <c r="H402" s="56"/>
      <c r="I402" s="56"/>
      <c r="J402" s="41"/>
      <c r="K402" s="56"/>
      <c r="L402" s="56"/>
      <c r="M402" s="56"/>
      <c r="O402" s="41"/>
      <c r="R402" s="56"/>
    </row>
    <row r="403" spans="1:18" ht="12.75" customHeight="1">
      <c r="F403" s="56"/>
      <c r="G403" s="56"/>
      <c r="H403" s="56"/>
      <c r="I403" s="56"/>
      <c r="J403" s="41"/>
      <c r="K403" s="56"/>
      <c r="L403" s="56"/>
      <c r="M403" s="56"/>
      <c r="O403" s="41"/>
      <c r="R403" s="56"/>
    </row>
    <row r="404" spans="1:18" ht="12.75" customHeight="1">
      <c r="F404" s="56"/>
      <c r="G404" s="56"/>
      <c r="H404" s="56"/>
      <c r="I404" s="56"/>
      <c r="J404" s="41"/>
      <c r="K404" s="56"/>
      <c r="L404" s="56"/>
      <c r="M404" s="56"/>
      <c r="O404" s="41"/>
      <c r="R404" s="56"/>
    </row>
    <row r="405" spans="1:18" ht="12.75" customHeight="1">
      <c r="F405" s="56"/>
      <c r="G405" s="56"/>
      <c r="H405" s="56"/>
      <c r="I405" s="56"/>
      <c r="J405" s="41"/>
      <c r="K405" s="56"/>
      <c r="L405" s="56"/>
      <c r="M405" s="56"/>
      <c r="O405" s="41"/>
      <c r="R405" s="56"/>
    </row>
    <row r="406" spans="1:18" ht="12.75" customHeight="1">
      <c r="F406" s="56"/>
      <c r="G406" s="56"/>
      <c r="H406" s="56"/>
      <c r="I406" s="56"/>
      <c r="J406" s="41"/>
      <c r="K406" s="56"/>
      <c r="L406" s="56"/>
      <c r="M406" s="56"/>
      <c r="O406" s="41"/>
      <c r="R406" s="56"/>
    </row>
    <row r="407" spans="1:18" ht="12.75" customHeight="1">
      <c r="F407" s="56"/>
      <c r="G407" s="56"/>
      <c r="H407" s="56"/>
      <c r="I407" s="56"/>
      <c r="J407" s="41"/>
      <c r="K407" s="56"/>
      <c r="L407" s="56"/>
      <c r="M407" s="56"/>
      <c r="O407" s="41"/>
      <c r="R407" s="56"/>
    </row>
    <row r="408" spans="1:18" ht="12.75" customHeight="1">
      <c r="F408" s="56"/>
      <c r="G408" s="56"/>
      <c r="H408" s="56"/>
      <c r="I408" s="56"/>
      <c r="J408" s="41"/>
      <c r="K408" s="56"/>
      <c r="L408" s="56"/>
      <c r="M408" s="56"/>
      <c r="O408" s="41"/>
      <c r="R408" s="56"/>
    </row>
    <row r="409" spans="1:18" ht="12.75" customHeight="1">
      <c r="A409" s="245"/>
      <c r="F409" s="56"/>
      <c r="G409" s="56"/>
      <c r="H409" s="56"/>
      <c r="I409" s="56"/>
      <c r="J409" s="41"/>
      <c r="K409" s="56"/>
      <c r="L409" s="56"/>
      <c r="M409" s="56"/>
      <c r="O409" s="41"/>
      <c r="R409" s="56"/>
    </row>
    <row r="410" spans="1:18" ht="12.75" customHeight="1">
      <c r="A410" s="245"/>
      <c r="F410" s="56"/>
      <c r="G410" s="56"/>
      <c r="H410" s="56"/>
      <c r="I410" s="56"/>
      <c r="J410" s="41"/>
      <c r="K410" s="56"/>
      <c r="L410" s="56"/>
      <c r="M410" s="56"/>
      <c r="O410" s="41"/>
      <c r="R410" s="56"/>
    </row>
    <row r="411" spans="1:18" ht="12.75" customHeight="1">
      <c r="A411" s="53"/>
      <c r="F411" s="56"/>
      <c r="G411" s="56"/>
      <c r="H411" s="56"/>
      <c r="I411" s="56"/>
      <c r="J411" s="41"/>
      <c r="K411" s="56"/>
      <c r="L411" s="56"/>
      <c r="M411" s="56"/>
      <c r="O411" s="41"/>
      <c r="R411" s="56"/>
    </row>
    <row r="412" spans="1:18" ht="12.75" customHeight="1">
      <c r="F412" s="56"/>
      <c r="G412" s="56"/>
      <c r="H412" s="56"/>
      <c r="I412" s="56"/>
      <c r="J412" s="41"/>
      <c r="K412" s="56"/>
      <c r="L412" s="56"/>
      <c r="M412" s="56"/>
      <c r="O412" s="41"/>
      <c r="R412" s="56"/>
    </row>
    <row r="413" spans="1:18" ht="12.75" customHeight="1">
      <c r="F413" s="56"/>
      <c r="G413" s="56"/>
      <c r="H413" s="56"/>
      <c r="I413" s="56"/>
      <c r="J413" s="41"/>
      <c r="K413" s="56"/>
      <c r="L413" s="56"/>
      <c r="M413" s="56"/>
      <c r="O413" s="41"/>
      <c r="R413" s="56"/>
    </row>
    <row r="414" spans="1:18" ht="12.75" customHeight="1">
      <c r="F414" s="56"/>
      <c r="G414" s="56"/>
      <c r="H414" s="56"/>
      <c r="I414" s="56"/>
      <c r="J414" s="41"/>
      <c r="K414" s="56"/>
      <c r="L414" s="56"/>
      <c r="M414" s="56"/>
      <c r="O414" s="41"/>
      <c r="R414" s="56"/>
    </row>
    <row r="415" spans="1:18" ht="12.75" customHeight="1">
      <c r="F415" s="56"/>
      <c r="G415" s="56"/>
      <c r="H415" s="56"/>
      <c r="I415" s="56"/>
      <c r="J415" s="41"/>
      <c r="K415" s="56"/>
      <c r="L415" s="56"/>
      <c r="M415" s="56"/>
      <c r="O415" s="41"/>
      <c r="R415" s="56"/>
    </row>
    <row r="416" spans="1:18" ht="12.75" customHeight="1">
      <c r="F416" s="56"/>
      <c r="G416" s="56"/>
      <c r="H416" s="56"/>
      <c r="I416" s="56"/>
      <c r="J416" s="41"/>
      <c r="K416" s="56"/>
      <c r="L416" s="56"/>
      <c r="M416" s="56"/>
      <c r="O416" s="41"/>
      <c r="R416" s="56"/>
    </row>
    <row r="417" spans="6:18" ht="12.75" customHeight="1">
      <c r="F417" s="56"/>
      <c r="G417" s="56"/>
      <c r="H417" s="56"/>
      <c r="I417" s="56"/>
      <c r="J417" s="41"/>
      <c r="K417" s="56"/>
      <c r="L417" s="56"/>
      <c r="M417" s="56"/>
      <c r="O417" s="41"/>
      <c r="R417" s="56"/>
    </row>
    <row r="418" spans="6:18" ht="12.75" customHeight="1">
      <c r="F418" s="56"/>
      <c r="G418" s="56"/>
      <c r="H418" s="56"/>
      <c r="I418" s="56"/>
      <c r="J418" s="41"/>
      <c r="K418" s="56"/>
      <c r="L418" s="56"/>
      <c r="M418" s="56"/>
      <c r="O418" s="41"/>
      <c r="R418" s="56"/>
    </row>
    <row r="419" spans="6:18" ht="12.75" customHeight="1">
      <c r="F419" s="56"/>
      <c r="G419" s="56"/>
      <c r="H419" s="56"/>
      <c r="I419" s="56"/>
      <c r="J419" s="41"/>
      <c r="K419" s="56"/>
      <c r="L419" s="56"/>
      <c r="M419" s="56"/>
      <c r="O419" s="41"/>
      <c r="R419" s="56"/>
    </row>
    <row r="420" spans="6:18" ht="12.75" customHeight="1">
      <c r="F420" s="56"/>
      <c r="G420" s="56"/>
      <c r="H420" s="56"/>
      <c r="I420" s="56"/>
      <c r="J420" s="41"/>
      <c r="K420" s="56"/>
      <c r="L420" s="56"/>
      <c r="M420" s="56"/>
      <c r="O420" s="41"/>
      <c r="R420" s="56"/>
    </row>
    <row r="421" spans="6:18" ht="12.75" customHeight="1">
      <c r="F421" s="56"/>
      <c r="G421" s="56"/>
      <c r="H421" s="56"/>
      <c r="I421" s="56"/>
      <c r="J421" s="41"/>
      <c r="K421" s="56"/>
      <c r="L421" s="56"/>
      <c r="M421" s="56"/>
      <c r="O421" s="41"/>
      <c r="R421" s="56"/>
    </row>
    <row r="422" spans="6:18" ht="12.75" customHeight="1">
      <c r="F422" s="56"/>
      <c r="G422" s="56"/>
      <c r="H422" s="56"/>
      <c r="I422" s="56"/>
      <c r="J422" s="41"/>
      <c r="K422" s="56"/>
      <c r="L422" s="56"/>
      <c r="M422" s="56"/>
      <c r="O422" s="41"/>
      <c r="R422" s="56"/>
    </row>
    <row r="423" spans="6:18" ht="12.75" customHeight="1">
      <c r="F423" s="56"/>
      <c r="G423" s="56"/>
      <c r="H423" s="56"/>
      <c r="I423" s="56"/>
      <c r="J423" s="41"/>
      <c r="K423" s="56"/>
      <c r="L423" s="56"/>
      <c r="M423" s="56"/>
      <c r="O423" s="41"/>
      <c r="R423" s="56"/>
    </row>
    <row r="424" spans="6:18" ht="12.75" customHeight="1">
      <c r="F424" s="56"/>
      <c r="G424" s="56"/>
      <c r="H424" s="56"/>
      <c r="I424" s="56"/>
      <c r="J424" s="41"/>
      <c r="K424" s="56"/>
      <c r="L424" s="56"/>
      <c r="M424" s="56"/>
      <c r="O424" s="41"/>
      <c r="R424" s="56"/>
    </row>
    <row r="425" spans="6:18" ht="12.75" customHeight="1">
      <c r="F425" s="56"/>
      <c r="G425" s="56"/>
      <c r="H425" s="56"/>
      <c r="I425" s="56"/>
      <c r="J425" s="41"/>
      <c r="K425" s="56"/>
      <c r="L425" s="56"/>
      <c r="M425" s="56"/>
      <c r="O425" s="41"/>
      <c r="R425" s="56"/>
    </row>
    <row r="426" spans="6:18" ht="12.75" customHeight="1">
      <c r="F426" s="56"/>
      <c r="G426" s="56"/>
      <c r="H426" s="56"/>
      <c r="I426" s="56"/>
      <c r="J426" s="41"/>
      <c r="K426" s="56"/>
      <c r="L426" s="56"/>
      <c r="M426" s="56"/>
      <c r="O426" s="41"/>
      <c r="R426" s="56"/>
    </row>
    <row r="427" spans="6:18" ht="12.75" customHeight="1">
      <c r="F427" s="56"/>
      <c r="G427" s="56"/>
      <c r="H427" s="56"/>
      <c r="I427" s="56"/>
      <c r="J427" s="41"/>
      <c r="K427" s="56"/>
      <c r="L427" s="56"/>
      <c r="M427" s="56"/>
      <c r="O427" s="41"/>
      <c r="R427" s="56"/>
    </row>
    <row r="428" spans="6:18" ht="12.75" customHeight="1">
      <c r="F428" s="56"/>
      <c r="G428" s="56"/>
      <c r="H428" s="56"/>
      <c r="I428" s="56"/>
      <c r="J428" s="41"/>
      <c r="K428" s="56"/>
      <c r="L428" s="56"/>
      <c r="M428" s="56"/>
      <c r="O428" s="41"/>
      <c r="R428" s="56"/>
    </row>
    <row r="429" spans="6:18" ht="12.75" customHeight="1">
      <c r="F429" s="56"/>
      <c r="G429" s="56"/>
      <c r="H429" s="56"/>
      <c r="I429" s="56"/>
      <c r="J429" s="41"/>
      <c r="K429" s="56"/>
      <c r="L429" s="56"/>
      <c r="M429" s="56"/>
      <c r="O429" s="41"/>
      <c r="R429" s="56"/>
    </row>
    <row r="430" spans="6:18" ht="12.75" customHeight="1">
      <c r="F430" s="56"/>
      <c r="G430" s="56"/>
      <c r="H430" s="56"/>
      <c r="I430" s="56"/>
      <c r="J430" s="41"/>
      <c r="K430" s="56"/>
      <c r="L430" s="56"/>
      <c r="M430" s="56"/>
      <c r="O430" s="41"/>
      <c r="R430" s="56"/>
    </row>
    <row r="431" spans="6:18" ht="12.75" customHeight="1">
      <c r="F431" s="56"/>
      <c r="G431" s="56"/>
      <c r="H431" s="56"/>
      <c r="I431" s="56"/>
      <c r="J431" s="41"/>
      <c r="K431" s="56"/>
      <c r="L431" s="56"/>
      <c r="M431" s="56"/>
      <c r="O431" s="41"/>
      <c r="R431" s="56"/>
    </row>
    <row r="432" spans="6:18" ht="12.75" customHeight="1">
      <c r="F432" s="56"/>
      <c r="G432" s="56"/>
      <c r="H432" s="56"/>
      <c r="I432" s="56"/>
      <c r="J432" s="41"/>
      <c r="K432" s="56"/>
      <c r="L432" s="56"/>
      <c r="M432" s="56"/>
      <c r="O432" s="41"/>
      <c r="R432" s="56"/>
    </row>
    <row r="433" spans="6:18" ht="12.75" customHeight="1">
      <c r="F433" s="56"/>
      <c r="G433" s="56"/>
      <c r="H433" s="56"/>
      <c r="I433" s="56"/>
      <c r="J433" s="41"/>
      <c r="K433" s="56"/>
      <c r="L433" s="56"/>
      <c r="M433" s="56"/>
      <c r="O433" s="41"/>
      <c r="R433" s="56"/>
    </row>
    <row r="434" spans="6:18" ht="12.75" customHeight="1">
      <c r="F434" s="56"/>
      <c r="G434" s="56"/>
      <c r="H434" s="56"/>
      <c r="I434" s="56"/>
      <c r="J434" s="41"/>
      <c r="K434" s="56"/>
      <c r="L434" s="56"/>
      <c r="M434" s="56"/>
      <c r="O434" s="41"/>
      <c r="R434" s="56"/>
    </row>
    <row r="435" spans="6:18" ht="12.75" customHeight="1">
      <c r="F435" s="56"/>
      <c r="G435" s="56"/>
      <c r="H435" s="56"/>
      <c r="I435" s="56"/>
      <c r="J435" s="41"/>
      <c r="K435" s="56"/>
      <c r="L435" s="56"/>
      <c r="M435" s="56"/>
      <c r="O435" s="41"/>
      <c r="R435" s="56"/>
    </row>
    <row r="436" spans="6:18" ht="12.75" customHeight="1">
      <c r="F436" s="56"/>
      <c r="G436" s="56"/>
      <c r="H436" s="56"/>
      <c r="I436" s="56"/>
      <c r="J436" s="41"/>
      <c r="K436" s="56"/>
      <c r="L436" s="56"/>
      <c r="M436" s="56"/>
      <c r="O436" s="41"/>
      <c r="R436" s="56"/>
    </row>
    <row r="437" spans="6:18" ht="12.75" customHeight="1">
      <c r="F437" s="56"/>
      <c r="G437" s="56"/>
      <c r="H437" s="56"/>
      <c r="I437" s="56"/>
      <c r="J437" s="41"/>
      <c r="K437" s="56"/>
      <c r="L437" s="56"/>
      <c r="M437" s="56"/>
      <c r="O437" s="41"/>
      <c r="R437" s="56"/>
    </row>
    <row r="438" spans="6:18" ht="12.75" customHeight="1">
      <c r="F438" s="56"/>
      <c r="G438" s="56"/>
      <c r="H438" s="56"/>
      <c r="I438" s="56"/>
      <c r="J438" s="41"/>
      <c r="K438" s="56"/>
      <c r="L438" s="56"/>
      <c r="M438" s="56"/>
      <c r="O438" s="41"/>
      <c r="R438" s="56"/>
    </row>
    <row r="439" spans="6:18" ht="12.75" customHeight="1">
      <c r="F439" s="56"/>
      <c r="G439" s="56"/>
      <c r="H439" s="56"/>
      <c r="I439" s="56"/>
      <c r="J439" s="41"/>
      <c r="K439" s="56"/>
      <c r="L439" s="56"/>
      <c r="M439" s="56"/>
      <c r="O439" s="41"/>
      <c r="R439" s="56"/>
    </row>
    <row r="440" spans="6:18" ht="12.75" customHeight="1">
      <c r="F440" s="56"/>
      <c r="G440" s="56"/>
      <c r="H440" s="56"/>
      <c r="I440" s="56"/>
      <c r="J440" s="41"/>
      <c r="K440" s="56"/>
      <c r="L440" s="56"/>
      <c r="M440" s="56"/>
      <c r="O440" s="41"/>
      <c r="R440" s="56"/>
    </row>
    <row r="441" spans="6:18" ht="12.75" customHeight="1">
      <c r="F441" s="56"/>
      <c r="G441" s="56"/>
      <c r="H441" s="56"/>
      <c r="I441" s="56"/>
      <c r="J441" s="41"/>
      <c r="K441" s="56"/>
      <c r="L441" s="56"/>
      <c r="M441" s="56"/>
      <c r="O441" s="41"/>
      <c r="R441" s="56"/>
    </row>
    <row r="442" spans="6:18" ht="12.75" customHeight="1">
      <c r="F442" s="56"/>
      <c r="G442" s="56"/>
      <c r="H442" s="56"/>
      <c r="I442" s="56"/>
      <c r="J442" s="41"/>
      <c r="K442" s="56"/>
      <c r="L442" s="56"/>
      <c r="M442" s="56"/>
      <c r="O442" s="41"/>
      <c r="R442" s="56"/>
    </row>
    <row r="443" spans="6:18" ht="12.75" customHeight="1">
      <c r="F443" s="56"/>
      <c r="G443" s="56"/>
      <c r="H443" s="56"/>
      <c r="I443" s="56"/>
      <c r="J443" s="41"/>
      <c r="K443" s="56"/>
      <c r="L443" s="56"/>
      <c r="M443" s="56"/>
      <c r="O443" s="41"/>
      <c r="R443" s="56"/>
    </row>
    <row r="444" spans="6:18" ht="12.75" customHeight="1">
      <c r="F444" s="56"/>
      <c r="G444" s="56"/>
      <c r="H444" s="56"/>
      <c r="I444" s="56"/>
      <c r="J444" s="41"/>
      <c r="K444" s="56"/>
      <c r="L444" s="56"/>
      <c r="M444" s="56"/>
      <c r="O444" s="41"/>
      <c r="R444" s="56"/>
    </row>
    <row r="445" spans="6:18" ht="12.75" customHeight="1">
      <c r="F445" s="56"/>
      <c r="G445" s="56"/>
      <c r="H445" s="56"/>
      <c r="I445" s="56"/>
      <c r="J445" s="41"/>
      <c r="K445" s="56"/>
      <c r="L445" s="56"/>
      <c r="M445" s="56"/>
      <c r="O445" s="41"/>
      <c r="R445" s="56"/>
    </row>
    <row r="446" spans="6:18" ht="12.75" customHeight="1">
      <c r="F446" s="56"/>
      <c r="G446" s="56"/>
      <c r="H446" s="56"/>
      <c r="I446" s="56"/>
      <c r="J446" s="41"/>
      <c r="K446" s="56"/>
      <c r="L446" s="56"/>
      <c r="M446" s="56"/>
      <c r="O446" s="41"/>
      <c r="R446" s="56"/>
    </row>
    <row r="447" spans="6:18" ht="12.75" customHeight="1">
      <c r="F447" s="56"/>
      <c r="G447" s="56"/>
      <c r="H447" s="56"/>
      <c r="I447" s="56"/>
      <c r="J447" s="41"/>
      <c r="K447" s="56"/>
      <c r="L447" s="56"/>
      <c r="M447" s="56"/>
      <c r="O447" s="41"/>
      <c r="R447" s="56"/>
    </row>
    <row r="448" spans="6:18" ht="12.75" customHeight="1">
      <c r="F448" s="56"/>
      <c r="G448" s="56"/>
      <c r="H448" s="56"/>
      <c r="I448" s="56"/>
      <c r="J448" s="41"/>
      <c r="K448" s="56"/>
      <c r="L448" s="56"/>
      <c r="M448" s="56"/>
      <c r="O448" s="41"/>
      <c r="R448" s="56"/>
    </row>
    <row r="449" spans="6:18" ht="12.75" customHeight="1">
      <c r="F449" s="56"/>
      <c r="G449" s="56"/>
      <c r="H449" s="56"/>
      <c r="I449" s="56"/>
      <c r="J449" s="41"/>
      <c r="K449" s="56"/>
      <c r="L449" s="56"/>
      <c r="M449" s="56"/>
      <c r="O449" s="41"/>
      <c r="R449" s="56"/>
    </row>
    <row r="450" spans="6:18" ht="12.75" customHeight="1">
      <c r="F450" s="56"/>
      <c r="G450" s="56"/>
      <c r="H450" s="56"/>
      <c r="I450" s="56"/>
      <c r="J450" s="41"/>
      <c r="K450" s="56"/>
      <c r="L450" s="56"/>
      <c r="M450" s="56"/>
      <c r="O450" s="41"/>
      <c r="R450" s="56"/>
    </row>
    <row r="451" spans="6:18" ht="12.75" customHeight="1">
      <c r="F451" s="56"/>
      <c r="G451" s="56"/>
      <c r="H451" s="56"/>
      <c r="I451" s="56"/>
      <c r="J451" s="41"/>
      <c r="K451" s="56"/>
      <c r="L451" s="56"/>
      <c r="M451" s="56"/>
      <c r="O451" s="41"/>
      <c r="R451" s="56"/>
    </row>
    <row r="452" spans="6:18" ht="12.75" customHeight="1">
      <c r="F452" s="56"/>
      <c r="G452" s="56"/>
      <c r="H452" s="56"/>
      <c r="I452" s="56"/>
      <c r="J452" s="41"/>
      <c r="K452" s="56"/>
      <c r="L452" s="56"/>
      <c r="M452" s="56"/>
      <c r="O452" s="41"/>
      <c r="R452" s="56"/>
    </row>
    <row r="453" spans="6:18" ht="12.75" customHeight="1">
      <c r="F453" s="56"/>
      <c r="G453" s="56"/>
      <c r="H453" s="56"/>
      <c r="I453" s="56"/>
      <c r="J453" s="41"/>
      <c r="K453" s="56"/>
      <c r="L453" s="56"/>
      <c r="M453" s="56"/>
      <c r="O453" s="41"/>
      <c r="R453" s="56"/>
    </row>
    <row r="454" spans="6:18" ht="12.75" customHeight="1">
      <c r="F454" s="56"/>
      <c r="G454" s="56"/>
      <c r="H454" s="56"/>
      <c r="I454" s="56"/>
      <c r="J454" s="41"/>
      <c r="K454" s="56"/>
      <c r="L454" s="56"/>
      <c r="M454" s="56"/>
      <c r="O454" s="41"/>
      <c r="R454" s="56"/>
    </row>
    <row r="455" spans="6:18" ht="12.75" customHeight="1">
      <c r="F455" s="56"/>
      <c r="G455" s="56"/>
      <c r="H455" s="56"/>
      <c r="I455" s="56"/>
      <c r="J455" s="41"/>
      <c r="K455" s="56"/>
      <c r="L455" s="56"/>
      <c r="M455" s="56"/>
      <c r="O455" s="41"/>
      <c r="R455" s="56"/>
    </row>
    <row r="456" spans="6:18" ht="12.75" customHeight="1">
      <c r="F456" s="56"/>
      <c r="G456" s="56"/>
      <c r="H456" s="56"/>
      <c r="I456" s="56"/>
      <c r="J456" s="41"/>
      <c r="K456" s="56"/>
      <c r="L456" s="56"/>
      <c r="M456" s="56"/>
      <c r="O456" s="41"/>
      <c r="R456" s="56"/>
    </row>
    <row r="457" spans="6:18" ht="12.75" customHeight="1">
      <c r="F457" s="56"/>
      <c r="G457" s="56"/>
      <c r="H457" s="56"/>
      <c r="I457" s="56"/>
      <c r="J457" s="41"/>
      <c r="K457" s="56"/>
      <c r="L457" s="56"/>
      <c r="M457" s="56"/>
      <c r="O457" s="41"/>
      <c r="R457" s="56"/>
    </row>
    <row r="458" spans="6:18" ht="12.75" customHeight="1">
      <c r="F458" s="56"/>
      <c r="G458" s="56"/>
      <c r="H458" s="56"/>
      <c r="I458" s="56"/>
      <c r="J458" s="41"/>
      <c r="K458" s="56"/>
      <c r="L458" s="56"/>
      <c r="M458" s="56"/>
      <c r="O458" s="41"/>
      <c r="R458" s="56"/>
    </row>
    <row r="459" spans="6:18" ht="12.75" customHeight="1">
      <c r="F459" s="56"/>
      <c r="G459" s="56"/>
      <c r="H459" s="56"/>
      <c r="I459" s="56"/>
      <c r="J459" s="41"/>
      <c r="K459" s="56"/>
      <c r="L459" s="56"/>
      <c r="M459" s="56"/>
      <c r="O459" s="41"/>
      <c r="R459" s="56"/>
    </row>
    <row r="460" spans="6:18" ht="12.75" customHeight="1">
      <c r="F460" s="56"/>
      <c r="G460" s="56"/>
      <c r="H460" s="56"/>
      <c r="I460" s="56"/>
      <c r="J460" s="41"/>
      <c r="K460" s="56"/>
      <c r="L460" s="56"/>
      <c r="M460" s="56"/>
      <c r="O460" s="41"/>
      <c r="R460" s="56"/>
    </row>
    <row r="461" spans="6:18" ht="12.75" customHeight="1">
      <c r="F461" s="56"/>
      <c r="G461" s="56"/>
      <c r="H461" s="56"/>
      <c r="I461" s="56"/>
      <c r="J461" s="41"/>
      <c r="K461" s="56"/>
      <c r="L461" s="56"/>
      <c r="M461" s="56"/>
      <c r="O461" s="41"/>
      <c r="R461" s="56"/>
    </row>
    <row r="462" spans="6:18" ht="12.75" customHeight="1">
      <c r="F462" s="56"/>
      <c r="G462" s="56"/>
      <c r="H462" s="56"/>
      <c r="I462" s="56"/>
      <c r="J462" s="41"/>
      <c r="K462" s="56"/>
      <c r="L462" s="56"/>
      <c r="M462" s="56"/>
      <c r="O462" s="41"/>
      <c r="R462" s="56"/>
    </row>
    <row r="463" spans="6:18" ht="12.75" customHeight="1">
      <c r="F463" s="56"/>
      <c r="G463" s="56"/>
      <c r="H463" s="56"/>
      <c r="I463" s="56"/>
      <c r="J463" s="41"/>
      <c r="K463" s="56"/>
      <c r="L463" s="56"/>
      <c r="M463" s="56"/>
      <c r="O463" s="41"/>
      <c r="R463" s="56"/>
    </row>
    <row r="464" spans="6:18" ht="12.75" customHeight="1">
      <c r="F464" s="56"/>
      <c r="G464" s="56"/>
      <c r="H464" s="56"/>
      <c r="I464" s="56"/>
      <c r="J464" s="41"/>
      <c r="K464" s="56"/>
      <c r="L464" s="56"/>
      <c r="M464" s="56"/>
      <c r="O464" s="41"/>
      <c r="R464" s="56"/>
    </row>
    <row r="465" spans="6:18" ht="12.75" customHeight="1">
      <c r="F465" s="56"/>
      <c r="G465" s="56"/>
      <c r="H465" s="56"/>
      <c r="I465" s="56"/>
      <c r="J465" s="41"/>
      <c r="K465" s="56"/>
      <c r="L465" s="56"/>
      <c r="M465" s="56"/>
      <c r="O465" s="41"/>
      <c r="R465" s="56"/>
    </row>
    <row r="466" spans="6:18" ht="12.75" customHeight="1">
      <c r="F466" s="56"/>
      <c r="G466" s="56"/>
      <c r="H466" s="56"/>
      <c r="I466" s="56"/>
      <c r="J466" s="41"/>
      <c r="K466" s="56"/>
      <c r="L466" s="56"/>
      <c r="M466" s="56"/>
      <c r="O466" s="41"/>
      <c r="R466" s="56"/>
    </row>
    <row r="467" spans="6:18" ht="12.75" customHeight="1">
      <c r="F467" s="56"/>
      <c r="G467" s="56"/>
      <c r="H467" s="56"/>
      <c r="I467" s="56"/>
      <c r="J467" s="41"/>
      <c r="K467" s="56"/>
      <c r="L467" s="56"/>
      <c r="M467" s="56"/>
      <c r="O467" s="41"/>
      <c r="R467" s="56"/>
    </row>
    <row r="468" spans="6:18" ht="12.75" customHeight="1">
      <c r="F468" s="56"/>
      <c r="G468" s="56"/>
      <c r="H468" s="56"/>
      <c r="I468" s="56"/>
      <c r="J468" s="41"/>
      <c r="K468" s="56"/>
      <c r="L468" s="56"/>
      <c r="M468" s="56"/>
      <c r="O468" s="41"/>
      <c r="R468" s="56"/>
    </row>
    <row r="469" spans="6:18" ht="12.75" customHeight="1">
      <c r="F469" s="56"/>
      <c r="G469" s="56"/>
      <c r="H469" s="56"/>
      <c r="I469" s="56"/>
      <c r="J469" s="41"/>
      <c r="K469" s="56"/>
      <c r="L469" s="56"/>
      <c r="M469" s="56"/>
      <c r="O469" s="41"/>
      <c r="R469" s="56"/>
    </row>
    <row r="470" spans="6:18" ht="12.75" customHeight="1">
      <c r="F470" s="56"/>
      <c r="G470" s="56"/>
      <c r="H470" s="56"/>
      <c r="I470" s="56"/>
      <c r="J470" s="41"/>
      <c r="K470" s="56"/>
      <c r="L470" s="56"/>
      <c r="M470" s="56"/>
      <c r="O470" s="41"/>
      <c r="R470" s="56"/>
    </row>
    <row r="471" spans="6:18" ht="12.75" customHeight="1">
      <c r="F471" s="56"/>
      <c r="G471" s="56"/>
      <c r="H471" s="56"/>
      <c r="I471" s="56"/>
      <c r="J471" s="41"/>
      <c r="K471" s="56"/>
      <c r="L471" s="56"/>
      <c r="M471" s="56"/>
      <c r="O471" s="41"/>
      <c r="R471" s="56"/>
    </row>
    <row r="472" spans="6:18" ht="12.75" customHeight="1">
      <c r="F472" s="56"/>
      <c r="G472" s="56"/>
      <c r="H472" s="56"/>
      <c r="I472" s="56"/>
      <c r="J472" s="41"/>
      <c r="K472" s="56"/>
      <c r="L472" s="56"/>
      <c r="M472" s="56"/>
      <c r="O472" s="41"/>
      <c r="R472" s="56"/>
    </row>
    <row r="473" spans="6:18" ht="12.75" customHeight="1">
      <c r="F473" s="56"/>
      <c r="G473" s="56"/>
      <c r="H473" s="56"/>
      <c r="I473" s="56"/>
      <c r="J473" s="41"/>
      <c r="K473" s="56"/>
      <c r="L473" s="56"/>
      <c r="M473" s="56"/>
      <c r="O473" s="41"/>
      <c r="R473" s="56"/>
    </row>
    <row r="474" spans="6:18" ht="12.75" customHeight="1">
      <c r="F474" s="56"/>
      <c r="G474" s="56"/>
      <c r="H474" s="56"/>
      <c r="I474" s="56"/>
      <c r="J474" s="41"/>
      <c r="K474" s="56"/>
      <c r="L474" s="56"/>
      <c r="M474" s="56"/>
      <c r="O474" s="41"/>
      <c r="R474" s="56"/>
    </row>
    <row r="475" spans="6:18" ht="12.75" customHeight="1">
      <c r="F475" s="56"/>
      <c r="G475" s="56"/>
      <c r="H475" s="56"/>
      <c r="I475" s="56"/>
      <c r="J475" s="41"/>
      <c r="K475" s="56"/>
      <c r="L475" s="56"/>
      <c r="M475" s="56"/>
      <c r="O475" s="41"/>
      <c r="R475" s="56"/>
    </row>
    <row r="476" spans="6:18" ht="12.75" customHeight="1">
      <c r="F476" s="56"/>
      <c r="G476" s="56"/>
      <c r="H476" s="56"/>
      <c r="I476" s="56"/>
      <c r="J476" s="41"/>
      <c r="K476" s="56"/>
      <c r="L476" s="56"/>
      <c r="M476" s="56"/>
      <c r="O476" s="41"/>
      <c r="R476" s="56"/>
    </row>
    <row r="477" spans="6:18" ht="12.75" customHeight="1">
      <c r="F477" s="56"/>
      <c r="G477" s="56"/>
      <c r="H477" s="56"/>
      <c r="I477" s="56"/>
      <c r="J477" s="41"/>
      <c r="K477" s="56"/>
      <c r="L477" s="56"/>
      <c r="M477" s="56"/>
      <c r="O477" s="41"/>
      <c r="R477" s="56"/>
    </row>
    <row r="478" spans="6:18" ht="12.75" customHeight="1">
      <c r="F478" s="56"/>
      <c r="G478" s="56"/>
      <c r="H478" s="56"/>
      <c r="I478" s="56"/>
      <c r="J478" s="41"/>
      <c r="K478" s="56"/>
      <c r="L478" s="56"/>
      <c r="M478" s="56"/>
      <c r="O478" s="41"/>
      <c r="R478" s="56"/>
    </row>
    <row r="479" spans="6:18" ht="12.75" customHeight="1">
      <c r="F479" s="56"/>
      <c r="G479" s="56"/>
      <c r="H479" s="56"/>
      <c r="I479" s="56"/>
      <c r="J479" s="41"/>
      <c r="K479" s="56"/>
      <c r="L479" s="56"/>
      <c r="M479" s="56"/>
      <c r="O479" s="41"/>
      <c r="R479" s="56"/>
    </row>
    <row r="480" spans="6:18" ht="12.75" customHeight="1">
      <c r="F480" s="56"/>
      <c r="G480" s="56"/>
      <c r="H480" s="56"/>
      <c r="I480" s="56"/>
      <c r="J480" s="41"/>
      <c r="K480" s="56"/>
      <c r="L480" s="56"/>
      <c r="M480" s="56"/>
      <c r="O480" s="41"/>
      <c r="R480" s="56"/>
    </row>
    <row r="481" spans="6:18" ht="12.75" customHeight="1">
      <c r="F481" s="56"/>
      <c r="G481" s="56"/>
      <c r="H481" s="56"/>
      <c r="I481" s="56"/>
      <c r="J481" s="41"/>
      <c r="K481" s="56"/>
      <c r="L481" s="56"/>
      <c r="M481" s="56"/>
      <c r="O481" s="41"/>
      <c r="R481" s="56"/>
    </row>
    <row r="482" spans="6:18" ht="12.75" customHeight="1">
      <c r="F482" s="56"/>
      <c r="G482" s="56"/>
      <c r="H482" s="56"/>
      <c r="I482" s="56"/>
      <c r="J482" s="41"/>
      <c r="K482" s="56"/>
      <c r="L482" s="56"/>
      <c r="M482" s="56"/>
      <c r="O482" s="41"/>
      <c r="R482" s="56"/>
    </row>
    <row r="483" spans="6:18" ht="12.75" customHeight="1">
      <c r="F483" s="56"/>
      <c r="G483" s="56"/>
      <c r="H483" s="56"/>
      <c r="I483" s="56"/>
      <c r="J483" s="41"/>
      <c r="K483" s="56"/>
      <c r="L483" s="56"/>
      <c r="M483" s="56"/>
      <c r="O483" s="41"/>
      <c r="R483" s="56"/>
    </row>
    <row r="484" spans="6:18" ht="12.75" customHeight="1">
      <c r="F484" s="56"/>
      <c r="G484" s="56"/>
      <c r="H484" s="56"/>
      <c r="I484" s="56"/>
      <c r="J484" s="41"/>
      <c r="K484" s="56"/>
      <c r="L484" s="56"/>
      <c r="M484" s="56"/>
      <c r="O484" s="41"/>
      <c r="R484" s="56"/>
    </row>
    <row r="485" spans="6:18" ht="12.75" customHeight="1">
      <c r="F485" s="56"/>
      <c r="G485" s="56"/>
      <c r="H485" s="56"/>
      <c r="I485" s="56"/>
      <c r="J485" s="41"/>
      <c r="K485" s="56"/>
      <c r="L485" s="56"/>
      <c r="M485" s="56"/>
      <c r="O485" s="41"/>
      <c r="R485" s="56"/>
    </row>
    <row r="486" spans="6:18" ht="12.75" customHeight="1">
      <c r="F486" s="56"/>
      <c r="G486" s="56"/>
      <c r="H486" s="56"/>
      <c r="I486" s="56"/>
      <c r="J486" s="41"/>
      <c r="K486" s="56"/>
      <c r="L486" s="56"/>
      <c r="M486" s="56"/>
      <c r="O486" s="41"/>
      <c r="R486" s="56"/>
    </row>
    <row r="487" spans="6:18" ht="12.75" customHeight="1">
      <c r="F487" s="56"/>
      <c r="G487" s="56"/>
      <c r="H487" s="56"/>
      <c r="I487" s="56"/>
      <c r="J487" s="41"/>
      <c r="K487" s="56"/>
      <c r="L487" s="56"/>
      <c r="M487" s="56"/>
      <c r="O487" s="41"/>
      <c r="R487" s="56"/>
    </row>
    <row r="488" spans="6:18" ht="12.75" customHeight="1">
      <c r="F488" s="56"/>
      <c r="G488" s="56"/>
      <c r="H488" s="56"/>
      <c r="I488" s="56"/>
      <c r="J488" s="41"/>
      <c r="K488" s="56"/>
      <c r="L488" s="56"/>
      <c r="M488" s="56"/>
      <c r="O488" s="41"/>
      <c r="R488" s="56"/>
    </row>
    <row r="489" spans="6:18" ht="12.75" customHeight="1">
      <c r="F489" s="56"/>
      <c r="G489" s="56"/>
      <c r="H489" s="56"/>
      <c r="I489" s="56"/>
      <c r="J489" s="41"/>
      <c r="K489" s="56"/>
      <c r="L489" s="56"/>
      <c r="M489" s="56"/>
      <c r="O489" s="41"/>
      <c r="R489" s="56"/>
    </row>
    <row r="490" spans="6:18" ht="12.75" customHeight="1">
      <c r="F490" s="56"/>
      <c r="G490" s="56"/>
      <c r="H490" s="56"/>
      <c r="I490" s="56"/>
      <c r="J490" s="41"/>
      <c r="K490" s="56"/>
      <c r="L490" s="56"/>
      <c r="M490" s="56"/>
      <c r="O490" s="41"/>
      <c r="R490" s="56"/>
    </row>
    <row r="491" spans="6:18" ht="12.75" customHeight="1">
      <c r="F491" s="56"/>
      <c r="G491" s="56"/>
      <c r="H491" s="56"/>
      <c r="I491" s="56"/>
      <c r="J491" s="41"/>
      <c r="K491" s="56"/>
      <c r="L491" s="56"/>
      <c r="M491" s="56"/>
      <c r="O491" s="41"/>
      <c r="R491" s="56"/>
    </row>
    <row r="492" spans="6:18" ht="12.75" customHeight="1">
      <c r="F492" s="56"/>
      <c r="G492" s="56"/>
      <c r="H492" s="56"/>
      <c r="I492" s="56"/>
      <c r="J492" s="41"/>
      <c r="K492" s="56"/>
      <c r="L492" s="56"/>
      <c r="M492" s="56"/>
      <c r="O492" s="41"/>
      <c r="R492" s="56"/>
    </row>
    <row r="493" spans="6:18" ht="12.75" customHeight="1">
      <c r="F493" s="56"/>
      <c r="G493" s="56"/>
      <c r="H493" s="56"/>
      <c r="I493" s="56"/>
      <c r="J493" s="41"/>
      <c r="K493" s="56"/>
      <c r="L493" s="56"/>
      <c r="M493" s="56"/>
      <c r="O493" s="41"/>
      <c r="R493" s="56"/>
    </row>
    <row r="494" spans="6:18" ht="12.75" customHeight="1">
      <c r="F494" s="56"/>
      <c r="G494" s="56"/>
      <c r="H494" s="56"/>
      <c r="I494" s="56"/>
      <c r="J494" s="41"/>
      <c r="K494" s="56"/>
      <c r="L494" s="56"/>
      <c r="M494" s="56"/>
      <c r="O494" s="41"/>
      <c r="R494" s="56"/>
    </row>
    <row r="495" spans="6:18" ht="12.75" customHeight="1">
      <c r="F495" s="56"/>
      <c r="G495" s="56"/>
      <c r="H495" s="56"/>
      <c r="I495" s="56"/>
      <c r="J495" s="41"/>
      <c r="K495" s="56"/>
      <c r="L495" s="56"/>
      <c r="M495" s="56"/>
      <c r="O495" s="41"/>
      <c r="R495" s="56"/>
    </row>
    <row r="496" spans="6:18" ht="12.75" customHeight="1">
      <c r="F496" s="56"/>
      <c r="G496" s="56"/>
      <c r="H496" s="56"/>
      <c r="I496" s="56"/>
      <c r="J496" s="41"/>
      <c r="K496" s="56"/>
      <c r="L496" s="56"/>
      <c r="M496" s="56"/>
      <c r="O496" s="41"/>
      <c r="R496" s="56"/>
    </row>
    <row r="497" spans="6:18" ht="12.75" customHeight="1">
      <c r="F497" s="56"/>
      <c r="G497" s="56"/>
      <c r="H497" s="56"/>
      <c r="I497" s="56"/>
      <c r="J497" s="41"/>
      <c r="K497" s="56"/>
      <c r="L497" s="56"/>
      <c r="M497" s="56"/>
      <c r="O497" s="41"/>
      <c r="R497" s="56"/>
    </row>
    <row r="498" spans="6:18" ht="12.75" customHeight="1">
      <c r="F498" s="56"/>
      <c r="G498" s="56"/>
      <c r="H498" s="56"/>
      <c r="I498" s="56"/>
      <c r="J498" s="41"/>
      <c r="K498" s="56"/>
      <c r="L498" s="56"/>
      <c r="M498" s="56"/>
      <c r="O498" s="41"/>
      <c r="R498" s="56"/>
    </row>
    <row r="499" spans="6:18" ht="12.75" customHeight="1">
      <c r="F499" s="56"/>
      <c r="G499" s="56"/>
      <c r="H499" s="56"/>
      <c r="I499" s="56"/>
      <c r="J499" s="41"/>
      <c r="K499" s="56"/>
      <c r="L499" s="56"/>
      <c r="M499" s="56"/>
      <c r="O499" s="41"/>
      <c r="R499" s="56"/>
    </row>
    <row r="500" spans="6:18" ht="12.75" customHeight="1">
      <c r="F500" s="56"/>
      <c r="G500" s="56"/>
      <c r="H500" s="56"/>
      <c r="I500" s="56"/>
      <c r="J500" s="41"/>
      <c r="K500" s="56"/>
      <c r="L500" s="56"/>
      <c r="M500" s="56"/>
      <c r="O500" s="41"/>
      <c r="R500" s="56"/>
    </row>
    <row r="501" spans="6:18" ht="12.75" customHeight="1">
      <c r="F501" s="56"/>
      <c r="G501" s="56"/>
      <c r="H501" s="56"/>
      <c r="I501" s="56"/>
      <c r="J501" s="41"/>
      <c r="K501" s="56"/>
      <c r="L501" s="56"/>
      <c r="M501" s="56"/>
      <c r="O501" s="41"/>
      <c r="R501" s="56"/>
    </row>
    <row r="502" spans="6:18" ht="12.75" customHeight="1">
      <c r="F502" s="56"/>
      <c r="G502" s="56"/>
      <c r="H502" s="56"/>
      <c r="I502" s="56"/>
      <c r="J502" s="41"/>
      <c r="K502" s="56"/>
      <c r="L502" s="56"/>
      <c r="M502" s="56"/>
      <c r="O502" s="41"/>
      <c r="R502" s="56"/>
    </row>
    <row r="503" spans="6:18" ht="12.75" customHeight="1">
      <c r="F503" s="56"/>
      <c r="G503" s="56"/>
      <c r="H503" s="56"/>
      <c r="I503" s="56"/>
      <c r="J503" s="41"/>
      <c r="K503" s="56"/>
      <c r="L503" s="56"/>
      <c r="M503" s="56"/>
      <c r="O503" s="41"/>
      <c r="R503" s="56"/>
    </row>
    <row r="504" spans="6:18" ht="12.75" customHeight="1">
      <c r="F504" s="56"/>
      <c r="G504" s="56"/>
      <c r="H504" s="56"/>
      <c r="I504" s="56"/>
      <c r="J504" s="41"/>
      <c r="K504" s="56"/>
      <c r="L504" s="56"/>
      <c r="M504" s="56"/>
      <c r="O504" s="41"/>
      <c r="R504" s="56"/>
    </row>
    <row r="505" spans="6:18" ht="12.75" customHeight="1">
      <c r="F505" s="56"/>
      <c r="G505" s="56"/>
      <c r="H505" s="56"/>
      <c r="I505" s="56"/>
      <c r="J505" s="41"/>
      <c r="K505" s="56"/>
      <c r="L505" s="56"/>
      <c r="M505" s="56"/>
      <c r="O505" s="41"/>
      <c r="R505" s="56"/>
    </row>
    <row r="506" spans="6:18" ht="12.75" customHeight="1">
      <c r="F506" s="56"/>
      <c r="G506" s="56"/>
      <c r="H506" s="56"/>
      <c r="I506" s="56"/>
      <c r="J506" s="41"/>
      <c r="K506" s="56"/>
      <c r="L506" s="56"/>
      <c r="M506" s="56"/>
      <c r="O506" s="41"/>
      <c r="R506" s="56"/>
    </row>
    <row r="507" spans="6:18" ht="12.75" customHeight="1">
      <c r="F507" s="56"/>
      <c r="G507" s="56"/>
      <c r="H507" s="56"/>
      <c r="I507" s="56"/>
      <c r="J507" s="41"/>
      <c r="K507" s="56"/>
      <c r="L507" s="56"/>
      <c r="M507" s="56"/>
      <c r="O507" s="41"/>
      <c r="R507" s="56"/>
    </row>
    <row r="508" spans="6:18" ht="12.75" customHeight="1">
      <c r="F508" s="56"/>
      <c r="G508" s="56"/>
      <c r="H508" s="56"/>
      <c r="I508" s="56"/>
      <c r="J508" s="41"/>
      <c r="K508" s="56"/>
      <c r="L508" s="56"/>
      <c r="M508" s="56"/>
      <c r="O508" s="41"/>
      <c r="R508" s="56"/>
    </row>
    <row r="509" spans="6:18" ht="12.75" customHeight="1">
      <c r="F509" s="56"/>
      <c r="G509" s="56"/>
      <c r="H509" s="56"/>
      <c r="I509" s="56"/>
      <c r="J509" s="41"/>
      <c r="K509" s="56"/>
      <c r="L509" s="56"/>
      <c r="M509" s="56"/>
      <c r="O509" s="41"/>
      <c r="R509" s="56"/>
    </row>
    <row r="510" spans="6:18" ht="12.75" customHeight="1">
      <c r="F510" s="56"/>
      <c r="G510" s="56"/>
      <c r="H510" s="56"/>
      <c r="I510" s="56"/>
      <c r="J510" s="41"/>
      <c r="K510" s="56"/>
      <c r="L510" s="56"/>
      <c r="M510" s="56"/>
      <c r="O510" s="41"/>
      <c r="R510" s="56"/>
    </row>
    <row r="511" spans="6:18" ht="12.75" customHeight="1">
      <c r="F511" s="56"/>
      <c r="G511" s="56"/>
      <c r="H511" s="56"/>
      <c r="I511" s="56"/>
      <c r="J511" s="41"/>
      <c r="K511" s="56"/>
      <c r="L511" s="56"/>
      <c r="M511" s="56"/>
      <c r="O511" s="41"/>
      <c r="R511" s="56"/>
    </row>
    <row r="512" spans="6:18" ht="12.75" customHeight="1">
      <c r="F512" s="56"/>
      <c r="G512" s="56"/>
      <c r="H512" s="56"/>
      <c r="I512" s="56"/>
      <c r="J512" s="41"/>
      <c r="K512" s="56"/>
      <c r="L512" s="56"/>
      <c r="M512" s="56"/>
      <c r="O512" s="41"/>
      <c r="R512" s="56"/>
    </row>
    <row r="513" spans="6:18" ht="12.75" customHeight="1">
      <c r="F513" s="56"/>
      <c r="G513" s="56"/>
      <c r="H513" s="56"/>
      <c r="I513" s="56"/>
      <c r="J513" s="41"/>
      <c r="K513" s="56"/>
      <c r="L513" s="56"/>
      <c r="M513" s="56"/>
      <c r="O513" s="41"/>
      <c r="R513" s="56"/>
    </row>
    <row r="514" spans="6:18" ht="12.75" customHeight="1">
      <c r="F514" s="56"/>
      <c r="G514" s="56"/>
      <c r="H514" s="56"/>
      <c r="I514" s="56"/>
      <c r="J514" s="41"/>
      <c r="K514" s="56"/>
      <c r="L514" s="56"/>
      <c r="M514" s="56"/>
      <c r="O514" s="41"/>
      <c r="R514" s="56"/>
    </row>
    <row r="515" spans="6:18" ht="12.75" customHeight="1">
      <c r="F515" s="56"/>
      <c r="G515" s="56"/>
      <c r="H515" s="56"/>
      <c r="I515" s="56"/>
      <c r="J515" s="41"/>
      <c r="K515" s="56"/>
      <c r="L515" s="56"/>
      <c r="M515" s="56"/>
      <c r="O515" s="41"/>
      <c r="R515" s="56"/>
    </row>
    <row r="516" spans="6:18" ht="12.75" customHeight="1">
      <c r="F516" s="56"/>
      <c r="G516" s="56"/>
      <c r="H516" s="56"/>
      <c r="I516" s="56"/>
      <c r="J516" s="41"/>
      <c r="K516" s="56"/>
      <c r="L516" s="56"/>
      <c r="M516" s="56"/>
      <c r="O516" s="41"/>
      <c r="R516" s="56"/>
    </row>
    <row r="517" spans="6:18" ht="12.75" customHeight="1">
      <c r="F517" s="56"/>
      <c r="G517" s="56"/>
      <c r="H517" s="56"/>
      <c r="I517" s="56"/>
      <c r="J517" s="41"/>
      <c r="K517" s="56"/>
      <c r="L517" s="56"/>
      <c r="M517" s="56"/>
      <c r="O517" s="41"/>
      <c r="R517" s="56"/>
    </row>
    <row r="518" spans="6:18" ht="12.75" customHeight="1">
      <c r="F518" s="56"/>
      <c r="G518" s="56"/>
      <c r="H518" s="56"/>
      <c r="I518" s="56"/>
      <c r="J518" s="41"/>
      <c r="K518" s="56"/>
      <c r="L518" s="56"/>
      <c r="M518" s="56"/>
      <c r="O518" s="41"/>
      <c r="R518" s="56"/>
    </row>
    <row r="519" spans="6:18" ht="12.75" customHeight="1">
      <c r="F519" s="56"/>
      <c r="G519" s="56"/>
      <c r="H519" s="56"/>
      <c r="I519" s="56"/>
      <c r="J519" s="41"/>
      <c r="K519" s="56"/>
      <c r="L519" s="56"/>
      <c r="M519" s="56"/>
      <c r="O519" s="41"/>
      <c r="R519" s="56"/>
    </row>
    <row r="520" spans="6:18" ht="12.75" customHeight="1">
      <c r="F520" s="56"/>
      <c r="G520" s="56"/>
      <c r="H520" s="56"/>
      <c r="I520" s="56"/>
      <c r="J520" s="41"/>
      <c r="K520" s="56"/>
      <c r="L520" s="56"/>
      <c r="M520" s="56"/>
      <c r="O520" s="41"/>
      <c r="R520" s="56"/>
    </row>
    <row r="521" spans="6:18" ht="12.75" customHeight="1">
      <c r="F521" s="56"/>
      <c r="G521" s="56"/>
      <c r="H521" s="56"/>
      <c r="I521" s="56"/>
      <c r="J521" s="41"/>
      <c r="K521" s="56"/>
      <c r="L521" s="56"/>
      <c r="M521" s="56"/>
      <c r="O521" s="41"/>
      <c r="R521" s="56"/>
    </row>
    <row r="522" spans="6:18" ht="12.75" customHeight="1">
      <c r="F522" s="56"/>
      <c r="G522" s="56"/>
      <c r="H522" s="56"/>
      <c r="I522" s="56"/>
      <c r="J522" s="41"/>
      <c r="K522" s="56"/>
      <c r="L522" s="56"/>
      <c r="M522" s="56"/>
      <c r="O522" s="41"/>
      <c r="R522" s="56"/>
    </row>
    <row r="523" spans="6:18" ht="12.75" customHeight="1">
      <c r="F523" s="56"/>
      <c r="G523" s="56"/>
      <c r="H523" s="56"/>
      <c r="I523" s="56"/>
      <c r="J523" s="41"/>
      <c r="K523" s="56"/>
      <c r="L523" s="56"/>
      <c r="M523" s="56"/>
      <c r="O523" s="41"/>
      <c r="R523" s="56"/>
    </row>
    <row r="524" spans="6:18" ht="12.75" customHeight="1">
      <c r="F524" s="56"/>
      <c r="G524" s="56"/>
      <c r="H524" s="56"/>
      <c r="I524" s="56"/>
      <c r="J524" s="41"/>
      <c r="K524" s="56"/>
      <c r="L524" s="56"/>
      <c r="M524" s="56"/>
      <c r="O524" s="41"/>
      <c r="R524" s="56"/>
    </row>
    <row r="525" spans="6:18" ht="12.75" customHeight="1">
      <c r="F525" s="56"/>
      <c r="G525" s="56"/>
      <c r="H525" s="56"/>
      <c r="I525" s="56"/>
      <c r="J525" s="41"/>
      <c r="K525" s="56"/>
      <c r="L525" s="56"/>
      <c r="M525" s="56"/>
      <c r="O525" s="41"/>
      <c r="R525" s="56"/>
    </row>
    <row r="526" spans="6:18" ht="12.75" customHeight="1">
      <c r="F526" s="56"/>
      <c r="G526" s="56"/>
      <c r="H526" s="56"/>
      <c r="I526" s="56"/>
      <c r="J526" s="41"/>
      <c r="K526" s="56"/>
      <c r="L526" s="56"/>
      <c r="M526" s="56"/>
      <c r="O526" s="41"/>
      <c r="R526" s="56"/>
    </row>
    <row r="527" spans="6:18" ht="12.75" customHeight="1">
      <c r="F527" s="56"/>
      <c r="G527" s="56"/>
      <c r="H527" s="56"/>
      <c r="I527" s="56"/>
      <c r="J527" s="41"/>
      <c r="K527" s="56"/>
      <c r="L527" s="56"/>
      <c r="M527" s="56"/>
      <c r="O527" s="41"/>
      <c r="R527" s="56"/>
    </row>
    <row r="528" spans="6:18" ht="12.75" customHeight="1">
      <c r="F528" s="56"/>
      <c r="G528" s="56"/>
      <c r="H528" s="56"/>
      <c r="I528" s="56"/>
      <c r="J528" s="41"/>
      <c r="K528" s="56"/>
      <c r="L528" s="56"/>
      <c r="M528" s="56"/>
      <c r="O528" s="41"/>
      <c r="R528" s="56"/>
    </row>
    <row r="529" spans="6:18" ht="12.75" customHeight="1">
      <c r="F529" s="56"/>
      <c r="G529" s="56"/>
      <c r="H529" s="56"/>
      <c r="I529" s="56"/>
      <c r="J529" s="41"/>
      <c r="K529" s="56"/>
      <c r="L529" s="56"/>
      <c r="M529" s="56"/>
      <c r="O529" s="41"/>
      <c r="R529" s="56"/>
    </row>
    <row r="530" spans="6:18" ht="12.75" customHeight="1">
      <c r="F530" s="56"/>
      <c r="G530" s="56"/>
      <c r="H530" s="56"/>
      <c r="I530" s="56"/>
      <c r="J530" s="41"/>
      <c r="K530" s="56"/>
      <c r="L530" s="56"/>
      <c r="M530" s="56"/>
      <c r="O530" s="41"/>
      <c r="R530" s="56"/>
    </row>
    <row r="531" spans="6:18" ht="12.75" customHeight="1">
      <c r="F531" s="56"/>
      <c r="G531" s="56"/>
      <c r="H531" s="56"/>
      <c r="I531" s="56"/>
      <c r="J531" s="41"/>
      <c r="K531" s="56"/>
      <c r="L531" s="56"/>
      <c r="M531" s="56"/>
      <c r="O531" s="41"/>
      <c r="R531" s="56"/>
    </row>
    <row r="532" spans="6:18" ht="12.75" customHeight="1">
      <c r="F532" s="56"/>
      <c r="G532" s="56"/>
      <c r="H532" s="56"/>
      <c r="I532" s="56"/>
      <c r="J532" s="41"/>
      <c r="K532" s="56"/>
      <c r="L532" s="56"/>
      <c r="M532" s="56"/>
      <c r="O532" s="41"/>
      <c r="R532" s="56"/>
    </row>
    <row r="533" spans="6:18" ht="12.75" customHeight="1">
      <c r="F533" s="56"/>
      <c r="G533" s="56"/>
      <c r="H533" s="56"/>
      <c r="I533" s="56"/>
      <c r="J533" s="41"/>
      <c r="K533" s="56"/>
      <c r="L533" s="56"/>
      <c r="M533" s="56"/>
      <c r="O533" s="41"/>
      <c r="R533" s="56"/>
    </row>
    <row r="534" spans="6:18" ht="12.75" customHeight="1">
      <c r="F534" s="56"/>
      <c r="G534" s="56"/>
      <c r="H534" s="56"/>
      <c r="I534" s="56"/>
      <c r="J534" s="41"/>
      <c r="K534" s="56"/>
      <c r="L534" s="56"/>
      <c r="M534" s="56"/>
      <c r="O534" s="41"/>
      <c r="R534" s="56"/>
    </row>
    <row r="535" spans="6:18" ht="12.75" customHeight="1">
      <c r="F535" s="56"/>
      <c r="G535" s="56"/>
      <c r="H535" s="56"/>
      <c r="I535" s="56"/>
      <c r="J535" s="41"/>
      <c r="K535" s="56"/>
      <c r="L535" s="56"/>
      <c r="M535" s="56"/>
      <c r="O535" s="41"/>
      <c r="R535" s="56"/>
    </row>
    <row r="536" spans="6:18" ht="12.75" customHeight="1">
      <c r="F536" s="56"/>
      <c r="G536" s="56"/>
      <c r="H536" s="56"/>
      <c r="I536" s="56"/>
      <c r="J536" s="41"/>
      <c r="K536" s="56"/>
      <c r="L536" s="56"/>
      <c r="M536" s="56"/>
      <c r="O536" s="41"/>
      <c r="R536" s="56"/>
    </row>
    <row r="537" spans="6:18" ht="12.75" customHeight="1">
      <c r="F537" s="56"/>
      <c r="G537" s="56"/>
      <c r="H537" s="56"/>
      <c r="I537" s="56"/>
      <c r="J537" s="41"/>
      <c r="K537" s="56"/>
      <c r="L537" s="56"/>
      <c r="M537" s="56"/>
      <c r="O537" s="41"/>
      <c r="R537" s="56"/>
    </row>
    <row r="538" spans="6:18" ht="12.75" customHeight="1">
      <c r="F538" s="56"/>
      <c r="G538" s="56"/>
      <c r="H538" s="56"/>
      <c r="I538" s="56"/>
      <c r="J538" s="41"/>
      <c r="K538" s="56"/>
      <c r="L538" s="56"/>
      <c r="M538" s="56"/>
      <c r="O538" s="41"/>
      <c r="R538" s="56"/>
    </row>
    <row r="539" spans="6:18" ht="12.75" customHeight="1">
      <c r="F539" s="56"/>
      <c r="G539" s="56"/>
      <c r="H539" s="56"/>
      <c r="I539" s="56"/>
      <c r="J539" s="41"/>
      <c r="K539" s="56"/>
      <c r="L539" s="56"/>
      <c r="M539" s="56"/>
      <c r="O539" s="41"/>
      <c r="R539" s="56"/>
    </row>
    <row r="540" spans="6:18" ht="12.75" customHeight="1">
      <c r="F540" s="56"/>
      <c r="G540" s="56"/>
      <c r="H540" s="56"/>
      <c r="I540" s="56"/>
      <c r="J540" s="41"/>
      <c r="K540" s="56"/>
      <c r="L540" s="56"/>
      <c r="M540" s="56"/>
      <c r="O540" s="41"/>
      <c r="R540" s="56"/>
    </row>
    <row r="541" spans="6:18" ht="12.75" customHeight="1">
      <c r="F541" s="56"/>
      <c r="G541" s="56"/>
      <c r="H541" s="56"/>
      <c r="I541" s="56"/>
      <c r="J541" s="41"/>
      <c r="K541" s="56"/>
      <c r="L541" s="56"/>
      <c r="M541" s="56"/>
      <c r="O541" s="41"/>
      <c r="R541" s="56"/>
    </row>
    <row r="542" spans="6:18" ht="12.75" customHeight="1">
      <c r="F542" s="56"/>
      <c r="G542" s="56"/>
      <c r="H542" s="56"/>
      <c r="I542" s="56"/>
      <c r="J542" s="41"/>
      <c r="K542" s="56"/>
      <c r="L542" s="56"/>
      <c r="M542" s="56"/>
      <c r="O542" s="41"/>
      <c r="R542" s="56"/>
    </row>
    <row r="543" spans="6:18" ht="12.75" customHeight="1">
      <c r="F543" s="56"/>
      <c r="G543" s="56"/>
      <c r="H543" s="56"/>
      <c r="I543" s="56"/>
      <c r="J543" s="41"/>
      <c r="K543" s="56"/>
      <c r="L543" s="56"/>
      <c r="M543" s="56"/>
      <c r="O543" s="41"/>
      <c r="R543" s="56"/>
    </row>
    <row r="544" spans="6:18" ht="12.75" customHeight="1">
      <c r="F544" s="56"/>
      <c r="G544" s="56"/>
      <c r="H544" s="56"/>
      <c r="I544" s="56"/>
      <c r="J544" s="41"/>
      <c r="K544" s="56"/>
      <c r="L544" s="56"/>
      <c r="M544" s="56"/>
      <c r="O544" s="41"/>
      <c r="R544" s="56"/>
    </row>
    <row r="545" spans="6:18" ht="12.75" customHeight="1">
      <c r="F545" s="56"/>
      <c r="G545" s="56"/>
      <c r="H545" s="56"/>
      <c r="I545" s="56"/>
      <c r="J545" s="41"/>
      <c r="K545" s="56"/>
      <c r="L545" s="56"/>
      <c r="M545" s="56"/>
      <c r="O545" s="41"/>
      <c r="R545" s="56"/>
    </row>
    <row r="546" spans="6:18" ht="12.75" customHeight="1">
      <c r="F546" s="56"/>
      <c r="G546" s="56"/>
      <c r="H546" s="56"/>
      <c r="I546" s="56"/>
      <c r="J546" s="41"/>
      <c r="K546" s="56"/>
      <c r="L546" s="56"/>
      <c r="M546" s="56"/>
      <c r="O546" s="41"/>
      <c r="R546" s="56"/>
    </row>
    <row r="547" spans="6:18" ht="12.75" customHeight="1">
      <c r="F547" s="56"/>
      <c r="G547" s="56"/>
      <c r="H547" s="56"/>
      <c r="I547" s="56"/>
      <c r="J547" s="41"/>
      <c r="K547" s="56"/>
      <c r="L547" s="56"/>
      <c r="M547" s="56"/>
      <c r="O547" s="41"/>
      <c r="R547" s="56"/>
    </row>
    <row r="548" spans="6:18" ht="12.75" customHeight="1">
      <c r="F548" s="56"/>
      <c r="G548" s="56"/>
      <c r="H548" s="56"/>
      <c r="I548" s="56"/>
      <c r="J548" s="41"/>
      <c r="K548" s="56"/>
      <c r="L548" s="56"/>
      <c r="M548" s="56"/>
      <c r="O548" s="41"/>
      <c r="R548" s="56"/>
    </row>
    <row r="549" spans="6:18" ht="12.75" customHeight="1">
      <c r="F549" s="56"/>
      <c r="G549" s="56"/>
      <c r="H549" s="56"/>
      <c r="I549" s="56"/>
      <c r="J549" s="41"/>
      <c r="K549" s="56"/>
      <c r="L549" s="56"/>
      <c r="M549" s="56"/>
      <c r="O549" s="41"/>
      <c r="R549" s="56"/>
    </row>
    <row r="550" spans="6:18" ht="12.75" customHeight="1">
      <c r="F550" s="56"/>
      <c r="G550" s="56"/>
      <c r="H550" s="56"/>
      <c r="I550" s="56"/>
      <c r="J550" s="41"/>
      <c r="K550" s="56"/>
      <c r="L550" s="56"/>
      <c r="M550" s="56"/>
      <c r="O550" s="41"/>
      <c r="R550" s="56"/>
    </row>
    <row r="551" spans="6:18" ht="12.75" customHeight="1">
      <c r="F551" s="56"/>
      <c r="G551" s="56"/>
      <c r="H551" s="56"/>
      <c r="I551" s="56"/>
      <c r="J551" s="41"/>
      <c r="K551" s="56"/>
      <c r="L551" s="56"/>
      <c r="M551" s="56"/>
      <c r="O551" s="41"/>
      <c r="R551" s="56"/>
    </row>
    <row r="552" spans="6:18" ht="12.75" customHeight="1">
      <c r="F552" s="56"/>
      <c r="G552" s="56"/>
      <c r="H552" s="56"/>
      <c r="I552" s="56"/>
      <c r="J552" s="41"/>
      <c r="K552" s="56"/>
      <c r="L552" s="56"/>
      <c r="M552" s="56"/>
      <c r="O552" s="41"/>
      <c r="R552" s="56"/>
    </row>
    <row r="553" spans="6:18" ht="12.75" customHeight="1">
      <c r="F553" s="56"/>
      <c r="G553" s="56"/>
      <c r="H553" s="56"/>
      <c r="I553" s="56"/>
      <c r="J553" s="41"/>
      <c r="K553" s="56"/>
      <c r="L553" s="56"/>
      <c r="M553" s="56"/>
      <c r="O553" s="41"/>
      <c r="R553" s="56"/>
    </row>
    <row r="554" spans="6:18" ht="12.75" customHeight="1">
      <c r="F554" s="56"/>
      <c r="G554" s="56"/>
      <c r="H554" s="56"/>
      <c r="I554" s="56"/>
      <c r="J554" s="41"/>
      <c r="K554" s="56"/>
      <c r="L554" s="56"/>
      <c r="M554" s="56"/>
      <c r="O554" s="41"/>
      <c r="R554" s="56"/>
    </row>
    <row r="555" spans="6:18" ht="12.75" customHeight="1">
      <c r="F555" s="56"/>
      <c r="G555" s="56"/>
      <c r="H555" s="56"/>
      <c r="I555" s="56"/>
      <c r="J555" s="41"/>
      <c r="K555" s="56"/>
      <c r="L555" s="56"/>
      <c r="M555" s="56"/>
      <c r="O555" s="41"/>
      <c r="R555" s="56"/>
    </row>
    <row r="556" spans="6:18" ht="12.75" customHeight="1">
      <c r="F556" s="56"/>
      <c r="G556" s="56"/>
      <c r="H556" s="56"/>
      <c r="I556" s="56"/>
      <c r="J556" s="41"/>
      <c r="K556" s="56"/>
      <c r="L556" s="56"/>
      <c r="M556" s="56"/>
      <c r="O556" s="41"/>
      <c r="R556" s="56"/>
    </row>
    <row r="557" spans="6:18" ht="12.75" customHeight="1">
      <c r="F557" s="56"/>
      <c r="G557" s="56"/>
      <c r="H557" s="56"/>
      <c r="I557" s="56"/>
      <c r="J557" s="41"/>
      <c r="K557" s="56"/>
      <c r="L557" s="56"/>
      <c r="M557" s="56"/>
      <c r="O557" s="41"/>
      <c r="R557" s="56"/>
    </row>
    <row r="558" spans="6:18" ht="12.75" customHeight="1">
      <c r="F558" s="56"/>
      <c r="G558" s="56"/>
      <c r="H558" s="56"/>
      <c r="I558" s="56"/>
      <c r="J558" s="41"/>
      <c r="K558" s="56"/>
      <c r="L558" s="56"/>
      <c r="M558" s="56"/>
      <c r="O558" s="41"/>
      <c r="R558" s="56"/>
    </row>
    <row r="559" spans="6:18" ht="12.75" customHeight="1">
      <c r="F559" s="56"/>
      <c r="G559" s="56"/>
      <c r="H559" s="56"/>
      <c r="I559" s="56"/>
      <c r="J559" s="41"/>
      <c r="K559" s="56"/>
      <c r="L559" s="56"/>
      <c r="M559" s="56"/>
      <c r="O559" s="41"/>
      <c r="R559" s="56"/>
    </row>
    <row r="560" spans="6:18" ht="12.75" customHeight="1">
      <c r="F560" s="56"/>
      <c r="G560" s="56"/>
      <c r="H560" s="56"/>
      <c r="I560" s="56"/>
      <c r="J560" s="41"/>
      <c r="K560" s="56"/>
      <c r="L560" s="56"/>
      <c r="M560" s="56"/>
      <c r="O560" s="41"/>
      <c r="R560" s="56"/>
    </row>
    <row r="561" spans="6:18" ht="12.75" customHeight="1">
      <c r="F561" s="56"/>
      <c r="G561" s="56"/>
      <c r="H561" s="56"/>
      <c r="I561" s="56"/>
      <c r="J561" s="41"/>
      <c r="K561" s="56"/>
      <c r="L561" s="56"/>
      <c r="M561" s="56"/>
      <c r="O561" s="41"/>
      <c r="R561" s="56"/>
    </row>
    <row r="562" spans="6:18" ht="12.75" customHeight="1">
      <c r="F562" s="56"/>
      <c r="G562" s="56"/>
      <c r="H562" s="56"/>
      <c r="I562" s="56"/>
      <c r="J562" s="41"/>
      <c r="K562" s="56"/>
      <c r="L562" s="56"/>
      <c r="M562" s="56"/>
      <c r="O562" s="41"/>
      <c r="R562" s="56"/>
    </row>
    <row r="563" spans="6:18" ht="12.75" customHeight="1">
      <c r="F563" s="56"/>
      <c r="G563" s="56"/>
      <c r="H563" s="56"/>
      <c r="I563" s="56"/>
      <c r="J563" s="41"/>
      <c r="K563" s="56"/>
      <c r="L563" s="56"/>
      <c r="M563" s="56"/>
      <c r="O563" s="41"/>
      <c r="R563" s="56"/>
    </row>
    <row r="564" spans="6:18" ht="12.75" customHeight="1">
      <c r="F564" s="56"/>
      <c r="G564" s="56"/>
      <c r="H564" s="56"/>
      <c r="I564" s="56"/>
      <c r="J564" s="41"/>
      <c r="K564" s="56"/>
      <c r="L564" s="56"/>
      <c r="M564" s="56"/>
      <c r="O564" s="41"/>
      <c r="R564" s="56"/>
    </row>
    <row r="565" spans="6:18" ht="12.75" customHeight="1">
      <c r="F565" s="56"/>
      <c r="G565" s="56"/>
      <c r="H565" s="56"/>
      <c r="I565" s="56"/>
      <c r="J565" s="41"/>
      <c r="K565" s="56"/>
      <c r="L565" s="56"/>
      <c r="M565" s="56"/>
      <c r="O565" s="41"/>
      <c r="R565" s="56"/>
    </row>
    <row r="566" spans="6:18" ht="12.75" customHeight="1">
      <c r="F566" s="56"/>
      <c r="G566" s="56"/>
      <c r="H566" s="56"/>
      <c r="I566" s="56"/>
      <c r="J566" s="41"/>
      <c r="K566" s="56"/>
      <c r="L566" s="56"/>
      <c r="M566" s="56"/>
      <c r="O566" s="41"/>
      <c r="R566" s="56"/>
    </row>
    <row r="567" spans="6:18" ht="12.75" customHeight="1">
      <c r="F567" s="56"/>
      <c r="G567" s="56"/>
      <c r="H567" s="56"/>
      <c r="I567" s="56"/>
      <c r="J567" s="41"/>
      <c r="K567" s="56"/>
      <c r="L567" s="56"/>
      <c r="M567" s="56"/>
      <c r="O567" s="41"/>
      <c r="R567" s="56"/>
    </row>
    <row r="568" spans="6:18" ht="12.75" customHeight="1">
      <c r="F568" s="56"/>
      <c r="G568" s="56"/>
      <c r="H568" s="56"/>
      <c r="I568" s="56"/>
      <c r="J568" s="41"/>
      <c r="K568" s="56"/>
      <c r="L568" s="56"/>
      <c r="M568" s="56"/>
      <c r="O568" s="41"/>
      <c r="R568" s="56"/>
    </row>
    <row r="569" spans="6:18" ht="12.75" customHeight="1">
      <c r="F569" s="56"/>
      <c r="G569" s="56"/>
      <c r="H569" s="56"/>
      <c r="I569" s="56"/>
      <c r="J569" s="41"/>
      <c r="K569" s="56"/>
      <c r="L569" s="56"/>
      <c r="M569" s="56"/>
      <c r="O569" s="41"/>
      <c r="R569" s="56"/>
    </row>
    <row r="570" spans="6:18" ht="12.75" customHeight="1">
      <c r="F570" s="56"/>
      <c r="G570" s="56"/>
      <c r="H570" s="56"/>
      <c r="I570" s="56"/>
      <c r="J570" s="41"/>
      <c r="K570" s="56"/>
      <c r="L570" s="56"/>
      <c r="M570" s="56"/>
      <c r="O570" s="41"/>
      <c r="R570" s="56"/>
    </row>
    <row r="571" spans="6:18" ht="12.75" customHeight="1">
      <c r="F571" s="56"/>
      <c r="G571" s="56"/>
      <c r="H571" s="56"/>
      <c r="I571" s="56"/>
      <c r="J571" s="41"/>
      <c r="K571" s="56"/>
      <c r="L571" s="56"/>
      <c r="M571" s="56"/>
      <c r="O571" s="41"/>
      <c r="R571" s="56"/>
    </row>
    <row r="572" spans="6:18" ht="12.75" customHeight="1">
      <c r="F572" s="56"/>
      <c r="G572" s="56"/>
      <c r="H572" s="56"/>
      <c r="I572" s="56"/>
      <c r="J572" s="41"/>
      <c r="K572" s="56"/>
      <c r="L572" s="56"/>
      <c r="M572" s="56"/>
      <c r="O572" s="41"/>
      <c r="R572" s="56"/>
    </row>
    <row r="573" spans="6:18" ht="12.75" customHeight="1">
      <c r="F573" s="56"/>
      <c r="G573" s="56"/>
      <c r="H573" s="56"/>
      <c r="I573" s="56"/>
      <c r="J573" s="41"/>
      <c r="K573" s="56"/>
      <c r="L573" s="56"/>
      <c r="M573" s="56"/>
      <c r="O573" s="41"/>
      <c r="R573" s="56"/>
    </row>
    <row r="574" spans="6:18" ht="12.75" customHeight="1">
      <c r="F574" s="56"/>
      <c r="G574" s="56"/>
      <c r="H574" s="56"/>
      <c r="I574" s="56"/>
      <c r="J574" s="41"/>
      <c r="K574" s="56"/>
      <c r="L574" s="56"/>
      <c r="M574" s="56"/>
      <c r="O574" s="41"/>
      <c r="R574" s="56"/>
    </row>
    <row r="575" spans="6:18" ht="12.75" customHeight="1">
      <c r="F575" s="56"/>
      <c r="G575" s="56"/>
      <c r="H575" s="56"/>
      <c r="I575" s="56"/>
      <c r="J575" s="41"/>
      <c r="K575" s="56"/>
      <c r="L575" s="56"/>
      <c r="M575" s="56"/>
      <c r="O575" s="41"/>
      <c r="R575" s="56"/>
    </row>
    <row r="576" spans="6:18" ht="12.75" customHeight="1">
      <c r="F576" s="56"/>
      <c r="G576" s="56"/>
      <c r="H576" s="56"/>
      <c r="I576" s="56"/>
      <c r="J576" s="41"/>
      <c r="K576" s="56"/>
      <c r="L576" s="56"/>
      <c r="M576" s="56"/>
      <c r="O576" s="41"/>
      <c r="R576" s="56"/>
    </row>
    <row r="577" spans="6:18" ht="12.75" customHeight="1">
      <c r="F577" s="56"/>
      <c r="G577" s="56"/>
      <c r="H577" s="56"/>
      <c r="I577" s="56"/>
      <c r="J577" s="41"/>
      <c r="K577" s="56"/>
      <c r="L577" s="56"/>
      <c r="M577" s="56"/>
      <c r="O577" s="41"/>
      <c r="R577" s="56"/>
    </row>
    <row r="578" spans="6:18" ht="12.75" customHeight="1">
      <c r="F578" s="56"/>
      <c r="G578" s="56"/>
      <c r="H578" s="56"/>
      <c r="I578" s="56"/>
      <c r="J578" s="41"/>
      <c r="K578" s="56"/>
      <c r="L578" s="56"/>
      <c r="M578" s="56"/>
      <c r="O578" s="41"/>
      <c r="R578" s="56"/>
    </row>
    <row r="579" spans="6:18" ht="12.75" customHeight="1">
      <c r="F579" s="56"/>
      <c r="G579" s="56"/>
      <c r="H579" s="56"/>
      <c r="I579" s="56"/>
      <c r="J579" s="41"/>
      <c r="K579" s="56"/>
      <c r="L579" s="56"/>
      <c r="M579" s="56"/>
      <c r="O579" s="41"/>
      <c r="R579" s="56"/>
    </row>
    <row r="580" spans="6:18" ht="12.75" customHeight="1">
      <c r="F580" s="56"/>
      <c r="G580" s="56"/>
      <c r="H580" s="56"/>
      <c r="I580" s="56"/>
      <c r="J580" s="41"/>
      <c r="K580" s="56"/>
      <c r="L580" s="56"/>
      <c r="M580" s="56"/>
      <c r="O580" s="41"/>
      <c r="R580" s="56"/>
    </row>
    <row r="581" spans="6:18" ht="12.75" customHeight="1">
      <c r="F581" s="56"/>
      <c r="G581" s="56"/>
      <c r="H581" s="56"/>
      <c r="I581" s="56"/>
      <c r="J581" s="41"/>
      <c r="K581" s="56"/>
      <c r="L581" s="56"/>
      <c r="M581" s="56"/>
      <c r="O581" s="41"/>
      <c r="R581" s="56"/>
    </row>
    <row r="582" spans="6:18" ht="12.75" customHeight="1">
      <c r="F582" s="56"/>
      <c r="G582" s="56"/>
      <c r="H582" s="56"/>
      <c r="I582" s="56"/>
      <c r="J582" s="41"/>
      <c r="K582" s="56"/>
      <c r="L582" s="56"/>
      <c r="M582" s="56"/>
      <c r="O582" s="41"/>
      <c r="R582" s="56"/>
    </row>
    <row r="583" spans="6:18" ht="12.75" customHeight="1">
      <c r="F583" s="56"/>
      <c r="G583" s="56"/>
      <c r="H583" s="56"/>
      <c r="I583" s="56"/>
      <c r="J583" s="41"/>
      <c r="K583" s="56"/>
      <c r="L583" s="56"/>
      <c r="M583" s="56"/>
      <c r="O583" s="41"/>
      <c r="R583" s="56"/>
    </row>
    <row r="584" spans="6:18" ht="12.75" customHeight="1">
      <c r="F584" s="56"/>
      <c r="G584" s="56"/>
      <c r="H584" s="56"/>
      <c r="I584" s="56"/>
      <c r="J584" s="41"/>
      <c r="K584" s="56"/>
      <c r="L584" s="56"/>
      <c r="M584" s="56"/>
      <c r="O584" s="41"/>
      <c r="R584" s="56"/>
    </row>
  </sheetData>
  <autoFilter ref="R1:R407"/>
  <mergeCells count="6">
    <mergeCell ref="P118:P119"/>
    <mergeCell ref="J118:J119"/>
    <mergeCell ref="A118:A119"/>
    <mergeCell ref="B118:B119"/>
    <mergeCell ref="M118:M119"/>
    <mergeCell ref="O118:O119"/>
  </mergeCells>
  <hyperlinks>
    <hyperlink ref="M5" location="Main!A1" display="Back To Main Page"/>
  </hyperlink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hrishikesh yedve</cp:lastModifiedBy>
  <cp:lastPrinted>2019-09-05T08:25:00Z</cp:lastPrinted>
  <dcterms:created xsi:type="dcterms:W3CDTF">2015-06-08T02:34:00Z</dcterms:created>
  <dcterms:modified xsi:type="dcterms:W3CDTF">2022-03-29T02:37:29Z</dcterms:modified>
</cp:coreProperties>
</file>