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F&amp;O)'!$R$1:$R$364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L108" i="6"/>
  <c r="K108"/>
  <c r="K149"/>
  <c r="M149" s="1"/>
  <c r="K148"/>
  <c r="M148" s="1"/>
  <c r="M147"/>
  <c r="K147"/>
  <c r="L104"/>
  <c r="K104"/>
  <c r="L46"/>
  <c r="K46"/>
  <c r="L44"/>
  <c r="K44"/>
  <c r="M44" s="1"/>
  <c r="L43"/>
  <c r="K43"/>
  <c r="L19"/>
  <c r="K19"/>
  <c r="M19" s="1"/>
  <c r="P22"/>
  <c r="P21"/>
  <c r="P20"/>
  <c r="L103"/>
  <c r="K103"/>
  <c r="L105"/>
  <c r="K105"/>
  <c r="L107"/>
  <c r="K107"/>
  <c r="L106"/>
  <c r="K106"/>
  <c r="L100"/>
  <c r="K100"/>
  <c r="L34"/>
  <c r="K34"/>
  <c r="K146"/>
  <c r="M146" s="1"/>
  <c r="K145"/>
  <c r="M145" s="1"/>
  <c r="L102"/>
  <c r="K102"/>
  <c r="L101"/>
  <c r="K101"/>
  <c r="K144"/>
  <c r="M144" s="1"/>
  <c r="L42"/>
  <c r="K42"/>
  <c r="K143"/>
  <c r="M143" s="1"/>
  <c r="K142"/>
  <c r="M142" s="1"/>
  <c r="K141"/>
  <c r="M141" s="1"/>
  <c r="K140"/>
  <c r="M140" s="1"/>
  <c r="K139"/>
  <c r="M139" s="1"/>
  <c r="K138"/>
  <c r="M138" s="1"/>
  <c r="K120"/>
  <c r="M120" s="1"/>
  <c r="L99"/>
  <c r="K99"/>
  <c r="L97"/>
  <c r="K97"/>
  <c r="M87"/>
  <c r="K88"/>
  <c r="K87"/>
  <c r="L16"/>
  <c r="K16"/>
  <c r="M16" s="1"/>
  <c r="L89"/>
  <c r="K89"/>
  <c r="L96"/>
  <c r="K96"/>
  <c r="L94"/>
  <c r="K94"/>
  <c r="L95"/>
  <c r="K95"/>
  <c r="H14"/>
  <c r="K14" s="1"/>
  <c r="M136"/>
  <c r="K136"/>
  <c r="L93"/>
  <c r="K93"/>
  <c r="L92"/>
  <c r="K92"/>
  <c r="L40"/>
  <c r="K40"/>
  <c r="L41"/>
  <c r="K41"/>
  <c r="L84"/>
  <c r="K84"/>
  <c r="L15"/>
  <c r="K15"/>
  <c r="L91"/>
  <c r="K91"/>
  <c r="K135"/>
  <c r="M135" s="1"/>
  <c r="K134"/>
  <c r="M134" s="1"/>
  <c r="L90"/>
  <c r="K90"/>
  <c r="L39"/>
  <c r="K39"/>
  <c r="L38"/>
  <c r="K38"/>
  <c r="L37"/>
  <c r="K37"/>
  <c r="L18"/>
  <c r="K133"/>
  <c r="M133" s="1"/>
  <c r="K132"/>
  <c r="M132" s="1"/>
  <c r="K131"/>
  <c r="M131" s="1"/>
  <c r="K18"/>
  <c r="L80"/>
  <c r="K80"/>
  <c r="L86"/>
  <c r="K86"/>
  <c r="L85"/>
  <c r="K85"/>
  <c r="P12"/>
  <c r="L12"/>
  <c r="K12"/>
  <c r="L36"/>
  <c r="K36"/>
  <c r="K128"/>
  <c r="M128" s="1"/>
  <c r="K127"/>
  <c r="M127" s="1"/>
  <c r="K130"/>
  <c r="M130" s="1"/>
  <c r="K129"/>
  <c r="M129" s="1"/>
  <c r="K126"/>
  <c r="M126" s="1"/>
  <c r="L79"/>
  <c r="K79"/>
  <c r="L17"/>
  <c r="K17"/>
  <c r="L83"/>
  <c r="K83"/>
  <c r="L82"/>
  <c r="K82"/>
  <c r="L81"/>
  <c r="K81"/>
  <c r="K125"/>
  <c r="M125" s="1"/>
  <c r="K124"/>
  <c r="M124" s="1"/>
  <c r="K123"/>
  <c r="M123" s="1"/>
  <c r="L78"/>
  <c r="K78"/>
  <c r="L77"/>
  <c r="K77"/>
  <c r="L76"/>
  <c r="K76"/>
  <c r="K121"/>
  <c r="M121" s="1"/>
  <c r="K122"/>
  <c r="M122" s="1"/>
  <c r="L75"/>
  <c r="K75"/>
  <c r="L35"/>
  <c r="K35"/>
  <c r="P158"/>
  <c r="L158"/>
  <c r="K158"/>
  <c r="K115"/>
  <c r="M115" s="1"/>
  <c r="K119"/>
  <c r="M119" s="1"/>
  <c r="K118"/>
  <c r="M118" s="1"/>
  <c r="L71"/>
  <c r="L74"/>
  <c r="K74"/>
  <c r="L73"/>
  <c r="K73"/>
  <c r="L72"/>
  <c r="K72"/>
  <c r="K71"/>
  <c r="L70"/>
  <c r="K70"/>
  <c r="L14"/>
  <c r="K117"/>
  <c r="M117" s="1"/>
  <c r="K116"/>
  <c r="M116" s="1"/>
  <c r="L69"/>
  <c r="K69"/>
  <c r="L68"/>
  <c r="K68"/>
  <c r="L66"/>
  <c r="K66"/>
  <c r="L65"/>
  <c r="K65"/>
  <c r="L67"/>
  <c r="K67"/>
  <c r="L33"/>
  <c r="K33"/>
  <c r="L62"/>
  <c r="K62"/>
  <c r="L63"/>
  <c r="K63"/>
  <c r="L64"/>
  <c r="K64"/>
  <c r="L32"/>
  <c r="K32"/>
  <c r="L11"/>
  <c r="K11"/>
  <c r="L13"/>
  <c r="K13"/>
  <c r="H352"/>
  <c r="L10"/>
  <c r="K10"/>
  <c r="M43" l="1"/>
  <c r="M46"/>
  <c r="M103"/>
  <c r="M41"/>
  <c r="M34"/>
  <c r="M108"/>
  <c r="M104"/>
  <c r="M93"/>
  <c r="M106"/>
  <c r="M107"/>
  <c r="M105"/>
  <c r="M100"/>
  <c r="M102"/>
  <c r="M101"/>
  <c r="M40"/>
  <c r="M99"/>
  <c r="M81"/>
  <c r="M42"/>
  <c r="M86"/>
  <c r="M97"/>
  <c r="M78"/>
  <c r="M82"/>
  <c r="M17"/>
  <c r="M12"/>
  <c r="M85"/>
  <c r="M39"/>
  <c r="M84"/>
  <c r="M90"/>
  <c r="M38"/>
  <c r="M89"/>
  <c r="M94"/>
  <c r="M96"/>
  <c r="M95"/>
  <c r="M14"/>
  <c r="M15"/>
  <c r="M92"/>
  <c r="M91"/>
  <c r="M37"/>
  <c r="M33"/>
  <c r="M77"/>
  <c r="M36"/>
  <c r="M18"/>
  <c r="M80"/>
  <c r="M79"/>
  <c r="M83"/>
  <c r="M35"/>
  <c r="M74"/>
  <c r="M75"/>
  <c r="M72"/>
  <c r="M158"/>
  <c r="M73"/>
  <c r="M76"/>
  <c r="M69"/>
  <c r="M71"/>
  <c r="M70"/>
  <c r="M68"/>
  <c r="M66"/>
  <c r="M65"/>
  <c r="M67"/>
  <c r="M32"/>
  <c r="M62"/>
  <c r="M63"/>
  <c r="M64"/>
  <c r="M11"/>
  <c r="M13"/>
  <c r="M10"/>
  <c r="K352" l="1"/>
  <c r="L352" s="1"/>
  <c r="K341"/>
  <c r="L341" s="1"/>
  <c r="K331"/>
  <c r="L331" s="1"/>
  <c r="K347" l="1"/>
  <c r="L347" s="1"/>
  <c r="K348" l="1"/>
  <c r="L348" s="1"/>
  <c r="K345" l="1"/>
  <c r="L345" s="1"/>
  <c r="K324"/>
  <c r="L324" s="1"/>
  <c r="K344"/>
  <c r="L344" s="1"/>
  <c r="K343"/>
  <c r="L343" s="1"/>
  <c r="K342"/>
  <c r="L342" s="1"/>
  <c r="K339"/>
  <c r="L339" s="1"/>
  <c r="K338"/>
  <c r="L338" s="1"/>
  <c r="K337"/>
  <c r="L337" s="1"/>
  <c r="K336"/>
  <c r="L336" s="1"/>
  <c r="K335"/>
  <c r="L335" s="1"/>
  <c r="K334"/>
  <c r="L334" s="1"/>
  <c r="K333"/>
  <c r="L333" s="1"/>
  <c r="K332"/>
  <c r="L332" s="1"/>
  <c r="K330"/>
  <c r="L330" s="1"/>
  <c r="K329"/>
  <c r="L329" s="1"/>
  <c r="K328"/>
  <c r="L328" s="1"/>
  <c r="K327"/>
  <c r="L327" s="1"/>
  <c r="K326"/>
  <c r="L326" s="1"/>
  <c r="K325"/>
  <c r="L325" s="1"/>
  <c r="K323"/>
  <c r="L323" s="1"/>
  <c r="K322"/>
  <c r="L322" s="1"/>
  <c r="K321"/>
  <c r="L321" s="1"/>
  <c r="F320"/>
  <c r="K320" s="1"/>
  <c r="L320" s="1"/>
  <c r="K319"/>
  <c r="L319" s="1"/>
  <c r="K318"/>
  <c r="L318" s="1"/>
  <c r="K317"/>
  <c r="L317" s="1"/>
  <c r="K316"/>
  <c r="L316" s="1"/>
  <c r="K315"/>
  <c r="L315" s="1"/>
  <c r="F314"/>
  <c r="K314" s="1"/>
  <c r="L314" s="1"/>
  <c r="F313"/>
  <c r="K313" s="1"/>
  <c r="L313" s="1"/>
  <c r="K312"/>
  <c r="L312" s="1"/>
  <c r="F311"/>
  <c r="K311" s="1"/>
  <c r="L311" s="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5"/>
  <c r="L295" s="1"/>
  <c r="K293"/>
  <c r="L293" s="1"/>
  <c r="K292"/>
  <c r="L292" s="1"/>
  <c r="F291"/>
  <c r="K291" s="1"/>
  <c r="L291" s="1"/>
  <c r="K290"/>
  <c r="L290" s="1"/>
  <c r="K287"/>
  <c r="L287" s="1"/>
  <c r="K286"/>
  <c r="L286" s="1"/>
  <c r="K285"/>
  <c r="L285" s="1"/>
  <c r="K282"/>
  <c r="L282" s="1"/>
  <c r="K281"/>
  <c r="L281" s="1"/>
  <c r="K280"/>
  <c r="L280" s="1"/>
  <c r="K279"/>
  <c r="L279" s="1"/>
  <c r="K278"/>
  <c r="L278" s="1"/>
  <c r="K277"/>
  <c r="L277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5"/>
  <c r="L265" s="1"/>
  <c r="K263"/>
  <c r="L263" s="1"/>
  <c r="K261"/>
  <c r="L261" s="1"/>
  <c r="K259"/>
  <c r="L259" s="1"/>
  <c r="K258"/>
  <c r="L258" s="1"/>
  <c r="K257"/>
  <c r="L257" s="1"/>
  <c r="K255"/>
  <c r="L255" s="1"/>
  <c r="K254"/>
  <c r="L254" s="1"/>
  <c r="K253"/>
  <c r="L253" s="1"/>
  <c r="K252"/>
  <c r="K251"/>
  <c r="L251" s="1"/>
  <c r="K250"/>
  <c r="L250" s="1"/>
  <c r="K248"/>
  <c r="L248" s="1"/>
  <c r="K247"/>
  <c r="L247" s="1"/>
  <c r="K246"/>
  <c r="L246" s="1"/>
  <c r="K245"/>
  <c r="L245" s="1"/>
  <c r="K244"/>
  <c r="L244" s="1"/>
  <c r="F243"/>
  <c r="K243" s="1"/>
  <c r="L243" s="1"/>
  <c r="H242"/>
  <c r="K242" s="1"/>
  <c r="L242" s="1"/>
  <c r="K239"/>
  <c r="L239" s="1"/>
  <c r="K238"/>
  <c r="L238" s="1"/>
  <c r="K237"/>
  <c r="L237" s="1"/>
  <c r="K236"/>
  <c r="L236" s="1"/>
  <c r="K235"/>
  <c r="L235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H208"/>
  <c r="K208" s="1"/>
  <c r="L208" s="1"/>
  <c r="F207"/>
  <c r="K207" s="1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M7"/>
  <c r="D7" i="5"/>
  <c r="K6" i="4"/>
  <c r="K6" i="3"/>
  <c r="L6" i="2"/>
</calcChain>
</file>

<file path=xl/sharedStrings.xml><?xml version="1.0" encoding="utf-8"?>
<sst xmlns="http://schemas.openxmlformats.org/spreadsheetml/2006/main" count="3473" uniqueCount="1265">
  <si>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</si>
  <si>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</si>
  <si>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</si>
  <si>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</si>
  <si>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</si>
  <si>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</si>
  <si>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</si>
  <si>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</si>
  <si>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</si>
  <si>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</si>
  <si>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</si>
  <si>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</si>
  <si>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</si>
  <si>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</si>
  <si>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</si>
  <si>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</si>
  <si>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</si>
  <si>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</si>
  <si>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</si>
  <si>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</si>
  <si>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</si>
  <si>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</si>
  <si>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</si>
  <si>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</si>
  <si>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</si>
  <si>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</si>
  <si>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</si>
  <si>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</si>
  <si>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</si>
  <si>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</si>
  <si>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</si>
  <si>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</si>
  <si>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</si>
  <si>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</si>
  <si>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</si>
  <si>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</si>
  <si>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</si>
  <si>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</si>
  <si>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</si>
  <si>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</si>
  <si>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</si>
  <si>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</si>
  <si>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</si>
  <si>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</si>
  <si>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</si>
  <si>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</si>
  <si>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</si>
  <si>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</si>
  <si>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</si>
  <si>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</si>
  <si>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</si>
  <si>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</si>
  <si>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</si>
  <si>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</si>
  <si>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</si>
  <si>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</si>
  <si>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</si>
  <si>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</si>
  <si>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</si>
  <si>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</si>
  <si>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</si>
  <si>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</si>
  <si>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</si>
  <si>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</si>
  <si>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</si>
  <si>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</si>
  <si>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</si>
  <si>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</si>
  <si>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</si>
  <si>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</si>
  <si>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</si>
  <si>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</si>
  <si>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</si>
  <si>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</si>
  <si>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</si>
  <si>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</si>
  <si>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</si>
  <si>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</si>
  <si>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</si>
  <si>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</si>
  <si>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</si>
  <si>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</si>
  <si>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</si>
  <si>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</si>
  <si>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</si>
  <si>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</si>
  <si>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</si>
  <si>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</si>
  <si>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</si>
  <si>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</si>
  <si>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</si>
  <si>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</si>
  <si>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</si>
  <si>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</si>
  <si>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</si>
  <si>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</si>
  <si>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</si>
  <si>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</si>
  <si>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</si>
  <si>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</si>
  <si>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</si>
  <si>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</si>
  <si>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</si>
  <si>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</si>
  <si>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</si>
  <si>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</si>
  <si>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</si>
  <si>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</si>
  <si>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</si>
  <si>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</si>
  <si>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</si>
  <si>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</si>
  <si>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</si>
  <si>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</si>
  <si>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</si>
  <si>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</si>
  <si>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</si>
  <si>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</si>
  <si>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</si>
  <si>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</si>
  <si>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</si>
  <si>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</si>
  <si>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</si>
  <si>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</si>
  <si>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</si>
  <si>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</si>
  <si>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</si>
  <si>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</si>
  <si>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</si>
  <si>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</si>
  <si>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</si>
  <si>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</si>
  <si>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</si>
  <si>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</si>
  <si>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</si>
  <si>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</si>
  <si>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</si>
  <si>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</si>
  <si>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</si>
  <si>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</si>
  <si>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</si>
  <si>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</si>
  <si>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</si>
  <si>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</si>
  <si>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</si>
  <si>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</si>
  <si>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</si>
  <si>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</si>
  <si>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</si>
  <si>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</si>
  <si>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</si>
  <si>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</si>
  <si>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</si>
  <si>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</si>
  <si>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</si>
  <si>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</si>
  <si>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</si>
  <si>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</si>
  <si>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</si>
  <si>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</si>
  <si>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</si>
  <si>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</si>
  <si>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</si>
  <si>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</si>
  <si>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</si>
  <si>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</si>
  <si>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</si>
  <si>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</si>
  <si>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</si>
  <si>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</si>
  <si>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</si>
  <si>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</si>
  <si>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</si>
  <si>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</si>
  <si>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</si>
  <si>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</si>
  <si>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</si>
  <si>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</si>
  <si>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</si>
  <si>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</si>
  <si>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</si>
  <si>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</si>
  <si>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</si>
  <si>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</si>
  <si>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</si>
  <si>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</si>
  <si>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</si>
  <si>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</si>
  <si>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</si>
  <si>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</si>
  <si>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</si>
  <si>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</si>
  <si>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</si>
  <si>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</si>
  <si>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</si>
  <si>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</si>
  <si>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</si>
  <si>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</si>
  <si>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</si>
  <si>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</si>
  <si>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</si>
  <si>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</si>
  <si>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</si>
  <si>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</si>
  <si>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</si>
  <si>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</si>
  <si>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</si>
  <si>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</si>
  <si>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</si>
  <si>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</si>
  <si>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</si>
  <si>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</si>
  <si>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</si>
  <si>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</si>
  <si>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</si>
  <si>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</si>
  <si>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</si>
  <si>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</si>
  <si>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</si>
  <si>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</si>
  <si>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</si>
  <si>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</si>
  <si>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</si>
  <si>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</si>
  <si>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</si>
  <si>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</si>
  <si>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</si>
  <si>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</si>
  <si>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</si>
  <si>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</si>
  <si>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</si>
  <si>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</si>
  <si>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</si>
  <si>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</si>
  <si>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</si>
  <si>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</si>
  <si>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</si>
  <si>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</si>
  <si>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</si>
  <si>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</si>
  <si>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</si>
  <si>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</si>
  <si>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</si>
  <si>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</si>
  <si>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</si>
  <si>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</si>
  <si>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</si>
  <si>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</si>
  <si>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</si>
  <si>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</si>
  <si>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</si>
  <si>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</si>
  <si>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</si>
  <si>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</si>
  <si>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</si>
  <si>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</si>
  <si>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</si>
  <si>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</si>
  <si>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</si>
  <si>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</si>
  <si>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</si>
  <si>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</si>
  <si>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</si>
  <si>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</si>
  <si>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</si>
  <si>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</si>
  <si>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</si>
  <si>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</si>
  <si>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</si>
  <si>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</si>
  <si>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</si>
  <si>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</si>
  <si>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</si>
  <si>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</si>
  <si>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</si>
  <si>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</si>
  <si>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</si>
  <si>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</si>
  <si>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</si>
  <si>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</si>
  <si>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</si>
  <si>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</si>
  <si>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</si>
  <si>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</si>
  <si>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</si>
  <si>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</si>
  <si>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</si>
  <si>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</si>
  <si>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</si>
  <si>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</si>
  <si>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</si>
  <si>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</si>
  <si>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</si>
  <si>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</si>
  <si>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</si>
  <si>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</si>
  <si>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</si>
  <si>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</si>
  <si>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</si>
  <si>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</si>
  <si>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</si>
  <si>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</si>
  <si>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</si>
  <si>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</si>
  <si>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</si>
  <si>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</si>
  <si>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</si>
  <si>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</si>
  <si>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</si>
  <si>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</si>
  <si>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</si>
  <si>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</si>
  <si>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</si>
  <si>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</si>
  <si>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</si>
  <si>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</si>
  <si>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</si>
  <si>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</si>
  <si>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</si>
  <si>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</si>
  <si>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</si>
  <si>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</si>
  <si>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</si>
  <si>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</si>
  <si>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</si>
  <si>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</si>
  <si>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</si>
  <si>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</si>
  <si>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</si>
  <si>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</si>
  <si>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</si>
  <si>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</si>
  <si>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</si>
  <si>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</si>
  <si>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</si>
  <si>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</si>
  <si>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</si>
  <si>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</si>
  <si>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</si>
  <si>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</si>
  <si>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</si>
  <si>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</si>
  <si>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</si>
  <si>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</si>
  <si>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</si>
  <si>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</si>
  <si>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</si>
  <si>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</si>
  <si>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</si>
  <si>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</si>
  <si>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</si>
  <si>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</si>
  <si>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</si>
  <si>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</si>
  <si>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</si>
  <si>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</si>
  <si>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</si>
  <si>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</si>
  <si>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</si>
  <si>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</si>
  <si>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</si>
  <si>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</si>
  <si>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</si>
  <si>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</si>
  <si>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</si>
  <si>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</si>
  <si>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</si>
  <si>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</si>
  <si>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</si>
  <si>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</si>
  <si>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</si>
  <si>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</si>
  <si>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</si>
  <si>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</si>
  <si>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</si>
  <si>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</si>
  <si>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</si>
  <si>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</si>
  <si>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</si>
  <si>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</si>
  <si>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</si>
  <si>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</si>
  <si>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</si>
  <si>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</si>
  <si>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</si>
  <si>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</si>
  <si>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</si>
  <si>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</si>
  <si>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</si>
  <si>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</si>
  <si>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</si>
  <si>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</si>
  <si>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</si>
  <si>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</si>
  <si>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</si>
  <si>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</si>
  <si>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</si>
  <si>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</si>
  <si>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</si>
  <si>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</si>
  <si>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</si>
  <si>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</si>
  <si>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</si>
  <si>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</si>
  <si>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</si>
  <si>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</si>
  <si>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</si>
  <si>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</si>
  <si>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</si>
  <si>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</si>
  <si>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</si>
  <si>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</si>
  <si>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</si>
  <si>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</si>
  <si>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</si>
  <si>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</si>
  <si>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</si>
  <si>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</si>
  <si>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</si>
  <si>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</si>
  <si>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</si>
  <si>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</si>
  <si>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</si>
  <si>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</si>
  <si>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</si>
  <si>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</si>
  <si>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</si>
  <si>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</si>
  <si>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</si>
  <si>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</si>
  <si>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</si>
  <si>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</si>
  <si>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</si>
  <si>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</si>
  <si>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</si>
  <si>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</si>
  <si>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</si>
  <si>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</si>
  <si>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</si>
  <si>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</si>
  <si>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</si>
  <si>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</si>
  <si>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</si>
  <si>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</si>
  <si>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</si>
  <si>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</si>
  <si>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</si>
  <si>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</si>
  <si>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</si>
  <si>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</si>
  <si>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</si>
  <si>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</si>
  <si>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</si>
  <si>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</si>
  <si>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</si>
  <si>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</si>
  <si>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</si>
  <si>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</si>
  <si>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</si>
  <si>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</si>
  <si>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</si>
  <si>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</si>
  <si>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</si>
  <si>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</si>
  <si>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</si>
  <si>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</si>
  <si>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</si>
  <si>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</si>
  <si>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</si>
  <si>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</si>
  <si>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</si>
  <si>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</si>
  <si>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</si>
  <si>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</si>
  <si>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</si>
  <si>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</si>
  <si>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</si>
  <si>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</si>
  <si>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</si>
  <si>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</si>
  <si>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</si>
  <si>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</si>
  <si>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</si>
  <si>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</si>
  <si>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</si>
  <si>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</si>
  <si>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</si>
  <si>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</si>
  <si>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</si>
  <si>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</si>
  <si>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</si>
  <si>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</si>
  <si>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</si>
  <si>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</si>
  <si>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</si>
  <si>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</si>
  <si>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</si>
  <si>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</si>
  <si>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</si>
  <si>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</si>
  <si>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</si>
  <si>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</si>
  <si>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</si>
  <si>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</si>
  <si>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</si>
  <si>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</si>
  <si>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</si>
  <si>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</si>
  <si>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</si>
  <si>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</si>
  <si>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</si>
  <si>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</si>
  <si>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</si>
  <si>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</si>
  <si>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</si>
  <si>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</si>
  <si>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</si>
  <si>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</si>
  <si>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</si>
  <si>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</si>
  <si>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</si>
  <si>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</si>
  <si>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</si>
  <si>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</si>
  <si>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</si>
  <si>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</si>
  <si>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</si>
  <si>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</si>
  <si>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</si>
  <si>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</si>
  <si>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</si>
  <si>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</si>
  <si>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</si>
  <si>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</si>
  <si>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</si>
  <si>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</si>
  <si>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</si>
  <si>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</si>
  <si>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</si>
  <si>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</si>
  <si>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</si>
  <si>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</si>
  <si>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</si>
  <si>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</si>
  <si>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</si>
  <si>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</si>
  <si>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</si>
  <si>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</si>
  <si>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</si>
  <si>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</si>
  <si>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</si>
  <si>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</si>
  <si>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</si>
  <si>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</si>
  <si>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</si>
  <si>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</si>
  <si>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</si>
  <si>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</si>
  <si>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</si>
  <si>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</si>
  <si>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</si>
  <si>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</si>
  <si>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</si>
  <si>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</si>
  <si>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</si>
  <si>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</si>
  <si>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</si>
  <si>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</si>
  <si>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</si>
  <si>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</si>
  <si>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</si>
  <si>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</si>
  <si>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</si>
  <si>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</si>
  <si>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</si>
  <si>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</si>
  <si>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</si>
  <si>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</si>
  <si>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</si>
  <si>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</si>
  <si>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</si>
  <si>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</si>
  <si>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</si>
  <si>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</si>
  <si>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</si>
  <si>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</si>
  <si>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</si>
  <si>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</si>
  <si>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</si>
  <si>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</si>
  <si>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</si>
  <si>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</si>
  <si>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</si>
  <si>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</si>
  <si>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</si>
  <si>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</si>
  <si>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</si>
  <si>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</si>
  <si>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</si>
  <si>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</si>
  <si>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</si>
  <si>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</si>
  <si>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</si>
  <si>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</si>
  <si>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</si>
  <si>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</si>
  <si>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</si>
  <si>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</si>
  <si>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</si>
  <si>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</si>
  <si>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</si>
  <si>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</si>
  <si>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</si>
  <si>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</si>
  <si>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</si>
  <si>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</si>
  <si>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</si>
  <si>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</si>
  <si>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</si>
  <si>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</si>
  <si>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</si>
  <si>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</si>
  <si>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</si>
  <si>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</si>
  <si>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</si>
  <si>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</si>
  <si>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</si>
  <si>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</si>
  <si>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</si>
  <si>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</si>
  <si>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</si>
  <si>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</si>
  <si>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</si>
  <si>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</si>
  <si>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</si>
  <si>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</si>
  <si>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</si>
  <si>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</si>
  <si>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</si>
  <si>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</si>
  <si>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</si>
  <si>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</si>
  <si>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</si>
  <si>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</si>
  <si>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</si>
  <si>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</si>
  <si>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</si>
  <si>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</si>
  <si>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</si>
  <si>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</si>
  <si>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</si>
  <si>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</si>
  <si>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</si>
  <si>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</si>
  <si>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</si>
  <si>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</si>
  <si>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</si>
  <si>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</si>
  <si>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</si>
  <si>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</si>
  <si>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</si>
  <si>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</si>
  <si>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</si>
  <si>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</si>
  <si>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</si>
  <si>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</si>
  <si>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</si>
  <si>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</si>
  <si>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</si>
  <si>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</si>
  <si>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</si>
  <si>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</si>
  <si>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</si>
  <si>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</si>
  <si>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</si>
  <si>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</si>
  <si>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</si>
  <si>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</si>
  <si>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</si>
  <si>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</si>
  <si>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</si>
  <si>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</si>
  <si>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</si>
  <si>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</si>
  <si>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</si>
  <si>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</si>
  <si>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</si>
  <si>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</si>
  <si>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</si>
  <si>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</si>
  <si>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</si>
  <si>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</si>
  <si>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</si>
  <si>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</si>
  <si>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</si>
  <si>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</si>
  <si>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</si>
  <si>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</si>
  <si>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</si>
  <si>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</si>
  <si>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</si>
  <si>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</si>
  <si>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</si>
  <si>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</si>
  <si>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</si>
  <si>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</si>
  <si>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</si>
  <si>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</si>
  <si>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</si>
  <si>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</si>
  <si>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</si>
  <si>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</si>
  <si>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</si>
  <si>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</si>
  <si>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</si>
  <si>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</si>
  <si>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</si>
  <si>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</si>
  <si>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</si>
  <si>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</si>
  <si>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</si>
  <si>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</si>
  <si>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</si>
  <si>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</si>
  <si>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</si>
  <si>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</si>
  <si>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</si>
  <si>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</si>
  <si>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</si>
  <si>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</si>
  <si>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</si>
  <si>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</si>
  <si>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</si>
  <si>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</si>
  <si>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</si>
  <si>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</si>
  <si>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</si>
  <si>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</si>
  <si>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</si>
  <si>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</si>
  <si>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</si>
  <si>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</si>
  <si>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</si>
  <si>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</si>
  <si>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</si>
  <si>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</si>
  <si>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</si>
  <si>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</si>
  <si>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</si>
  <si>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</si>
  <si>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</si>
  <si>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</si>
  <si>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</si>
  <si>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</si>
  <si>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</si>
  <si>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</si>
  <si>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</si>
  <si>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</si>
  <si>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</si>
  <si>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</si>
  <si>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</si>
  <si>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</si>
  <si>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</si>
  <si>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</si>
  <si>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</si>
  <si>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</si>
  <si>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</si>
  <si>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</si>
  <si>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</si>
  <si>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</si>
  <si>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</si>
  <si>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</si>
  <si>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</si>
  <si>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</si>
  <si>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</si>
  <si>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</si>
  <si>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</si>
  <si>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</si>
  <si>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</si>
  <si>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</si>
  <si>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</si>
  <si>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</si>
  <si>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</si>
  <si>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</si>
  <si>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</si>
  <si>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</si>
  <si>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</si>
  <si>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</si>
  <si>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</si>
  <si>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</si>
  <si>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</si>
  <si>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</si>
  <si>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</si>
  <si>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</si>
  <si>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</si>
  <si>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</si>
  <si>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</si>
  <si>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</si>
  <si>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</si>
  <si>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</si>
  <si>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</si>
  <si>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</si>
  <si>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</si>
  <si>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</si>
  <si>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</si>
  <si>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</si>
  <si>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</si>
  <si>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</si>
  <si>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</si>
  <si>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</si>
  <si>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</si>
  <si>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</si>
  <si>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</si>
  <si>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</si>
  <si>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</si>
  <si>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</si>
  <si>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</si>
  <si>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</si>
  <si>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</si>
  <si>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</si>
  <si>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</si>
  <si>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</si>
  <si>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</si>
  <si>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</si>
  <si>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</si>
  <si>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</si>
  <si>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</si>
  <si>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</si>
  <si>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</si>
  <si>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</si>
  <si>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</si>
  <si>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</si>
  <si>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</si>
  <si>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</si>
  <si>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</si>
  <si>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</si>
  <si>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</si>
  <si>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</si>
  <si>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</si>
  <si>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</si>
  <si>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</si>
  <si>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</si>
  <si>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</si>
  <si>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</si>
  <si>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</si>
  <si>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</si>
  <si>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</si>
  <si>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</si>
  <si>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</si>
  <si>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</si>
  <si>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</si>
  <si>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</si>
  <si>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</si>
  <si>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</si>
  <si>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Profit of Rs.100/-</t>
  </si>
  <si>
    <t>Profit of Rs.82.5/-</t>
  </si>
  <si>
    <t>MIDCPNIFTY</t>
  </si>
  <si>
    <t>630-640</t>
  </si>
  <si>
    <t>1245-1265</t>
  </si>
  <si>
    <t>160-170</t>
  </si>
  <si>
    <t>PCBL</t>
  </si>
  <si>
    <t>RBA</t>
  </si>
  <si>
    <t>SONACOMS</t>
  </si>
  <si>
    <t>Profit of Rs.8/-</t>
  </si>
  <si>
    <t>Profit of Rs.7/-</t>
  </si>
  <si>
    <t>ZYDUSLIFE</t>
  </si>
  <si>
    <t>2160-2200</t>
  </si>
  <si>
    <t>ALPHA LEON ENTERPRISES LLP</t>
  </si>
  <si>
    <t>218-222</t>
  </si>
  <si>
    <t>Profit of Rs.75/-</t>
  </si>
  <si>
    <t>Buy&lt;&gt;</t>
  </si>
  <si>
    <t>1800-1900</t>
  </si>
  <si>
    <t>2520-2550</t>
  </si>
  <si>
    <t>Profit of Rs.105/-</t>
  </si>
  <si>
    <t xml:space="preserve">SBIN </t>
  </si>
  <si>
    <t>510-520</t>
  </si>
  <si>
    <t>150-160</t>
  </si>
  <si>
    <t>AARTIIND APR FUT</t>
  </si>
  <si>
    <t>Profiit of Rs.210/-</t>
  </si>
  <si>
    <t>PIIND APR FUT</t>
  </si>
  <si>
    <t>NIFTY APR FUT</t>
  </si>
  <si>
    <t>17700-17800</t>
  </si>
  <si>
    <t>420-450</t>
  </si>
  <si>
    <t>2900-2930</t>
  </si>
  <si>
    <t>Profit of Rs.37.5/-</t>
  </si>
  <si>
    <t>PIDILITIND APR FUT</t>
  </si>
  <si>
    <t>SIEMENS APR FUT</t>
  </si>
  <si>
    <t>2440-2480</t>
  </si>
  <si>
    <t>ACC APR FUT</t>
  </si>
  <si>
    <t>HDFCBANK APR FUT</t>
  </si>
  <si>
    <t>1525-1535</t>
  </si>
  <si>
    <t>980-995</t>
  </si>
  <si>
    <t>Retail Research Technical Calls &amp; Fundamental Performance Report for the month of Apr-2022</t>
  </si>
  <si>
    <t>Profit of Rs.17.5/-</t>
  </si>
  <si>
    <t>Profit of Rs.143.5/-</t>
  </si>
  <si>
    <t>Profit of Rs.11.5/-</t>
  </si>
  <si>
    <t>HEROMOTOCO 2220 PE APR</t>
  </si>
  <si>
    <t>NIFTY 17900 PE 07-APR</t>
  </si>
  <si>
    <t>130-160</t>
  </si>
  <si>
    <t>Sell</t>
  </si>
  <si>
    <t>17800-17700</t>
  </si>
  <si>
    <t>Profit of Rs.110/-</t>
  </si>
  <si>
    <t>450-460</t>
  </si>
  <si>
    <t>JSWSTEEL APR FUT</t>
  </si>
  <si>
    <t>750-760</t>
  </si>
  <si>
    <t>Profit of Rs.20/-</t>
  </si>
  <si>
    <t>Loss of Rs.23/-</t>
  </si>
  <si>
    <t>INDUSINDBK APR FUT</t>
  </si>
  <si>
    <t>1000-1015</t>
  </si>
  <si>
    <t>2950-3000</t>
  </si>
  <si>
    <t>75-85</t>
  </si>
  <si>
    <t>285-290</t>
  </si>
  <si>
    <t>HINDALCO APR FUT</t>
  </si>
  <si>
    <t>Profit of Rs.35/-</t>
  </si>
  <si>
    <t>Profit of Rs.85/-</t>
  </si>
  <si>
    <t>Loss of Rs.14/-</t>
  </si>
  <si>
    <t xml:space="preserve">BANKNIFTY 38700 CE 07-APR </t>
  </si>
  <si>
    <t>350-400</t>
  </si>
  <si>
    <t>400-450</t>
  </si>
  <si>
    <t>BANKNIFTY 38200 PE 07-APR</t>
  </si>
  <si>
    <t>Loss of Rs.17/-</t>
  </si>
  <si>
    <t>XTX MARKETS LLP</t>
  </si>
  <si>
    <t>GRAVITON RESEARCH CAPITAL LLP</t>
  </si>
  <si>
    <t>QE SECURITIES</t>
  </si>
  <si>
    <t>Profit of Rs.13.5/-</t>
  </si>
  <si>
    <t>2520-2560</t>
  </si>
  <si>
    <t>4800-5000</t>
  </si>
  <si>
    <t>NIFTY 17800 CE 07-APR</t>
  </si>
  <si>
    <t>140-170</t>
  </si>
  <si>
    <t>BANKNIFTY 37800 CE 07-APR</t>
  </si>
  <si>
    <t>300-400</t>
  </si>
  <si>
    <t>4800-4900</t>
  </si>
  <si>
    <t>465-475</t>
  </si>
  <si>
    <t>INFY APR FUT</t>
  </si>
  <si>
    <t>1870-1900</t>
  </si>
  <si>
    <t>N</t>
  </si>
  <si>
    <t>Profit of Rs.34.5/-</t>
  </si>
  <si>
    <t>Profit of Rs.3.5/-</t>
  </si>
  <si>
    <t>Part profit of Rs.27/-</t>
  </si>
  <si>
    <t>Profit of Rs.63/-</t>
  </si>
  <si>
    <t>114-116</t>
  </si>
  <si>
    <t>1590-1620</t>
  </si>
  <si>
    <t>745-755</t>
  </si>
  <si>
    <t>445-455</t>
  </si>
  <si>
    <t>520-560</t>
  </si>
  <si>
    <t>NIFTY 17900 CE 13-APR</t>
  </si>
  <si>
    <t>100-114</t>
  </si>
  <si>
    <t>Loss of Rs.38/-</t>
  </si>
  <si>
    <t>Loss of Rs.100/-</t>
  </si>
  <si>
    <t>1950-2000</t>
  </si>
  <si>
    <t>HCLTECH APR FUT</t>
  </si>
  <si>
    <t>1190-1200</t>
  </si>
  <si>
    <t>COLPAL APR FUT</t>
  </si>
  <si>
    <t>1610-1630</t>
  </si>
  <si>
    <t>2550-2600</t>
  </si>
  <si>
    <t>165-170</t>
  </si>
  <si>
    <t>Profit of Rs.10/-</t>
  </si>
  <si>
    <t>Profit of Rs.9.5/-</t>
  </si>
  <si>
    <t>Loss of Rs.42/-</t>
  </si>
  <si>
    <t>2570-2620</t>
  </si>
  <si>
    <t>ACC 2140 PE APR</t>
  </si>
  <si>
    <t>75-35</t>
  </si>
  <si>
    <t>NIFTY 17800 CE 13-APR</t>
  </si>
  <si>
    <t>110-130</t>
  </si>
  <si>
    <t>BANKNIFTY 38000 CE 13-APR</t>
  </si>
  <si>
    <t xml:space="preserve">HCLTECH APR FUT </t>
  </si>
  <si>
    <t>1160-1175</t>
  </si>
  <si>
    <t>LT 1820 CE APR</t>
  </si>
  <si>
    <t>45-50</t>
  </si>
  <si>
    <t>ITC APR FUT</t>
  </si>
  <si>
    <t>ITC 280 CE APR</t>
  </si>
  <si>
    <t>NIFTY 17750 CE 13-APR</t>
  </si>
  <si>
    <t>Loss of Rs.80/-</t>
  </si>
  <si>
    <t>Loss of Rs.9/-</t>
  </si>
  <si>
    <t>Loss of Rs.17.5/-</t>
  </si>
  <si>
    <t>Profit of Rs.50/-</t>
  </si>
  <si>
    <t>Loss of Rs.150/-</t>
  </si>
  <si>
    <t>Part profit of Rs.65/-</t>
  </si>
  <si>
    <t>Loss of Rs.12/-</t>
  </si>
  <si>
    <t>Loss of Rs.50/-</t>
  </si>
  <si>
    <t>RELIANCE APR FUT</t>
  </si>
  <si>
    <t>2660-2700</t>
  </si>
  <si>
    <t>170-180</t>
  </si>
  <si>
    <t>17800-17900</t>
  </si>
  <si>
    <t>BANKNIFTY 37600 CE 13-APR</t>
  </si>
  <si>
    <t>250-350</t>
  </si>
  <si>
    <t xml:space="preserve">SBILIFE </t>
  </si>
  <si>
    <t>1180-1200</t>
  </si>
  <si>
    <t>NIFTY 17550 CE 13-APR</t>
  </si>
  <si>
    <t>90-100</t>
  </si>
  <si>
    <t>Loss of Rs.36/-</t>
  </si>
  <si>
    <t>Profit of Rs.16/-</t>
  </si>
  <si>
    <t>Loss of Rs.2.85/-</t>
  </si>
  <si>
    <t>Loss of Rs.48/-</t>
  </si>
  <si>
    <t xml:space="preserve">NIFTY 17600 PE 13-APR </t>
  </si>
  <si>
    <t>50-60</t>
  </si>
  <si>
    <t>NIFTY 17600 CE 13-APR</t>
  </si>
  <si>
    <t>BANKNIFTY 38000 CE 21-APR</t>
  </si>
  <si>
    <t>500-600</t>
  </si>
  <si>
    <t>Profit of Rs.5-</t>
  </si>
  <si>
    <t>1400-1450</t>
  </si>
  <si>
    <t>2580-2610</t>
  </si>
  <si>
    <t>2800-2900</t>
  </si>
  <si>
    <t>BANKNIFTY 38000 CE 13 APR</t>
  </si>
  <si>
    <t>BCLENTERPR</t>
  </si>
  <si>
    <t>RIIL</t>
  </si>
  <si>
    <t>Reliance Indl Infra Ltd</t>
  </si>
  <si>
    <t>Profit of Rs.31.5/-</t>
  </si>
  <si>
    <t>Loss of Rs.74/-</t>
  </si>
  <si>
    <t>ABCAPITAL APR FUT</t>
  </si>
  <si>
    <t>2970-3000</t>
  </si>
  <si>
    <t>118-121</t>
  </si>
  <si>
    <t>2260-2300</t>
  </si>
  <si>
    <t>Profit of Rs.45/-</t>
  </si>
  <si>
    <t>Profit of Rs.2.2/-</t>
  </si>
  <si>
    <t>Loss of Rs.190/-</t>
  </si>
  <si>
    <t>VANRAJ DADBHAI KAHOR</t>
  </si>
  <si>
    <t>KBCGLOBAL</t>
  </si>
  <si>
    <t>KBC Global Limited</t>
  </si>
  <si>
    <t>Part profit of Rs.265/-</t>
  </si>
  <si>
    <t>Loss of Rs.10.25/-</t>
  </si>
  <si>
    <t>Loss of Rs.3/-</t>
  </si>
  <si>
    <t>Loss of Rs.55/-</t>
  </si>
  <si>
    <t>440-450</t>
  </si>
  <si>
    <t>1120-1130</t>
  </si>
  <si>
    <t>Loss of Rs.15/-</t>
  </si>
  <si>
    <t>Profit of Rs.10-</t>
  </si>
  <si>
    <t>2500-2520</t>
  </si>
  <si>
    <t>2895-2905</t>
  </si>
  <si>
    <t>157-159</t>
  </si>
  <si>
    <t>JUBLFOOD 600 CE APR</t>
  </si>
  <si>
    <t>20-22</t>
  </si>
  <si>
    <t>KRETTOSYS</t>
  </si>
  <si>
    <t>Loss of Rs.105/-</t>
  </si>
  <si>
    <t>Loss of Rs.3.65/-</t>
  </si>
  <si>
    <t>CROMPTON APR FUT</t>
  </si>
  <si>
    <t>385-390</t>
  </si>
  <si>
    <t>765-775</t>
  </si>
  <si>
    <t>SBIN APR FUT</t>
  </si>
  <si>
    <t>520-525</t>
  </si>
  <si>
    <t>Loss of Rs.47.5/-</t>
  </si>
  <si>
    <t>NIFTY 17100 PE 21-APR</t>
  </si>
  <si>
    <t>90-110</t>
  </si>
  <si>
    <t>BANKNIFTY 36200 CE 21-APR</t>
  </si>
  <si>
    <t>320-400</t>
  </si>
  <si>
    <t>Profit of Rs.24.5/-</t>
  </si>
  <si>
    <t>Profit of Rs.26.5/-</t>
  </si>
  <si>
    <t>PIDILITIND 2380 CE APR</t>
  </si>
  <si>
    <t>55-70</t>
  </si>
  <si>
    <t>830-900</t>
  </si>
  <si>
    <t>1160-1190</t>
  </si>
  <si>
    <t>17-132</t>
  </si>
  <si>
    <t xml:space="preserve">CANBK </t>
  </si>
  <si>
    <t>233-234</t>
  </si>
  <si>
    <t>242-250</t>
  </si>
  <si>
    <t>KALPESH JAVERILAL OSWAL</t>
  </si>
  <si>
    <t>YACOOBALI AIYUB MOHAMMED</t>
  </si>
  <si>
    <t>Profit of Rs.7.75/-</t>
  </si>
  <si>
    <t>ICICIBANK  APR FUT</t>
  </si>
  <si>
    <t>770-778</t>
  </si>
  <si>
    <t>755-760</t>
  </si>
  <si>
    <t>2440-2460</t>
  </si>
  <si>
    <t>1975-1985</t>
  </si>
  <si>
    <t>2050-2100</t>
  </si>
  <si>
    <t>1370-1380</t>
  </si>
  <si>
    <t>395-400</t>
  </si>
  <si>
    <t>NIFTY 17250 PE 21-APR</t>
  </si>
  <si>
    <t>NIFTY 17400 PE 21-APR</t>
  </si>
  <si>
    <t>Loss of Rs.36.5/-</t>
  </si>
  <si>
    <t>Profit of Rs.2/-</t>
  </si>
  <si>
    <t>Profit of Rs.6/-</t>
  </si>
  <si>
    <t>Profit of Rs.7.5/-</t>
  </si>
  <si>
    <t>ARCFIN</t>
  </si>
  <si>
    <t>TOPGAIN FINANCE PRIVATE LIMITED</t>
  </si>
  <si>
    <t>ASPIRA</t>
  </si>
  <si>
    <t>VINCENT COMMERCIAL COMPANY LIMITED</t>
  </si>
  <si>
    <t>MANJULABEN DHARMESHBHAI PATEL</t>
  </si>
  <si>
    <t>OMANSH</t>
  </si>
  <si>
    <t>NARANG</t>
  </si>
  <si>
    <t>Profit of Rs.2.5/-</t>
  </si>
  <si>
    <t>MPHASIS APR FUT</t>
  </si>
  <si>
    <t>3000-3050</t>
  </si>
  <si>
    <t>MTARTECH</t>
  </si>
  <si>
    <t>1705-1715</t>
  </si>
  <si>
    <t>1760-1800</t>
  </si>
  <si>
    <t>Loss of Rs.37/-</t>
  </si>
  <si>
    <t>CROMPTON 380 CE APR</t>
  </si>
  <si>
    <t>15-18</t>
  </si>
  <si>
    <t>NIFTY 17400 CE 28-APR</t>
  </si>
  <si>
    <t>120-150</t>
  </si>
  <si>
    <t>500-550</t>
  </si>
  <si>
    <t>BANKNIFTY 36200 CE 28-APR</t>
  </si>
  <si>
    <t>Loss of Rs.6.5/-</t>
  </si>
  <si>
    <t>Loss of Rs.8.5/-</t>
  </si>
  <si>
    <t>PRABHULAL LALLUBHAI PAREKH</t>
  </si>
  <si>
    <t>DHYAANI</t>
  </si>
  <si>
    <t>KOCL</t>
  </si>
  <si>
    <t>NATURAL</t>
  </si>
  <si>
    <t>RIPALBEN DHARMIKKUMAR PARIKH</t>
  </si>
  <si>
    <t>RAJNISH</t>
  </si>
  <si>
    <t>GAURI NANDAN TRADERS</t>
  </si>
  <si>
    <t>RGRL</t>
  </si>
  <si>
    <t>MURUGESANMARIS</t>
  </si>
  <si>
    <t>SANKHYAIN</t>
  </si>
  <si>
    <t>MANSI SHARE &amp; STOCK ADVISORS PRIVATE LIMITED</t>
  </si>
  <si>
    <t>SUPREME</t>
  </si>
  <si>
    <t>VANDANA VANDANA</t>
  </si>
  <si>
    <t>TTIENT</t>
  </si>
  <si>
    <t>KASHYAPI ADVISORS LLP</t>
  </si>
  <si>
    <t>ABAN</t>
  </si>
  <si>
    <t>Aban Offshore Ltd.</t>
  </si>
  <si>
    <t>BOMDYEING</t>
  </si>
  <si>
    <t>Bombay Dyeing &amp; Mfg Co.</t>
  </si>
  <si>
    <t>HRTI PRIVATE LIMITED</t>
  </si>
  <si>
    <t>RANASUG</t>
  </si>
  <si>
    <t>Rana Sugars Ltd</t>
  </si>
  <si>
    <t>BIRLATYRE</t>
  </si>
  <si>
    <t>Birla Tyres Limited</t>
  </si>
  <si>
    <t>EUSTON INDUSTRIES LIMITED</t>
  </si>
  <si>
    <t>ANAND RATHI GLOBAL FINANCE LTD</t>
  </si>
  <si>
    <t>Loss of Rs.75/-</t>
  </si>
  <si>
    <t>Loss of Rs.6/-</t>
  </si>
  <si>
    <t>Loss of Rs.4/-</t>
  </si>
  <si>
    <t>Loss of Rs.27/-</t>
  </si>
  <si>
    <t>Loss of Rs.4.5/-</t>
  </si>
  <si>
    <t>Loss of Rs.39.5/-</t>
  </si>
  <si>
    <t>Loss of Rs.115/-</t>
  </si>
  <si>
    <t>JUBLFOOD 560 CE APR</t>
  </si>
  <si>
    <t>14-18.0</t>
  </si>
  <si>
    <t>7-8.0</t>
  </si>
  <si>
    <t>247-250</t>
  </si>
  <si>
    <t>492-496</t>
  </si>
  <si>
    <t>515-525</t>
  </si>
  <si>
    <t>JUBLFOOD MAY FUT</t>
  </si>
  <si>
    <t>Loss of Rs.21/-</t>
  </si>
  <si>
    <t>ACML</t>
  </si>
  <si>
    <t>MOHAN GOEL</t>
  </si>
  <si>
    <t>AEPL</t>
  </si>
  <si>
    <t>MASTER MERCHANTS PVT LTD</t>
  </si>
  <si>
    <t>NATRAJ FINANCIAL MANAGEMENT PRIVATE LIMITED</t>
  </si>
  <si>
    <t>VIKAS GUPTA</t>
  </si>
  <si>
    <t>FRANKLIN LEASING AND FINANCE LIMITED</t>
  </si>
  <si>
    <t>ARNOLD</t>
  </si>
  <si>
    <t>NAVRATRI SHARE TRADING PRIVATE LIMITED .</t>
  </si>
  <si>
    <t>RAUDRAMUKHI COMMERCE PVT LTD</t>
  </si>
  <si>
    <t>RAKESH GUPTA HUF</t>
  </si>
  <si>
    <t>MANOJ KUMAR</t>
  </si>
  <si>
    <t>EPITOME TRADING AND INVESTMENTS</t>
  </si>
  <si>
    <t>DHARMESH MALDEVBHAI GODHANIA</t>
  </si>
  <si>
    <t>ASHOK KUMAR CHOPRAHUF</t>
  </si>
  <si>
    <t>DHRUV GOYAL</t>
  </si>
  <si>
    <t>BP FINTRADE PRIVATE LIMITED</t>
  </si>
  <si>
    <t>BGJL</t>
  </si>
  <si>
    <t>PRATYUSH MITTAL</t>
  </si>
  <si>
    <t>DECCAN</t>
  </si>
  <si>
    <t>VISHAL BHANDARI .</t>
  </si>
  <si>
    <t>DEVHARI</t>
  </si>
  <si>
    <t>AKSHITSHANTILALJAIN</t>
  </si>
  <si>
    <t>GIRIRAJ STOCK BROKING PRIVATE LIMITED</t>
  </si>
  <si>
    <t>ELLORATRAD</t>
  </si>
  <si>
    <t>RAJESH MULANI</t>
  </si>
  <si>
    <t>MAHAVIR DINESH SHAH</t>
  </si>
  <si>
    <t>SHANI BHATI</t>
  </si>
  <si>
    <t>MAKWANA DIXIT CHANDUBHAI</t>
  </si>
  <si>
    <t>RAMESH ARJANBHAI MARAND</t>
  </si>
  <si>
    <t>GANHOLD</t>
  </si>
  <si>
    <t>SHREE AMBAJI WEAVES PRIVATE LIMITED</t>
  </si>
  <si>
    <t>GOLDLINE</t>
  </si>
  <si>
    <t>HCKKVENTURE</t>
  </si>
  <si>
    <t>HARISH VEERAPPA KANCHAN</t>
  </si>
  <si>
    <t>HEMORGANIC</t>
  </si>
  <si>
    <t>HANSABEN BHARATKUMAR PATEL</t>
  </si>
  <si>
    <t>IFINSEC</t>
  </si>
  <si>
    <t>PRECIOUS TRADEWAYS PRIVATE LIMITED</t>
  </si>
  <si>
    <t>ASHOK KUMAR BANSAL</t>
  </si>
  <si>
    <t>INDIANVSH</t>
  </si>
  <si>
    <t>MONKEY BEVERAGES PRIVATE LIMITED</t>
  </si>
  <si>
    <t>KL ENTERPRISES LLP</t>
  </si>
  <si>
    <t>INDOVATION</t>
  </si>
  <si>
    <t>CHENNA KRISHNAIAH ANNALURU</t>
  </si>
  <si>
    <t>YASHAGARWAL</t>
  </si>
  <si>
    <t>PUNE E STOCK BROKING PRIVATE LIMITED</t>
  </si>
  <si>
    <t>INTELLCAP</t>
  </si>
  <si>
    <t>MANI ENTERPRISE</t>
  </si>
  <si>
    <t>LATIMMETAL</t>
  </si>
  <si>
    <t>LESHAIND</t>
  </si>
  <si>
    <t>PIYUSH MAHESHWARI</t>
  </si>
  <si>
    <t>MEFCOMCAP</t>
  </si>
  <si>
    <t>RAVINDRA KUMAR TOSHNIWAL</t>
  </si>
  <si>
    <t>MEGASTAR</t>
  </si>
  <si>
    <t>SAMBHAVNATH INVESTMENTS AND FINANCES PRIVATE LIMITED</t>
  </si>
  <si>
    <t>RAJESHKUMAR RAMESHCHANDRA GUPTA</t>
  </si>
  <si>
    <t>NIRMITEE</t>
  </si>
  <si>
    <t>VEERAL PINAKIN SHAH</t>
  </si>
  <si>
    <t>ARYAMAN BROKING LIMITED</t>
  </si>
  <si>
    <t>VEENA MITTAL</t>
  </si>
  <si>
    <t>ONTIC</t>
  </si>
  <si>
    <t>PHARMAID</t>
  </si>
  <si>
    <t>VINITHA MANISH JAIN</t>
  </si>
  <si>
    <t>RLFL</t>
  </si>
  <si>
    <t>BP COMTRADE PRIVATE LIMITED</t>
  </si>
  <si>
    <t>CORPWIS ADVISORS PRIVATE LIMITED</t>
  </si>
  <si>
    <t>SEL</t>
  </si>
  <si>
    <t>PRAVEEN KUMAR SINGH</t>
  </si>
  <si>
    <t>STEP2COR</t>
  </si>
  <si>
    <t>SUSHIL KUMAR AGARWAL</t>
  </si>
  <si>
    <t>GOURISHANKAR JALAN(HUF)</t>
  </si>
  <si>
    <t>ULTRACAB</t>
  </si>
  <si>
    <t>MEENAXI DILIP KOTHARI</t>
  </si>
  <si>
    <t>SAUMIL ARVINDBHAI BHAVNAGARI</t>
  </si>
  <si>
    <t>VALLABHSQ</t>
  </si>
  <si>
    <t>ASHOK KUMAR JAIN</t>
  </si>
  <si>
    <t>VCU</t>
  </si>
  <si>
    <t>DAIVIK JATIN SHAH</t>
  </si>
  <si>
    <t>MANISH MISHRA</t>
  </si>
  <si>
    <t>PRITIBEN PRAGNESHBHAI SHAH</t>
  </si>
  <si>
    <t>CHINTAN PRAGNESHBHAI SHAH</t>
  </si>
  <si>
    <t>VISTARAMAR</t>
  </si>
  <si>
    <t>AMRENDRA KUMAR SINGH</t>
  </si>
  <si>
    <t>ASIANHOTNR</t>
  </si>
  <si>
    <t>Asian Hotels (North) Ltd</t>
  </si>
  <si>
    <t>EXCLUSIVE MOTORS PRIVATE LIMITED</t>
  </si>
  <si>
    <t>EXCLUSIVE CAPITAL LIMITED</t>
  </si>
  <si>
    <t>BALPHARMA</t>
  </si>
  <si>
    <t>Bal Pharma Limited</t>
  </si>
  <si>
    <t>CROWN</t>
  </si>
  <si>
    <t>Crown Lifters Ltd</t>
  </si>
  <si>
    <t>SHRRADHA PUNIT BANSAL</t>
  </si>
  <si>
    <t>Future Consumer Ltd</t>
  </si>
  <si>
    <t>FSC</t>
  </si>
  <si>
    <t>Future Supp Chain Sol Ltd</t>
  </si>
  <si>
    <t>GOLDENTOBC</t>
  </si>
  <si>
    <t>Golden Tobacco Limited</t>
  </si>
  <si>
    <t>ARPIT JAIN HUF</t>
  </si>
  <si>
    <t>GSS</t>
  </si>
  <si>
    <t>GSS Infotech Limited</t>
  </si>
  <si>
    <t>KOTHARI MEENAXI DILIP</t>
  </si>
  <si>
    <t>HBLPOWER</t>
  </si>
  <si>
    <t>HBL Power Systems Limited</t>
  </si>
  <si>
    <t>PADMAVATI INVESTMENT</t>
  </si>
  <si>
    <t>Megastar Foods Limited</t>
  </si>
  <si>
    <t>L7 HITECH PRIVATE LIMITED</t>
  </si>
  <si>
    <t>NBIFIN</t>
  </si>
  <si>
    <t>N.B.I. Ind. Fin. Co. Ltd</t>
  </si>
  <si>
    <t>NARANTAK DEALCOMM LIMITED</t>
  </si>
  <si>
    <t>NECCLTD</t>
  </si>
  <si>
    <t>North East Carry Corp Ltd</t>
  </si>
  <si>
    <t>NILAY RAMESHCHANDRA SHAH</t>
  </si>
  <si>
    <t>SHIVAUM</t>
  </si>
  <si>
    <t>Shiv Aum Steels Limited</t>
  </si>
  <si>
    <t>NIDHI BANSAL</t>
  </si>
  <si>
    <t>SATYA PRAKASH BAGLA</t>
  </si>
  <si>
    <t>GOKUL</t>
  </si>
  <si>
    <t>Gokul Refoils and Solvent</t>
  </si>
  <si>
    <t>RIDHI  GOYAL</t>
  </si>
  <si>
    <t>MEP</t>
  </si>
  <si>
    <t>MEP Infra. Developers Ltd</t>
  </si>
  <si>
    <t>SETU SECURITIES PVT LTD</t>
  </si>
  <si>
    <t>I K AGENCIES PVT LTD</t>
  </si>
  <si>
    <t>ONEPOINT</t>
  </si>
  <si>
    <t>One Point One Sol Ltd</t>
  </si>
  <si>
    <t>SATHISH SRINIVAS NAYAK</t>
  </si>
  <si>
    <t>UTTAMSTL</t>
  </si>
  <si>
    <t>Uttam Galva Steels Limite</t>
  </si>
  <si>
    <t>KREDENCE MULTI TRADING LTD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</si>
</sst>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50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6" fontId="32" fillId="6" borderId="21" xfId="0" applyNumberFormat="1" applyFont="1" applyFill="1" applyBorder="1" applyAlignment="1">
      <alignment horizontal="center" vertical="center"/>
    </xf>
    <xf numFmtId="43" fontId="32" fillId="14" borderId="21" xfId="0" applyNumberFormat="1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2" fontId="32" fillId="0" borderId="21" xfId="0" applyNumberFormat="1" applyFont="1" applyFill="1" applyBorder="1" applyAlignment="1">
      <alignment horizontal="center" vertical="center"/>
    </xf>
    <xf numFmtId="166" fontId="32" fillId="0" borderId="21" xfId="0" applyNumberFormat="1" applyFont="1" applyFill="1" applyBorder="1" applyAlignment="1">
      <alignment horizontal="center" vertical="center"/>
    </xf>
    <xf numFmtId="43" fontId="32" fillId="0" borderId="21" xfId="0" applyNumberFormat="1" applyFont="1" applyFill="1" applyBorder="1" applyAlignment="1">
      <alignment horizontal="center" vertical="center"/>
    </xf>
    <xf numFmtId="0" fontId="40" fillId="0" borderId="21" xfId="0" applyFont="1" applyFill="1" applyBorder="1" applyAlignment="1"/>
    <xf numFmtId="16" fontId="33" fillId="0" borderId="21" xfId="0" applyNumberFormat="1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  <xf numFmtId="16" fontId="32" fillId="19" borderId="21" xfId="0" applyNumberFormat="1" applyFont="1" applyFill="1" applyBorder="1" applyAlignment="1">
      <alignment horizontal="center" vertical="center"/>
    </xf>
    <xf numFmtId="0" fontId="42" fillId="19" borderId="21" xfId="0" applyFont="1" applyFill="1" applyBorder="1" applyAlignment="1"/>
    <xf numFmtId="0" fontId="31" fillId="19" borderId="21" xfId="0" applyFont="1" applyFill="1" applyBorder="1" applyAlignment="1">
      <alignment horizontal="left" vertical="center"/>
    </xf>
    <xf numFmtId="0" fontId="32" fillId="19" borderId="21" xfId="0" applyFont="1" applyFill="1" applyBorder="1" applyAlignment="1">
      <alignment horizontal="center" vertical="center"/>
    </xf>
    <xf numFmtId="17" fontId="32" fillId="19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42" fillId="20" borderId="21" xfId="0" applyFont="1" applyFill="1" applyBorder="1" applyAlignment="1"/>
    <xf numFmtId="0" fontId="31" fillId="20" borderId="21" xfId="0" applyFont="1" applyFill="1" applyBorder="1" applyAlignment="1">
      <alignment horizontal="left" vertical="center"/>
    </xf>
    <xf numFmtId="0" fontId="32" fillId="20" borderId="21" xfId="0" applyFont="1" applyFill="1" applyBorder="1" applyAlignment="1">
      <alignment horizontal="center" vertical="center"/>
    </xf>
    <xf numFmtId="17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22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8" borderId="2" xfId="0" applyFont="1" applyFill="1" applyBorder="1" applyAlignment="1">
      <alignment horizontal="center" vertical="center"/>
    </xf>
    <xf numFmtId="0" fontId="31" fillId="20" borderId="21" xfId="0" applyFont="1" applyFill="1" applyBorder="1" applyAlignment="1"/>
    <xf numFmtId="17" fontId="31" fillId="20" borderId="21" xfId="0" applyNumberFormat="1" applyFont="1" applyFill="1" applyBorder="1" applyAlignment="1">
      <alignment horizontal="center" vertical="center"/>
    </xf>
    <xf numFmtId="1" fontId="31" fillId="22" borderId="21" xfId="0" applyNumberFormat="1" applyFont="1" applyFill="1" applyBorder="1" applyAlignment="1">
      <alignment horizontal="center" vertical="center"/>
    </xf>
    <xf numFmtId="16" fontId="31" fillId="22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1" xfId="0" applyNumberFormat="1" applyFont="1" applyFill="1" applyBorder="1" applyAlignment="1">
      <alignment horizontal="center" vertical="center" wrapText="1"/>
    </xf>
    <xf numFmtId="16" fontId="32" fillId="21" borderId="1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0" fontId="31" fillId="19" borderId="24" xfId="0" applyFont="1" applyFill="1" applyBorder="1" applyAlignment="1">
      <alignment horizontal="center" vertical="center"/>
    </xf>
    <xf numFmtId="0" fontId="43" fillId="23" borderId="21" xfId="0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/>
    <xf numFmtId="0" fontId="31" fillId="23" borderId="21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0" fontId="43" fillId="12" borderId="21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0" fontId="32" fillId="21" borderId="2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3" fillId="22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2" fontId="32" fillId="14" borderId="5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2" fontId="31" fillId="22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center"/>
    </xf>
    <xf numFmtId="0" fontId="42" fillId="25" borderId="21" xfId="0" applyFont="1" applyFill="1" applyBorder="1" applyAlignment="1"/>
    <xf numFmtId="0" fontId="31" fillId="25" borderId="21" xfId="0" applyFont="1" applyFill="1" applyBorder="1" applyAlignment="1">
      <alignment horizontal="left" vertical="center"/>
    </xf>
    <xf numFmtId="0" fontId="32" fillId="25" borderId="21" xfId="0" applyFont="1" applyFill="1" applyBorder="1" applyAlignment="1">
      <alignment horizontal="center" vertical="center"/>
    </xf>
    <xf numFmtId="17" fontId="32" fillId="25" borderId="21" xfId="0" applyNumberFormat="1" applyFont="1" applyFill="1" applyBorder="1" applyAlignment="1">
      <alignment horizontal="center" vertical="center"/>
    </xf>
    <xf numFmtId="1" fontId="31" fillId="23" borderId="21" xfId="0" applyNumberFormat="1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16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left"/>
    </xf>
    <xf numFmtId="0" fontId="32" fillId="24" borderId="1" xfId="0" applyFont="1" applyFill="1" applyBorder="1" applyAlignment="1">
      <alignment horizontal="center" vertical="center"/>
    </xf>
    <xf numFmtId="2" fontId="32" fillId="24" borderId="1" xfId="0" applyNumberFormat="1" applyFont="1" applyFill="1" applyBorder="1" applyAlignment="1">
      <alignment horizontal="center" vertical="center"/>
    </xf>
    <xf numFmtId="10" fontId="32" fillId="24" borderId="1" xfId="0" applyNumberFormat="1" applyFont="1" applyFill="1" applyBorder="1" applyAlignment="1">
      <alignment horizontal="center" vertical="center" wrapText="1"/>
    </xf>
    <xf numFmtId="16" fontId="32" fillId="24" borderId="1" xfId="0" applyNumberFormat="1" applyFont="1" applyFill="1" applyBorder="1" applyAlignment="1">
      <alignment horizontal="center" vertical="center"/>
    </xf>
    <xf numFmtId="0" fontId="32" fillId="14" borderId="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21" borderId="25" xfId="0" applyFont="1" applyFill="1" applyBorder="1" applyAlignment="1">
      <alignment horizontal="center" vertical="center"/>
    </xf>
    <xf numFmtId="0" fontId="32" fillId="21" borderId="24" xfId="0" applyFont="1" applyFill="1" applyBorder="1" applyAlignment="1">
      <alignment horizontal="center" vertical="center"/>
    </xf>
    <xf numFmtId="165" fontId="31" fillId="22" borderId="23" xfId="0" applyNumberFormat="1" applyFont="1" applyFill="1" applyBorder="1" applyAlignment="1">
      <alignment horizontal="center" vertical="center"/>
    </xf>
    <xf numFmtId="165" fontId="31" fillId="22" borderId="24" xfId="0" applyNumberFormat="1" applyFont="1" applyFill="1" applyBorder="1" applyAlignment="1">
      <alignment horizontal="center" vertical="center"/>
    </xf>
    <xf numFmtId="0" fontId="32" fillId="22" borderId="23" xfId="0" applyFont="1" applyFill="1" applyBorder="1" applyAlignment="1">
      <alignment horizontal="center" vertical="center"/>
    </xf>
    <xf numFmtId="0" fontId="32" fillId="22" borderId="24" xfId="0" applyFont="1" applyFill="1" applyBorder="1" applyAlignment="1">
      <alignment horizontal="center" vertical="center"/>
    </xf>
    <xf numFmtId="166" fontId="32" fillId="22" borderId="23" xfId="0" applyNumberFormat="1" applyFont="1" applyFill="1" applyBorder="1" applyAlignment="1">
      <alignment horizontal="center" vertical="center"/>
    </xf>
    <xf numFmtId="166" fontId="32" fillId="22" borderId="24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1" fillId="20" borderId="24" xfId="0" applyFont="1" applyFill="1" applyBorder="1" applyAlignment="1">
      <alignment horizontal="center" vertical="center"/>
    </xf>
    <xf numFmtId="0" fontId="31" fillId="21" borderId="23" xfId="0" applyFont="1" applyFill="1" applyBorder="1" applyAlignment="1">
      <alignment horizontal="center" vertical="center"/>
    </xf>
    <xf numFmtId="0" fontId="31" fillId="21" borderId="24" xfId="0" applyFont="1" applyFill="1" applyBorder="1" applyAlignment="1">
      <alignment horizontal="center" vertical="center"/>
    </xf>
    <xf numFmtId="166" fontId="31" fillId="22" borderId="23" xfId="0" applyNumberFormat="1" applyFont="1" applyFill="1" applyBorder="1" applyAlignment="1">
      <alignment horizontal="center" vertical="center"/>
    </xf>
    <xf numFmtId="166" fontId="31" fillId="22" borderId="24" xfId="0" applyNumberFormat="1" applyFont="1" applyFill="1" applyBorder="1" applyAlignment="1">
      <alignment horizontal="center" vertical="center"/>
    </xf>
    <xf numFmtId="0" fontId="31" fillId="22" borderId="26" xfId="0" applyFont="1" applyFill="1" applyBorder="1" applyAlignment="1">
      <alignment horizontal="center" vertical="center"/>
    </xf>
    <xf numFmtId="0" fontId="31" fillId="22" borderId="27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5" sqref="C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44677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C16" sqref="C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44677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3" t="s">
        <v>16</v>
      </c>
      <c r="B9" s="475" t="s">
        <v>17</v>
      </c>
      <c r="C9" s="475" t="s">
        <v>18</v>
      </c>
      <c r="D9" s="475" t="s">
        <v>19</v>
      </c>
      <c r="E9" s="23" t="s">
        <v>20</v>
      </c>
      <c r="F9" s="23" t="s">
        <v>21</v>
      </c>
      <c r="G9" s="470" t="s">
        <v>22</v>
      </c>
      <c r="H9" s="471"/>
      <c r="I9" s="472"/>
      <c r="J9" s="470" t="s">
        <v>23</v>
      </c>
      <c r="K9" s="471"/>
      <c r="L9" s="472"/>
      <c r="M9" s="23"/>
      <c r="N9" s="24"/>
      <c r="O9" s="24"/>
      <c r="P9" s="24"/>
    </row>
    <row r="10" spans="1:16" ht="59.25" customHeight="1">
      <c r="A10" s="474"/>
      <c r="B10" s="476"/>
      <c r="C10" s="476"/>
      <c r="D10" s="47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44679</v>
      </c>
      <c r="E11" s="32">
        <v>16958.349999999999</v>
      </c>
      <c r="F11" s="32">
        <v>16961.166666666668</v>
      </c>
      <c r="G11" s="33">
        <v>16872.183333333334</v>
      </c>
      <c r="H11" s="33">
        <v>16786.016666666666</v>
      </c>
      <c r="I11" s="33">
        <v>16697.033333333333</v>
      </c>
      <c r="J11" s="33">
        <v>17047.333333333336</v>
      </c>
      <c r="K11" s="33">
        <v>17136.316666666666</v>
      </c>
      <c r="L11" s="33">
        <v>17222.483333333337</v>
      </c>
      <c r="M11" s="34">
        <v>17050.150000000001</v>
      </c>
      <c r="N11" s="34">
        <v>16875</v>
      </c>
      <c r="O11" s="35">
        <v>12361600</v>
      </c>
      <c r="P11" s="36">
        <v>6.0844790003947616E-2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44679</v>
      </c>
      <c r="E12" s="37">
        <v>36150.35</v>
      </c>
      <c r="F12" s="37">
        <v>35982.300000000003</v>
      </c>
      <c r="G12" s="38">
        <v>35669.100000000006</v>
      </c>
      <c r="H12" s="38">
        <v>35187.850000000006</v>
      </c>
      <c r="I12" s="38">
        <v>34874.650000000009</v>
      </c>
      <c r="J12" s="38">
        <v>36463.550000000003</v>
      </c>
      <c r="K12" s="38">
        <v>36776.75</v>
      </c>
      <c r="L12" s="38">
        <v>37258</v>
      </c>
      <c r="M12" s="28">
        <v>36295.5</v>
      </c>
      <c r="N12" s="28">
        <v>35501.050000000003</v>
      </c>
      <c r="O12" s="39">
        <v>3492950</v>
      </c>
      <c r="P12" s="40">
        <v>0.21991425902157494</v>
      </c>
    </row>
    <row r="13" spans="1:16" ht="12.75" customHeight="1">
      <c r="A13" s="28">
        <v>3</v>
      </c>
      <c r="B13" s="29" t="s">
        <v>35</v>
      </c>
      <c r="C13" s="30" t="s">
        <v>826</v>
      </c>
      <c r="D13" s="31">
        <v>44677</v>
      </c>
      <c r="E13" s="37">
        <v>16682.05</v>
      </c>
      <c r="F13" s="37">
        <v>16650.45</v>
      </c>
      <c r="G13" s="38">
        <v>16555.100000000002</v>
      </c>
      <c r="H13" s="38">
        <v>16428.150000000001</v>
      </c>
      <c r="I13" s="38">
        <v>16332.800000000003</v>
      </c>
      <c r="J13" s="38">
        <v>16777.400000000001</v>
      </c>
      <c r="K13" s="38">
        <v>16872.75</v>
      </c>
      <c r="L13" s="38">
        <v>16999.7</v>
      </c>
      <c r="M13" s="28">
        <v>16745.8</v>
      </c>
      <c r="N13" s="28">
        <v>16523.5</v>
      </c>
      <c r="O13" s="39">
        <v>3040</v>
      </c>
      <c r="P13" s="40">
        <v>-0.26213592233009708</v>
      </c>
    </row>
    <row r="14" spans="1:16" ht="12.75" customHeight="1">
      <c r="A14" s="28">
        <v>4</v>
      </c>
      <c r="B14" s="29" t="s">
        <v>35</v>
      </c>
      <c r="C14" s="30" t="s">
        <v>856</v>
      </c>
      <c r="D14" s="31">
        <v>44677</v>
      </c>
      <c r="E14" s="37">
        <v>7113.6</v>
      </c>
      <c r="F14" s="37">
        <v>7175.7333333333336</v>
      </c>
      <c r="G14" s="38">
        <v>7051.4666666666672</v>
      </c>
      <c r="H14" s="38">
        <v>6989.3333333333339</v>
      </c>
      <c r="I14" s="38">
        <v>6865.0666666666675</v>
      </c>
      <c r="J14" s="38">
        <v>7237.8666666666668</v>
      </c>
      <c r="K14" s="38">
        <v>7362.1333333333332</v>
      </c>
      <c r="L14" s="38">
        <v>7424.2666666666664</v>
      </c>
      <c r="M14" s="28">
        <v>7300</v>
      </c>
      <c r="N14" s="28">
        <v>7113.6</v>
      </c>
      <c r="O14" s="39">
        <v>2025</v>
      </c>
      <c r="P14" s="40">
        <v>0.08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44679</v>
      </c>
      <c r="E15" s="37">
        <v>889.15</v>
      </c>
      <c r="F15" s="37">
        <v>896.80000000000007</v>
      </c>
      <c r="G15" s="38">
        <v>878.45000000000016</v>
      </c>
      <c r="H15" s="38">
        <v>867.75000000000011</v>
      </c>
      <c r="I15" s="38">
        <v>849.4000000000002</v>
      </c>
      <c r="J15" s="38">
        <v>907.50000000000011</v>
      </c>
      <c r="K15" s="38">
        <v>925.85</v>
      </c>
      <c r="L15" s="38">
        <v>936.55000000000007</v>
      </c>
      <c r="M15" s="28">
        <v>915.15</v>
      </c>
      <c r="N15" s="28">
        <v>886.1</v>
      </c>
      <c r="O15" s="39">
        <v>2287350</v>
      </c>
      <c r="P15" s="40">
        <v>1.4705882352941176E-2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44679</v>
      </c>
      <c r="E16" s="37">
        <v>2097.5</v>
      </c>
      <c r="F16" s="37">
        <v>2112.4499999999998</v>
      </c>
      <c r="G16" s="38">
        <v>2079.7499999999995</v>
      </c>
      <c r="H16" s="38">
        <v>2061.9999999999995</v>
      </c>
      <c r="I16" s="38">
        <v>2029.2999999999993</v>
      </c>
      <c r="J16" s="38">
        <v>2130.1999999999998</v>
      </c>
      <c r="K16" s="38">
        <v>2162.9000000000005</v>
      </c>
      <c r="L16" s="38">
        <v>2180.65</v>
      </c>
      <c r="M16" s="28">
        <v>2145.15</v>
      </c>
      <c r="N16" s="28">
        <v>2094.6999999999998</v>
      </c>
      <c r="O16" s="39">
        <v>318250</v>
      </c>
      <c r="P16" s="40">
        <v>0.13660714285714284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44679</v>
      </c>
      <c r="E17" s="37">
        <v>17590.650000000001</v>
      </c>
      <c r="F17" s="37">
        <v>17487.2</v>
      </c>
      <c r="G17" s="38">
        <v>17253.650000000001</v>
      </c>
      <c r="H17" s="38">
        <v>16916.650000000001</v>
      </c>
      <c r="I17" s="38">
        <v>16683.100000000002</v>
      </c>
      <c r="J17" s="38">
        <v>17824.2</v>
      </c>
      <c r="K17" s="38">
        <v>18057.749999999996</v>
      </c>
      <c r="L17" s="38">
        <v>18394.75</v>
      </c>
      <c r="M17" s="28">
        <v>17720.75</v>
      </c>
      <c r="N17" s="28">
        <v>17150.2</v>
      </c>
      <c r="O17" s="39">
        <v>35275</v>
      </c>
      <c r="P17" s="40">
        <v>7.8571428571428577E-3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44679</v>
      </c>
      <c r="E18" s="37">
        <v>115.7</v>
      </c>
      <c r="F18" s="37">
        <v>115.11666666666667</v>
      </c>
      <c r="G18" s="38">
        <v>112.13333333333335</v>
      </c>
      <c r="H18" s="38">
        <v>108.56666666666668</v>
      </c>
      <c r="I18" s="38">
        <v>105.58333333333336</v>
      </c>
      <c r="J18" s="38">
        <v>118.68333333333335</v>
      </c>
      <c r="K18" s="38">
        <v>121.66666666666667</v>
      </c>
      <c r="L18" s="38">
        <v>125.23333333333335</v>
      </c>
      <c r="M18" s="28">
        <v>118.1</v>
      </c>
      <c r="N18" s="28">
        <v>111.55</v>
      </c>
      <c r="O18" s="39">
        <v>22726000</v>
      </c>
      <c r="P18" s="40">
        <v>2.4598293989287839E-2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44679</v>
      </c>
      <c r="E19" s="37">
        <v>277.60000000000002</v>
      </c>
      <c r="F19" s="37">
        <v>280.18333333333334</v>
      </c>
      <c r="G19" s="38">
        <v>274.51666666666665</v>
      </c>
      <c r="H19" s="38">
        <v>271.43333333333334</v>
      </c>
      <c r="I19" s="38">
        <v>265.76666666666665</v>
      </c>
      <c r="J19" s="38">
        <v>283.26666666666665</v>
      </c>
      <c r="K19" s="38">
        <v>288.93333333333328</v>
      </c>
      <c r="L19" s="38">
        <v>292.01666666666665</v>
      </c>
      <c r="M19" s="28">
        <v>285.85000000000002</v>
      </c>
      <c r="N19" s="28">
        <v>277.10000000000002</v>
      </c>
      <c r="O19" s="39">
        <v>11993800</v>
      </c>
      <c r="P19" s="40">
        <v>-1.7256071580741373E-2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44679</v>
      </c>
      <c r="E20" s="37">
        <v>2267.3000000000002</v>
      </c>
      <c r="F20" s="37">
        <v>2275.1</v>
      </c>
      <c r="G20" s="38">
        <v>2232.1999999999998</v>
      </c>
      <c r="H20" s="38">
        <v>2197.1</v>
      </c>
      <c r="I20" s="38">
        <v>2154.1999999999998</v>
      </c>
      <c r="J20" s="38">
        <v>2310.1999999999998</v>
      </c>
      <c r="K20" s="38">
        <v>2353.1000000000004</v>
      </c>
      <c r="L20" s="38">
        <v>2388.1999999999998</v>
      </c>
      <c r="M20" s="28">
        <v>2318</v>
      </c>
      <c r="N20" s="28">
        <v>2240</v>
      </c>
      <c r="O20" s="39">
        <v>3236750</v>
      </c>
      <c r="P20" s="40">
        <v>-2.3899276236429432E-2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44679</v>
      </c>
      <c r="E21" s="37">
        <v>2283.4499999999998</v>
      </c>
      <c r="F21" s="37">
        <v>2272.8666666666668</v>
      </c>
      <c r="G21" s="38">
        <v>2253.7333333333336</v>
      </c>
      <c r="H21" s="38">
        <v>2224.0166666666669</v>
      </c>
      <c r="I21" s="38">
        <v>2204.8833333333337</v>
      </c>
      <c r="J21" s="38">
        <v>2302.5833333333335</v>
      </c>
      <c r="K21" s="38">
        <v>2321.7166666666667</v>
      </c>
      <c r="L21" s="38">
        <v>2351.4333333333334</v>
      </c>
      <c r="M21" s="28">
        <v>2292</v>
      </c>
      <c r="N21" s="28">
        <v>2243.15</v>
      </c>
      <c r="O21" s="39">
        <v>20220000</v>
      </c>
      <c r="P21" s="40">
        <v>1.2772351615326822E-2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44679</v>
      </c>
      <c r="E22" s="37">
        <v>859.1</v>
      </c>
      <c r="F22" s="37">
        <v>862.41666666666663</v>
      </c>
      <c r="G22" s="38">
        <v>845.08333333333326</v>
      </c>
      <c r="H22" s="38">
        <v>831.06666666666661</v>
      </c>
      <c r="I22" s="38">
        <v>813.73333333333323</v>
      </c>
      <c r="J22" s="38">
        <v>876.43333333333328</v>
      </c>
      <c r="K22" s="38">
        <v>893.76666666666654</v>
      </c>
      <c r="L22" s="38">
        <v>907.7833333333333</v>
      </c>
      <c r="M22" s="28">
        <v>879.75</v>
      </c>
      <c r="N22" s="28">
        <v>848.4</v>
      </c>
      <c r="O22" s="39">
        <v>81158750</v>
      </c>
      <c r="P22" s="40">
        <v>2.4861093572420761E-2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44679</v>
      </c>
      <c r="E23" s="37">
        <v>3315.65</v>
      </c>
      <c r="F23" s="37">
        <v>3325.9666666666672</v>
      </c>
      <c r="G23" s="38">
        <v>3298.7333333333345</v>
      </c>
      <c r="H23" s="38">
        <v>3281.8166666666675</v>
      </c>
      <c r="I23" s="38">
        <v>3254.5833333333348</v>
      </c>
      <c r="J23" s="38">
        <v>3342.8833333333341</v>
      </c>
      <c r="K23" s="38">
        <v>3370.1166666666668</v>
      </c>
      <c r="L23" s="38">
        <v>3387.0333333333338</v>
      </c>
      <c r="M23" s="28">
        <v>3353.2</v>
      </c>
      <c r="N23" s="28">
        <v>3309.05</v>
      </c>
      <c r="O23" s="39">
        <v>228000</v>
      </c>
      <c r="P23" s="40">
        <v>9.5100864553314124E-2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44679</v>
      </c>
      <c r="E24" s="37">
        <v>557.29999999999995</v>
      </c>
      <c r="F24" s="37">
        <v>556.76666666666665</v>
      </c>
      <c r="G24" s="38">
        <v>550.0333333333333</v>
      </c>
      <c r="H24" s="38">
        <v>542.76666666666665</v>
      </c>
      <c r="I24" s="38">
        <v>536.0333333333333</v>
      </c>
      <c r="J24" s="38">
        <v>564.0333333333333</v>
      </c>
      <c r="K24" s="38">
        <v>570.76666666666665</v>
      </c>
      <c r="L24" s="38">
        <v>578.0333333333333</v>
      </c>
      <c r="M24" s="28">
        <v>563.5</v>
      </c>
      <c r="N24" s="28">
        <v>549.5</v>
      </c>
      <c r="O24" s="39">
        <v>6794000</v>
      </c>
      <c r="P24" s="40">
        <v>-2.3990805918689843E-2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44679</v>
      </c>
      <c r="E25" s="37">
        <v>377.3</v>
      </c>
      <c r="F25" s="37">
        <v>377.18333333333339</v>
      </c>
      <c r="G25" s="38">
        <v>366.01666666666677</v>
      </c>
      <c r="H25" s="38">
        <v>354.73333333333335</v>
      </c>
      <c r="I25" s="38">
        <v>343.56666666666672</v>
      </c>
      <c r="J25" s="38">
        <v>388.46666666666681</v>
      </c>
      <c r="K25" s="38">
        <v>399.63333333333344</v>
      </c>
      <c r="L25" s="38">
        <v>410.91666666666686</v>
      </c>
      <c r="M25" s="28">
        <v>388.35</v>
      </c>
      <c r="N25" s="28">
        <v>365.9</v>
      </c>
      <c r="O25" s="39">
        <v>33853500</v>
      </c>
      <c r="P25" s="40">
        <v>6.2420562067504591E-2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44679</v>
      </c>
      <c r="E26" s="37">
        <v>763.65</v>
      </c>
      <c r="F26" s="37">
        <v>762.25</v>
      </c>
      <c r="G26" s="38">
        <v>755.85</v>
      </c>
      <c r="H26" s="38">
        <v>748.05000000000007</v>
      </c>
      <c r="I26" s="38">
        <v>741.65000000000009</v>
      </c>
      <c r="J26" s="38">
        <v>770.05</v>
      </c>
      <c r="K26" s="38">
        <v>776.45</v>
      </c>
      <c r="L26" s="38">
        <v>784.24999999999989</v>
      </c>
      <c r="M26" s="28">
        <v>768.65</v>
      </c>
      <c r="N26" s="28">
        <v>754.45</v>
      </c>
      <c r="O26" s="39">
        <v>2029300</v>
      </c>
      <c r="P26" s="40">
        <v>0.10606638687523846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44679</v>
      </c>
      <c r="E27" s="37">
        <v>4670.8999999999996</v>
      </c>
      <c r="F27" s="37">
        <v>4679.2</v>
      </c>
      <c r="G27" s="38">
        <v>4593.3499999999995</v>
      </c>
      <c r="H27" s="38">
        <v>4515.7999999999993</v>
      </c>
      <c r="I27" s="38">
        <v>4429.9499999999989</v>
      </c>
      <c r="J27" s="38">
        <v>4756.75</v>
      </c>
      <c r="K27" s="38">
        <v>4842.6000000000004</v>
      </c>
      <c r="L27" s="38">
        <v>4920.1500000000005</v>
      </c>
      <c r="M27" s="28">
        <v>4765.05</v>
      </c>
      <c r="N27" s="28">
        <v>4601.6499999999996</v>
      </c>
      <c r="O27" s="39">
        <v>1891125</v>
      </c>
      <c r="P27" s="40">
        <v>3.1991814461118692E-2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44679</v>
      </c>
      <c r="E28" s="37">
        <v>192.25</v>
      </c>
      <c r="F28" s="37">
        <v>194.13333333333333</v>
      </c>
      <c r="G28" s="38">
        <v>189.46666666666664</v>
      </c>
      <c r="H28" s="38">
        <v>186.68333333333331</v>
      </c>
      <c r="I28" s="38">
        <v>182.01666666666662</v>
      </c>
      <c r="J28" s="38">
        <v>196.91666666666666</v>
      </c>
      <c r="K28" s="38">
        <v>201.58333333333334</v>
      </c>
      <c r="L28" s="38">
        <v>204.36666666666667</v>
      </c>
      <c r="M28" s="28">
        <v>198.8</v>
      </c>
      <c r="N28" s="28">
        <v>191.35</v>
      </c>
      <c r="O28" s="39">
        <v>13920000</v>
      </c>
      <c r="P28" s="40">
        <v>-1.8335684062059238E-2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44679</v>
      </c>
      <c r="E29" s="37">
        <v>125.95</v>
      </c>
      <c r="F29" s="37">
        <v>126.39999999999999</v>
      </c>
      <c r="G29" s="38">
        <v>124.84999999999998</v>
      </c>
      <c r="H29" s="38">
        <v>123.74999999999999</v>
      </c>
      <c r="I29" s="38">
        <v>122.19999999999997</v>
      </c>
      <c r="J29" s="38">
        <v>127.49999999999999</v>
      </c>
      <c r="K29" s="38">
        <v>129.05000000000001</v>
      </c>
      <c r="L29" s="38">
        <v>130.14999999999998</v>
      </c>
      <c r="M29" s="28">
        <v>127.95</v>
      </c>
      <c r="N29" s="28">
        <v>125.3</v>
      </c>
      <c r="O29" s="39">
        <v>34443000</v>
      </c>
      <c r="P29" s="40">
        <v>2.6969005769488796E-2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44679</v>
      </c>
      <c r="E30" s="37">
        <v>3135.25</v>
      </c>
      <c r="F30" s="37">
        <v>3127.35</v>
      </c>
      <c r="G30" s="38">
        <v>3101.7999999999997</v>
      </c>
      <c r="H30" s="38">
        <v>3068.35</v>
      </c>
      <c r="I30" s="38">
        <v>3042.7999999999997</v>
      </c>
      <c r="J30" s="38">
        <v>3160.7999999999997</v>
      </c>
      <c r="K30" s="38">
        <v>3186.35</v>
      </c>
      <c r="L30" s="38">
        <v>3219.7999999999997</v>
      </c>
      <c r="M30" s="28">
        <v>3152.9</v>
      </c>
      <c r="N30" s="28">
        <v>3093.9</v>
      </c>
      <c r="O30" s="39">
        <v>5193150</v>
      </c>
      <c r="P30" s="40">
        <v>1.3258019199250761E-2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44679</v>
      </c>
      <c r="E31" s="37">
        <v>2176.75</v>
      </c>
      <c r="F31" s="37">
        <v>2152.75</v>
      </c>
      <c r="G31" s="38">
        <v>2111</v>
      </c>
      <c r="H31" s="38">
        <v>2045.25</v>
      </c>
      <c r="I31" s="38">
        <v>2003.5</v>
      </c>
      <c r="J31" s="38">
        <v>2218.5</v>
      </c>
      <c r="K31" s="38">
        <v>2260.25</v>
      </c>
      <c r="L31" s="38">
        <v>2326</v>
      </c>
      <c r="M31" s="28">
        <v>2194.5</v>
      </c>
      <c r="N31" s="28">
        <v>2087</v>
      </c>
      <c r="O31" s="39">
        <v>658350</v>
      </c>
      <c r="P31" s="40">
        <v>-5.8139534883720929E-3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44679</v>
      </c>
      <c r="E32" s="37">
        <v>9795.1</v>
      </c>
      <c r="F32" s="37">
        <v>9801.6333333333332</v>
      </c>
      <c r="G32" s="38">
        <v>9675.3666666666668</v>
      </c>
      <c r="H32" s="38">
        <v>9555.6333333333332</v>
      </c>
      <c r="I32" s="38">
        <v>9429.3666666666668</v>
      </c>
      <c r="J32" s="38">
        <v>9921.3666666666668</v>
      </c>
      <c r="K32" s="38">
        <v>10047.633333333333</v>
      </c>
      <c r="L32" s="38">
        <v>10167.366666666667</v>
      </c>
      <c r="M32" s="28">
        <v>9927.9</v>
      </c>
      <c r="N32" s="28">
        <v>9681.9</v>
      </c>
      <c r="O32" s="39">
        <v>154350</v>
      </c>
      <c r="P32" s="40">
        <v>0.14079822616407983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44679</v>
      </c>
      <c r="E33" s="37">
        <v>1376.05</v>
      </c>
      <c r="F33" s="37">
        <v>1367.9166666666667</v>
      </c>
      <c r="G33" s="38">
        <v>1348.3333333333335</v>
      </c>
      <c r="H33" s="38">
        <v>1320.6166666666668</v>
      </c>
      <c r="I33" s="38">
        <v>1301.0333333333335</v>
      </c>
      <c r="J33" s="38">
        <v>1395.6333333333334</v>
      </c>
      <c r="K33" s="38">
        <v>1415.2166666666669</v>
      </c>
      <c r="L33" s="38">
        <v>1442.9333333333334</v>
      </c>
      <c r="M33" s="28">
        <v>1387.5</v>
      </c>
      <c r="N33" s="28">
        <v>1340.2</v>
      </c>
      <c r="O33" s="39">
        <v>3146000</v>
      </c>
      <c r="P33" s="40">
        <v>8.8769683336217334E-2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44679</v>
      </c>
      <c r="E34" s="37">
        <v>638.25</v>
      </c>
      <c r="F34" s="37">
        <v>647.1</v>
      </c>
      <c r="G34" s="38">
        <v>627.70000000000005</v>
      </c>
      <c r="H34" s="38">
        <v>617.15</v>
      </c>
      <c r="I34" s="38">
        <v>597.75</v>
      </c>
      <c r="J34" s="38">
        <v>657.65000000000009</v>
      </c>
      <c r="K34" s="38">
        <v>677.05</v>
      </c>
      <c r="L34" s="38">
        <v>687.60000000000014</v>
      </c>
      <c r="M34" s="28">
        <v>666.5</v>
      </c>
      <c r="N34" s="28">
        <v>636.54999999999995</v>
      </c>
      <c r="O34" s="39">
        <v>16695750</v>
      </c>
      <c r="P34" s="40">
        <v>3.6166449450754048E-2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44679</v>
      </c>
      <c r="E35" s="37">
        <v>782.5</v>
      </c>
      <c r="F35" s="37">
        <v>778.06666666666661</v>
      </c>
      <c r="G35" s="38">
        <v>766.48333333333323</v>
      </c>
      <c r="H35" s="38">
        <v>750.46666666666658</v>
      </c>
      <c r="I35" s="38">
        <v>738.88333333333321</v>
      </c>
      <c r="J35" s="38">
        <v>794.08333333333326</v>
      </c>
      <c r="K35" s="38">
        <v>805.66666666666674</v>
      </c>
      <c r="L35" s="38">
        <v>821.68333333333328</v>
      </c>
      <c r="M35" s="28">
        <v>789.65</v>
      </c>
      <c r="N35" s="28">
        <v>762.05</v>
      </c>
      <c r="O35" s="39">
        <v>47697600</v>
      </c>
      <c r="P35" s="40">
        <v>2.4987751102400785E-2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44679</v>
      </c>
      <c r="E36" s="37">
        <v>3679.7</v>
      </c>
      <c r="F36" s="37">
        <v>3676.8166666666671</v>
      </c>
      <c r="G36" s="38">
        <v>3626.4333333333343</v>
      </c>
      <c r="H36" s="38">
        <v>3573.1666666666674</v>
      </c>
      <c r="I36" s="38">
        <v>3522.7833333333347</v>
      </c>
      <c r="J36" s="38">
        <v>3730.0833333333339</v>
      </c>
      <c r="K36" s="38">
        <v>3780.4666666666662</v>
      </c>
      <c r="L36" s="38">
        <v>3833.7333333333336</v>
      </c>
      <c r="M36" s="28">
        <v>3727.2</v>
      </c>
      <c r="N36" s="28">
        <v>3623.55</v>
      </c>
      <c r="O36" s="39">
        <v>1924500</v>
      </c>
      <c r="P36" s="40">
        <v>-3.2428355957767725E-2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44679</v>
      </c>
      <c r="E37" s="37">
        <v>15261.45</v>
      </c>
      <c r="F37" s="37">
        <v>15283.816666666668</v>
      </c>
      <c r="G37" s="38">
        <v>15168.033333333335</v>
      </c>
      <c r="H37" s="38">
        <v>15074.616666666667</v>
      </c>
      <c r="I37" s="38">
        <v>14958.833333333334</v>
      </c>
      <c r="J37" s="38">
        <v>15377.233333333335</v>
      </c>
      <c r="K37" s="38">
        <v>15493.016666666668</v>
      </c>
      <c r="L37" s="38">
        <v>15586.433333333336</v>
      </c>
      <c r="M37" s="28">
        <v>15399.6</v>
      </c>
      <c r="N37" s="28">
        <v>15190.4</v>
      </c>
      <c r="O37" s="39">
        <v>658450</v>
      </c>
      <c r="P37" s="40">
        <v>4.5770081623312227E-3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44679</v>
      </c>
      <c r="E38" s="37">
        <v>7002.7</v>
      </c>
      <c r="F38" s="37">
        <v>7012.2666666666664</v>
      </c>
      <c r="G38" s="38">
        <v>6938.4333333333325</v>
      </c>
      <c r="H38" s="38">
        <v>6874.1666666666661</v>
      </c>
      <c r="I38" s="38">
        <v>6800.3333333333321</v>
      </c>
      <c r="J38" s="38">
        <v>7076.5333333333328</v>
      </c>
      <c r="K38" s="38">
        <v>7150.3666666666668</v>
      </c>
      <c r="L38" s="38">
        <v>7214.6333333333332</v>
      </c>
      <c r="M38" s="28">
        <v>7086.1</v>
      </c>
      <c r="N38" s="28">
        <v>6948</v>
      </c>
      <c r="O38" s="39">
        <v>3937875</v>
      </c>
      <c r="P38" s="40">
        <v>-2.3919442292796283E-2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44679</v>
      </c>
      <c r="E39" s="37">
        <v>2030.25</v>
      </c>
      <c r="F39" s="37">
        <v>2047</v>
      </c>
      <c r="G39" s="38">
        <v>2002</v>
      </c>
      <c r="H39" s="38">
        <v>1973.75</v>
      </c>
      <c r="I39" s="38">
        <v>1928.75</v>
      </c>
      <c r="J39" s="38">
        <v>2075.25</v>
      </c>
      <c r="K39" s="38">
        <v>2120.25</v>
      </c>
      <c r="L39" s="38">
        <v>2148.5</v>
      </c>
      <c r="M39" s="28">
        <v>2092</v>
      </c>
      <c r="N39" s="28">
        <v>2018.75</v>
      </c>
      <c r="O39" s="39">
        <v>1256600</v>
      </c>
      <c r="P39" s="40">
        <v>3.6969796996203994E-2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44679</v>
      </c>
      <c r="E40" s="37">
        <v>460.1</v>
      </c>
      <c r="F40" s="37">
        <v>467.55</v>
      </c>
      <c r="G40" s="38">
        <v>440.8</v>
      </c>
      <c r="H40" s="38">
        <v>421.5</v>
      </c>
      <c r="I40" s="38">
        <v>394.75</v>
      </c>
      <c r="J40" s="38">
        <v>486.85</v>
      </c>
      <c r="K40" s="38">
        <v>513.6</v>
      </c>
      <c r="L40" s="38">
        <v>532.90000000000009</v>
      </c>
      <c r="M40" s="28">
        <v>494.3</v>
      </c>
      <c r="N40" s="28">
        <v>448.25</v>
      </c>
      <c r="O40" s="39">
        <v>8150400</v>
      </c>
      <c r="P40" s="40">
        <v>-2.8048082427017746E-2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44679</v>
      </c>
      <c r="E41" s="37">
        <v>332.4</v>
      </c>
      <c r="F41" s="37">
        <v>329.8</v>
      </c>
      <c r="G41" s="38">
        <v>323.60000000000002</v>
      </c>
      <c r="H41" s="38">
        <v>314.8</v>
      </c>
      <c r="I41" s="38">
        <v>308.60000000000002</v>
      </c>
      <c r="J41" s="38">
        <v>338.6</v>
      </c>
      <c r="K41" s="38">
        <v>344.79999999999995</v>
      </c>
      <c r="L41" s="38">
        <v>353.6</v>
      </c>
      <c r="M41" s="28">
        <v>336</v>
      </c>
      <c r="N41" s="28">
        <v>321</v>
      </c>
      <c r="O41" s="39">
        <v>37953000</v>
      </c>
      <c r="P41" s="40">
        <v>-1.6695425080445834E-2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44679</v>
      </c>
      <c r="E42" s="37">
        <v>111.25</v>
      </c>
      <c r="F42" s="37">
        <v>110.28333333333335</v>
      </c>
      <c r="G42" s="38">
        <v>107.91666666666669</v>
      </c>
      <c r="H42" s="38">
        <v>104.58333333333334</v>
      </c>
      <c r="I42" s="38">
        <v>102.21666666666668</v>
      </c>
      <c r="J42" s="38">
        <v>113.61666666666669</v>
      </c>
      <c r="K42" s="38">
        <v>115.98333333333333</v>
      </c>
      <c r="L42" s="38">
        <v>119.31666666666669</v>
      </c>
      <c r="M42" s="28">
        <v>112.65</v>
      </c>
      <c r="N42" s="28">
        <v>106.95</v>
      </c>
      <c r="O42" s="39">
        <v>122206500</v>
      </c>
      <c r="P42" s="40">
        <v>1.6643955616118356E-2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44679</v>
      </c>
      <c r="E43" s="37">
        <v>1907.3</v>
      </c>
      <c r="F43" s="37">
        <v>1899.7666666666667</v>
      </c>
      <c r="G43" s="38">
        <v>1882.8333333333333</v>
      </c>
      <c r="H43" s="38">
        <v>1858.3666666666666</v>
      </c>
      <c r="I43" s="38">
        <v>1841.4333333333332</v>
      </c>
      <c r="J43" s="38">
        <v>1924.2333333333333</v>
      </c>
      <c r="K43" s="38">
        <v>1941.1666666666667</v>
      </c>
      <c r="L43" s="38">
        <v>1965.6333333333334</v>
      </c>
      <c r="M43" s="28">
        <v>1916.7</v>
      </c>
      <c r="N43" s="28">
        <v>1875.3</v>
      </c>
      <c r="O43" s="39">
        <v>1701150</v>
      </c>
      <c r="P43" s="40">
        <v>5.09683995922528E-2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44679</v>
      </c>
      <c r="E44" s="37">
        <v>246.05</v>
      </c>
      <c r="F44" s="37">
        <v>246.4</v>
      </c>
      <c r="G44" s="38">
        <v>242.45000000000002</v>
      </c>
      <c r="H44" s="38">
        <v>238.85000000000002</v>
      </c>
      <c r="I44" s="38">
        <v>234.90000000000003</v>
      </c>
      <c r="J44" s="38">
        <v>250</v>
      </c>
      <c r="K44" s="38">
        <v>253.95</v>
      </c>
      <c r="L44" s="38">
        <v>257.54999999999995</v>
      </c>
      <c r="M44" s="28">
        <v>250.35</v>
      </c>
      <c r="N44" s="28">
        <v>242.8</v>
      </c>
      <c r="O44" s="39">
        <v>33592000</v>
      </c>
      <c r="P44" s="40">
        <v>1.3064405225762091E-2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44679</v>
      </c>
      <c r="E45" s="37">
        <v>717.45</v>
      </c>
      <c r="F45" s="37">
        <v>713.35</v>
      </c>
      <c r="G45" s="38">
        <v>707.2</v>
      </c>
      <c r="H45" s="38">
        <v>696.95</v>
      </c>
      <c r="I45" s="38">
        <v>690.80000000000007</v>
      </c>
      <c r="J45" s="38">
        <v>723.6</v>
      </c>
      <c r="K45" s="38">
        <v>729.74999999999989</v>
      </c>
      <c r="L45" s="38">
        <v>740</v>
      </c>
      <c r="M45" s="28">
        <v>719.5</v>
      </c>
      <c r="N45" s="28">
        <v>703.1</v>
      </c>
      <c r="O45" s="39">
        <v>4260300</v>
      </c>
      <c r="P45" s="40">
        <v>-2.04855842185129E-2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44679</v>
      </c>
      <c r="E46" s="37">
        <v>701.75</v>
      </c>
      <c r="F46" s="37">
        <v>709.43333333333339</v>
      </c>
      <c r="G46" s="38">
        <v>691.31666666666683</v>
      </c>
      <c r="H46" s="38">
        <v>680.88333333333344</v>
      </c>
      <c r="I46" s="38">
        <v>662.76666666666688</v>
      </c>
      <c r="J46" s="38">
        <v>719.86666666666679</v>
      </c>
      <c r="K46" s="38">
        <v>737.98333333333335</v>
      </c>
      <c r="L46" s="38">
        <v>748.41666666666674</v>
      </c>
      <c r="M46" s="28">
        <v>727.55</v>
      </c>
      <c r="N46" s="28">
        <v>699</v>
      </c>
      <c r="O46" s="39">
        <v>6294750</v>
      </c>
      <c r="P46" s="40">
        <v>6.9989801121876596E-2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44679</v>
      </c>
      <c r="E47" s="37">
        <v>738.45</v>
      </c>
      <c r="F47" s="37">
        <v>736.13333333333333</v>
      </c>
      <c r="G47" s="38">
        <v>730.7166666666667</v>
      </c>
      <c r="H47" s="38">
        <v>722.98333333333335</v>
      </c>
      <c r="I47" s="38">
        <v>717.56666666666672</v>
      </c>
      <c r="J47" s="38">
        <v>743.86666666666667</v>
      </c>
      <c r="K47" s="38">
        <v>749.28333333333342</v>
      </c>
      <c r="L47" s="38">
        <v>757.01666666666665</v>
      </c>
      <c r="M47" s="28">
        <v>741.55</v>
      </c>
      <c r="N47" s="28">
        <v>728.4</v>
      </c>
      <c r="O47" s="39">
        <v>46532900</v>
      </c>
      <c r="P47" s="40">
        <v>-9.8245330314546773E-3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44679</v>
      </c>
      <c r="E48" s="37">
        <v>51.65</v>
      </c>
      <c r="F48" s="37">
        <v>52</v>
      </c>
      <c r="G48" s="38">
        <v>50.8</v>
      </c>
      <c r="H48" s="38">
        <v>49.949999999999996</v>
      </c>
      <c r="I48" s="38">
        <v>48.749999999999993</v>
      </c>
      <c r="J48" s="38">
        <v>52.85</v>
      </c>
      <c r="K48" s="38">
        <v>54.050000000000004</v>
      </c>
      <c r="L48" s="38">
        <v>54.900000000000006</v>
      </c>
      <c r="M48" s="28">
        <v>53.2</v>
      </c>
      <c r="N48" s="28">
        <v>51.15</v>
      </c>
      <c r="O48" s="39">
        <v>119857500</v>
      </c>
      <c r="P48" s="40">
        <v>4.5425405256891656E-2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44679</v>
      </c>
      <c r="E49" s="37">
        <v>380.2</v>
      </c>
      <c r="F49" s="37">
        <v>378.41666666666669</v>
      </c>
      <c r="G49" s="38">
        <v>373.93333333333339</v>
      </c>
      <c r="H49" s="38">
        <v>367.66666666666669</v>
      </c>
      <c r="I49" s="38">
        <v>363.18333333333339</v>
      </c>
      <c r="J49" s="38">
        <v>384.68333333333339</v>
      </c>
      <c r="K49" s="38">
        <v>389.16666666666663</v>
      </c>
      <c r="L49" s="38">
        <v>395.43333333333339</v>
      </c>
      <c r="M49" s="28">
        <v>382.9</v>
      </c>
      <c r="N49" s="28">
        <v>372.15</v>
      </c>
      <c r="O49" s="39">
        <v>13880500</v>
      </c>
      <c r="P49" s="40">
        <v>2.4916943521594683E-3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44679</v>
      </c>
      <c r="E50" s="37">
        <v>14208.05</v>
      </c>
      <c r="F50" s="37">
        <v>14259.15</v>
      </c>
      <c r="G50" s="38">
        <v>14019.05</v>
      </c>
      <c r="H50" s="38">
        <v>13830.05</v>
      </c>
      <c r="I50" s="38">
        <v>13589.949999999999</v>
      </c>
      <c r="J50" s="38">
        <v>14448.15</v>
      </c>
      <c r="K50" s="38">
        <v>14688.250000000002</v>
      </c>
      <c r="L50" s="38">
        <v>14877.25</v>
      </c>
      <c r="M50" s="28">
        <v>14499.25</v>
      </c>
      <c r="N50" s="28">
        <v>14070.15</v>
      </c>
      <c r="O50" s="39">
        <v>151200</v>
      </c>
      <c r="P50" s="40">
        <v>-3.2010243277848911E-2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44679</v>
      </c>
      <c r="E51" s="37">
        <v>370.25</v>
      </c>
      <c r="F51" s="37">
        <v>375.09999999999997</v>
      </c>
      <c r="G51" s="38">
        <v>363.44999999999993</v>
      </c>
      <c r="H51" s="38">
        <v>356.65</v>
      </c>
      <c r="I51" s="38">
        <v>344.99999999999994</v>
      </c>
      <c r="J51" s="38">
        <v>381.89999999999992</v>
      </c>
      <c r="K51" s="38">
        <v>393.5499999999999</v>
      </c>
      <c r="L51" s="38">
        <v>400.34999999999991</v>
      </c>
      <c r="M51" s="28">
        <v>386.75</v>
      </c>
      <c r="N51" s="28">
        <v>368.3</v>
      </c>
      <c r="O51" s="39">
        <v>18570600</v>
      </c>
      <c r="P51" s="40">
        <v>-3.8131642737273916E-2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44679</v>
      </c>
      <c r="E52" s="37">
        <v>3291.4</v>
      </c>
      <c r="F52" s="37">
        <v>3253.1</v>
      </c>
      <c r="G52" s="38">
        <v>3155.0499999999997</v>
      </c>
      <c r="H52" s="38">
        <v>3018.7</v>
      </c>
      <c r="I52" s="38">
        <v>2920.6499999999996</v>
      </c>
      <c r="J52" s="38">
        <v>3389.45</v>
      </c>
      <c r="K52" s="38">
        <v>3487.5</v>
      </c>
      <c r="L52" s="38">
        <v>3623.85</v>
      </c>
      <c r="M52" s="28">
        <v>3351.15</v>
      </c>
      <c r="N52" s="28">
        <v>3116.75</v>
      </c>
      <c r="O52" s="39">
        <v>1489800</v>
      </c>
      <c r="P52" s="40">
        <v>7.847381951021512E-3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44679</v>
      </c>
      <c r="E53" s="37">
        <v>410</v>
      </c>
      <c r="F53" s="37">
        <v>410.15000000000003</v>
      </c>
      <c r="G53" s="38">
        <v>404.20000000000005</v>
      </c>
      <c r="H53" s="38">
        <v>398.40000000000003</v>
      </c>
      <c r="I53" s="38">
        <v>392.45000000000005</v>
      </c>
      <c r="J53" s="38">
        <v>415.95000000000005</v>
      </c>
      <c r="K53" s="38">
        <v>421.9</v>
      </c>
      <c r="L53" s="38">
        <v>427.70000000000005</v>
      </c>
      <c r="M53" s="28">
        <v>416.1</v>
      </c>
      <c r="N53" s="28">
        <v>404.35</v>
      </c>
      <c r="O53" s="39">
        <v>4644900</v>
      </c>
      <c r="P53" s="40">
        <v>-1.1891592920353982E-2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44679</v>
      </c>
      <c r="E54" s="37">
        <v>227.85</v>
      </c>
      <c r="F54" s="37">
        <v>227.35</v>
      </c>
      <c r="G54" s="38">
        <v>223.2</v>
      </c>
      <c r="H54" s="38">
        <v>218.54999999999998</v>
      </c>
      <c r="I54" s="38">
        <v>214.39999999999998</v>
      </c>
      <c r="J54" s="38">
        <v>232</v>
      </c>
      <c r="K54" s="38">
        <v>236.15000000000003</v>
      </c>
      <c r="L54" s="38">
        <v>240.8</v>
      </c>
      <c r="M54" s="28">
        <v>231.5</v>
      </c>
      <c r="N54" s="28">
        <v>222.7</v>
      </c>
      <c r="O54" s="39">
        <v>47331000</v>
      </c>
      <c r="P54" s="40">
        <v>3.2999410724808484E-2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44679</v>
      </c>
      <c r="E55" s="37">
        <v>627.04999999999995</v>
      </c>
      <c r="F55" s="37">
        <v>625.44999999999993</v>
      </c>
      <c r="G55" s="38">
        <v>616.64999999999986</v>
      </c>
      <c r="H55" s="38">
        <v>606.24999999999989</v>
      </c>
      <c r="I55" s="38">
        <v>597.44999999999982</v>
      </c>
      <c r="J55" s="38">
        <v>635.84999999999991</v>
      </c>
      <c r="K55" s="38">
        <v>644.64999999999986</v>
      </c>
      <c r="L55" s="38">
        <v>655.04999999999995</v>
      </c>
      <c r="M55" s="28">
        <v>634.25</v>
      </c>
      <c r="N55" s="28">
        <v>615.04999999999995</v>
      </c>
      <c r="O55" s="39">
        <v>3198975</v>
      </c>
      <c r="P55" s="40">
        <v>-9.359903381642512E-3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44679</v>
      </c>
      <c r="E56" s="37">
        <v>448.6</v>
      </c>
      <c r="F56" s="37">
        <v>452.05</v>
      </c>
      <c r="G56" s="38">
        <v>437.70000000000005</v>
      </c>
      <c r="H56" s="38">
        <v>426.8</v>
      </c>
      <c r="I56" s="38">
        <v>412.45000000000005</v>
      </c>
      <c r="J56" s="38">
        <v>462.95000000000005</v>
      </c>
      <c r="K56" s="38">
        <v>477.30000000000007</v>
      </c>
      <c r="L56" s="38">
        <v>488.20000000000005</v>
      </c>
      <c r="M56" s="28">
        <v>466.4</v>
      </c>
      <c r="N56" s="28">
        <v>441.15</v>
      </c>
      <c r="O56" s="39">
        <v>3045000</v>
      </c>
      <c r="P56" s="40">
        <v>-0.10097431355181577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44679</v>
      </c>
      <c r="E57" s="37">
        <v>715.45</v>
      </c>
      <c r="F57" s="37">
        <v>712.7166666666667</v>
      </c>
      <c r="G57" s="38">
        <v>703.08333333333337</v>
      </c>
      <c r="H57" s="38">
        <v>690.7166666666667</v>
      </c>
      <c r="I57" s="38">
        <v>681.08333333333337</v>
      </c>
      <c r="J57" s="38">
        <v>725.08333333333337</v>
      </c>
      <c r="K57" s="38">
        <v>734.71666666666658</v>
      </c>
      <c r="L57" s="38">
        <v>747.08333333333337</v>
      </c>
      <c r="M57" s="28">
        <v>722.35</v>
      </c>
      <c r="N57" s="28">
        <v>700.35</v>
      </c>
      <c r="O57" s="39">
        <v>9430000</v>
      </c>
      <c r="P57" s="40">
        <v>6.6720042700827327E-3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44679</v>
      </c>
      <c r="E58" s="37">
        <v>953.5</v>
      </c>
      <c r="F58" s="37">
        <v>954.83333333333337</v>
      </c>
      <c r="G58" s="38">
        <v>944.66666666666674</v>
      </c>
      <c r="H58" s="38">
        <v>935.83333333333337</v>
      </c>
      <c r="I58" s="38">
        <v>925.66666666666674</v>
      </c>
      <c r="J58" s="38">
        <v>963.66666666666674</v>
      </c>
      <c r="K58" s="38">
        <v>973.83333333333348</v>
      </c>
      <c r="L58" s="38">
        <v>982.66666666666674</v>
      </c>
      <c r="M58" s="28">
        <v>965</v>
      </c>
      <c r="N58" s="28">
        <v>946</v>
      </c>
      <c r="O58" s="39">
        <v>9094800</v>
      </c>
      <c r="P58" s="40">
        <v>-1.3118916631400761E-2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44679</v>
      </c>
      <c r="E59" s="37">
        <v>188.75</v>
      </c>
      <c r="F59" s="37">
        <v>192.63333333333333</v>
      </c>
      <c r="G59" s="38">
        <v>182.76666666666665</v>
      </c>
      <c r="H59" s="38">
        <v>176.78333333333333</v>
      </c>
      <c r="I59" s="38">
        <v>166.91666666666666</v>
      </c>
      <c r="J59" s="38">
        <v>198.61666666666665</v>
      </c>
      <c r="K59" s="38">
        <v>208.48333333333332</v>
      </c>
      <c r="L59" s="38">
        <v>214.46666666666664</v>
      </c>
      <c r="M59" s="28">
        <v>202.5</v>
      </c>
      <c r="N59" s="28">
        <v>186.65</v>
      </c>
      <c r="O59" s="39">
        <v>44965200</v>
      </c>
      <c r="P59" s="40">
        <v>-8.9935396123767428E-2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44679</v>
      </c>
      <c r="E60" s="37">
        <v>4011.5</v>
      </c>
      <c r="F60" s="37">
        <v>4029.5833333333335</v>
      </c>
      <c r="G60" s="38">
        <v>3976.0166666666669</v>
      </c>
      <c r="H60" s="38">
        <v>3940.5333333333333</v>
      </c>
      <c r="I60" s="38">
        <v>3886.9666666666667</v>
      </c>
      <c r="J60" s="38">
        <v>4065.0666666666671</v>
      </c>
      <c r="K60" s="38">
        <v>4118.6333333333332</v>
      </c>
      <c r="L60" s="38">
        <v>4154.1166666666668</v>
      </c>
      <c r="M60" s="28">
        <v>4083.15</v>
      </c>
      <c r="N60" s="28">
        <v>3994.1</v>
      </c>
      <c r="O60" s="39">
        <v>1033100</v>
      </c>
      <c r="P60" s="40">
        <v>4.437929640113223E-2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44679</v>
      </c>
      <c r="E61" s="37">
        <v>1610.95</v>
      </c>
      <c r="F61" s="37">
        <v>1608.3</v>
      </c>
      <c r="G61" s="38">
        <v>1592.75</v>
      </c>
      <c r="H61" s="38">
        <v>1574.55</v>
      </c>
      <c r="I61" s="38">
        <v>1559</v>
      </c>
      <c r="J61" s="38">
        <v>1626.5</v>
      </c>
      <c r="K61" s="38">
        <v>1642.0499999999997</v>
      </c>
      <c r="L61" s="38">
        <v>1660.25</v>
      </c>
      <c r="M61" s="28">
        <v>1623.85</v>
      </c>
      <c r="N61" s="28">
        <v>1590.1</v>
      </c>
      <c r="O61" s="39">
        <v>2395050</v>
      </c>
      <c r="P61" s="40">
        <v>9.8878394332939795E-3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44679</v>
      </c>
      <c r="E62" s="37">
        <v>645.29999999999995</v>
      </c>
      <c r="F62" s="37">
        <v>647.30000000000007</v>
      </c>
      <c r="G62" s="38">
        <v>639.90000000000009</v>
      </c>
      <c r="H62" s="38">
        <v>634.5</v>
      </c>
      <c r="I62" s="38">
        <v>627.1</v>
      </c>
      <c r="J62" s="38">
        <v>652.70000000000016</v>
      </c>
      <c r="K62" s="38">
        <v>660.1</v>
      </c>
      <c r="L62" s="38">
        <v>665.50000000000023</v>
      </c>
      <c r="M62" s="28">
        <v>654.70000000000005</v>
      </c>
      <c r="N62" s="28">
        <v>641.9</v>
      </c>
      <c r="O62" s="39">
        <v>6364000</v>
      </c>
      <c r="P62" s="40">
        <v>5.5880010618529333E-2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44679</v>
      </c>
      <c r="E63" s="37">
        <v>825.9</v>
      </c>
      <c r="F63" s="37">
        <v>822.30000000000007</v>
      </c>
      <c r="G63" s="38">
        <v>812.60000000000014</v>
      </c>
      <c r="H63" s="38">
        <v>799.30000000000007</v>
      </c>
      <c r="I63" s="38">
        <v>789.60000000000014</v>
      </c>
      <c r="J63" s="38">
        <v>835.60000000000014</v>
      </c>
      <c r="K63" s="38">
        <v>845.30000000000018</v>
      </c>
      <c r="L63" s="38">
        <v>858.60000000000014</v>
      </c>
      <c r="M63" s="28">
        <v>832</v>
      </c>
      <c r="N63" s="28">
        <v>809</v>
      </c>
      <c r="O63" s="39">
        <v>1247500</v>
      </c>
      <c r="P63" s="40">
        <v>-6.0705882352941179E-2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44679</v>
      </c>
      <c r="E64" s="37">
        <v>370.75</v>
      </c>
      <c r="F64" s="37">
        <v>370.25</v>
      </c>
      <c r="G64" s="38">
        <v>365.4</v>
      </c>
      <c r="H64" s="38">
        <v>360.04999999999995</v>
      </c>
      <c r="I64" s="38">
        <v>355.19999999999993</v>
      </c>
      <c r="J64" s="38">
        <v>375.6</v>
      </c>
      <c r="K64" s="38">
        <v>380.45000000000005</v>
      </c>
      <c r="L64" s="38">
        <v>385.80000000000007</v>
      </c>
      <c r="M64" s="28">
        <v>375.1</v>
      </c>
      <c r="N64" s="28">
        <v>364.9</v>
      </c>
      <c r="O64" s="39">
        <v>4877400</v>
      </c>
      <c r="P64" s="40">
        <v>-8.2936918304033089E-2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44679</v>
      </c>
      <c r="E65" s="37">
        <v>134.5</v>
      </c>
      <c r="F65" s="37">
        <v>134.01666666666665</v>
      </c>
      <c r="G65" s="38">
        <v>132.6333333333333</v>
      </c>
      <c r="H65" s="38">
        <v>130.76666666666665</v>
      </c>
      <c r="I65" s="38">
        <v>129.3833333333333</v>
      </c>
      <c r="J65" s="38">
        <v>135.8833333333333</v>
      </c>
      <c r="K65" s="38">
        <v>137.26666666666662</v>
      </c>
      <c r="L65" s="38">
        <v>139.1333333333333</v>
      </c>
      <c r="M65" s="28">
        <v>135.4</v>
      </c>
      <c r="N65" s="28">
        <v>132.15</v>
      </c>
      <c r="O65" s="39">
        <v>12865600</v>
      </c>
      <c r="P65" s="40">
        <v>1.1494252873563218E-2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44679</v>
      </c>
      <c r="E66" s="37">
        <v>999.05</v>
      </c>
      <c r="F66" s="37">
        <v>1005.2833333333333</v>
      </c>
      <c r="G66" s="38">
        <v>987.51666666666665</v>
      </c>
      <c r="H66" s="38">
        <v>975.98333333333335</v>
      </c>
      <c r="I66" s="38">
        <v>958.2166666666667</v>
      </c>
      <c r="J66" s="38">
        <v>1016.8166666666666</v>
      </c>
      <c r="K66" s="38">
        <v>1034.5833333333333</v>
      </c>
      <c r="L66" s="38">
        <v>1046.1166666666666</v>
      </c>
      <c r="M66" s="28">
        <v>1023.05</v>
      </c>
      <c r="N66" s="28">
        <v>993.75</v>
      </c>
      <c r="O66" s="39">
        <v>2222400</v>
      </c>
      <c r="P66" s="40">
        <v>0.22405816259087905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44679</v>
      </c>
      <c r="E67" s="37">
        <v>552.54999999999995</v>
      </c>
      <c r="F67" s="37">
        <v>552.18333333333328</v>
      </c>
      <c r="G67" s="38">
        <v>544.81666666666661</v>
      </c>
      <c r="H67" s="38">
        <v>537.08333333333337</v>
      </c>
      <c r="I67" s="38">
        <v>529.7166666666667</v>
      </c>
      <c r="J67" s="38">
        <v>559.91666666666652</v>
      </c>
      <c r="K67" s="38">
        <v>567.28333333333308</v>
      </c>
      <c r="L67" s="38">
        <v>575.01666666666642</v>
      </c>
      <c r="M67" s="28">
        <v>559.54999999999995</v>
      </c>
      <c r="N67" s="28">
        <v>544.45000000000005</v>
      </c>
      <c r="O67" s="39">
        <v>11842500</v>
      </c>
      <c r="P67" s="40">
        <v>1.3478818998716302E-2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44679</v>
      </c>
      <c r="E68" s="37">
        <v>1576.15</v>
      </c>
      <c r="F68" s="37">
        <v>1581.7833333333335</v>
      </c>
      <c r="G68" s="38">
        <v>1559.0666666666671</v>
      </c>
      <c r="H68" s="38">
        <v>1541.9833333333336</v>
      </c>
      <c r="I68" s="38">
        <v>1519.2666666666671</v>
      </c>
      <c r="J68" s="38">
        <v>1598.866666666667</v>
      </c>
      <c r="K68" s="38">
        <v>1621.5833333333337</v>
      </c>
      <c r="L68" s="38">
        <v>1638.666666666667</v>
      </c>
      <c r="M68" s="28">
        <v>1604.5</v>
      </c>
      <c r="N68" s="28">
        <v>1564.7</v>
      </c>
      <c r="O68" s="39">
        <v>1312500</v>
      </c>
      <c r="P68" s="40">
        <v>4.5608444532961562E-2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44679</v>
      </c>
      <c r="E69" s="37">
        <v>2253.9</v>
      </c>
      <c r="F69" s="37">
        <v>2244.4333333333334</v>
      </c>
      <c r="G69" s="38">
        <v>2227.5166666666669</v>
      </c>
      <c r="H69" s="38">
        <v>2201.1333333333337</v>
      </c>
      <c r="I69" s="38">
        <v>2184.2166666666672</v>
      </c>
      <c r="J69" s="38">
        <v>2270.8166666666666</v>
      </c>
      <c r="K69" s="38">
        <v>2287.7333333333327</v>
      </c>
      <c r="L69" s="38">
        <v>2314.1166666666663</v>
      </c>
      <c r="M69" s="28">
        <v>2261.35</v>
      </c>
      <c r="N69" s="28">
        <v>2218.0500000000002</v>
      </c>
      <c r="O69" s="39">
        <v>1713000</v>
      </c>
      <c r="P69" s="40">
        <v>-2.6427962489343565E-2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44679</v>
      </c>
      <c r="E70" s="37">
        <v>272.45</v>
      </c>
      <c r="F70" s="37">
        <v>276.08333333333331</v>
      </c>
      <c r="G70" s="38">
        <v>267.46666666666664</v>
      </c>
      <c r="H70" s="38">
        <v>262.48333333333335</v>
      </c>
      <c r="I70" s="38">
        <v>253.86666666666667</v>
      </c>
      <c r="J70" s="38">
        <v>281.06666666666661</v>
      </c>
      <c r="K70" s="38">
        <v>289.68333333333328</v>
      </c>
      <c r="L70" s="38">
        <v>294.66666666666657</v>
      </c>
      <c r="M70" s="28">
        <v>284.7</v>
      </c>
      <c r="N70" s="28">
        <v>271.10000000000002</v>
      </c>
      <c r="O70" s="39">
        <v>13804600</v>
      </c>
      <c r="P70" s="40">
        <v>-1.5096816540859863E-2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44679</v>
      </c>
      <c r="E71" s="37">
        <v>4412.6499999999996</v>
      </c>
      <c r="F71" s="37">
        <v>4421.8666666666668</v>
      </c>
      <c r="G71" s="38">
        <v>4373.1333333333332</v>
      </c>
      <c r="H71" s="38">
        <v>4333.6166666666668</v>
      </c>
      <c r="I71" s="38">
        <v>4284.8833333333332</v>
      </c>
      <c r="J71" s="38">
        <v>4461.3833333333332</v>
      </c>
      <c r="K71" s="38">
        <v>4510.1166666666668</v>
      </c>
      <c r="L71" s="38">
        <v>4549.6333333333332</v>
      </c>
      <c r="M71" s="28">
        <v>4470.6000000000004</v>
      </c>
      <c r="N71" s="28">
        <v>4382.3500000000004</v>
      </c>
      <c r="O71" s="39">
        <v>2092900</v>
      </c>
      <c r="P71" s="40">
        <v>4.0779121090001921E-3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44679</v>
      </c>
      <c r="E72" s="37">
        <v>4287.6499999999996</v>
      </c>
      <c r="F72" s="37">
        <v>4260.95</v>
      </c>
      <c r="G72" s="38">
        <v>4211.8999999999996</v>
      </c>
      <c r="H72" s="38">
        <v>4136.1499999999996</v>
      </c>
      <c r="I72" s="38">
        <v>4087.0999999999995</v>
      </c>
      <c r="J72" s="38">
        <v>4336.7</v>
      </c>
      <c r="K72" s="38">
        <v>4385.7500000000009</v>
      </c>
      <c r="L72" s="38">
        <v>4461.5</v>
      </c>
      <c r="M72" s="28">
        <v>4310</v>
      </c>
      <c r="N72" s="28">
        <v>4185.2</v>
      </c>
      <c r="O72" s="39">
        <v>630000</v>
      </c>
      <c r="P72" s="40">
        <v>-0.1466305452082628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44679</v>
      </c>
      <c r="E73" s="37">
        <v>363.8</v>
      </c>
      <c r="F73" s="37">
        <v>366.63333333333338</v>
      </c>
      <c r="G73" s="38">
        <v>357.86666666666679</v>
      </c>
      <c r="H73" s="38">
        <v>351.93333333333339</v>
      </c>
      <c r="I73" s="38">
        <v>343.1666666666668</v>
      </c>
      <c r="J73" s="38">
        <v>372.56666666666678</v>
      </c>
      <c r="K73" s="38">
        <v>381.33333333333331</v>
      </c>
      <c r="L73" s="38">
        <v>387.26666666666677</v>
      </c>
      <c r="M73" s="28">
        <v>375.4</v>
      </c>
      <c r="N73" s="28">
        <v>360.7</v>
      </c>
      <c r="O73" s="39">
        <v>40652700</v>
      </c>
      <c r="P73" s="40">
        <v>9.1750634881625302E-3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44679</v>
      </c>
      <c r="E74" s="37">
        <v>4116.7</v>
      </c>
      <c r="F74" s="37">
        <v>4121.45</v>
      </c>
      <c r="G74" s="38">
        <v>4057.8999999999996</v>
      </c>
      <c r="H74" s="38">
        <v>3999.1</v>
      </c>
      <c r="I74" s="38">
        <v>3935.5499999999997</v>
      </c>
      <c r="J74" s="38">
        <v>4180.25</v>
      </c>
      <c r="K74" s="38">
        <v>4243.8000000000011</v>
      </c>
      <c r="L74" s="38">
        <v>4302.5999999999995</v>
      </c>
      <c r="M74" s="28">
        <v>4185</v>
      </c>
      <c r="N74" s="28">
        <v>4062.65</v>
      </c>
      <c r="O74" s="39">
        <v>2816125</v>
      </c>
      <c r="P74" s="40">
        <v>1.0949068880412834E-2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44679</v>
      </c>
      <c r="E75" s="37">
        <v>2597.25</v>
      </c>
      <c r="F75" s="37">
        <v>2609.6833333333334</v>
      </c>
      <c r="G75" s="38">
        <v>2572.3666666666668</v>
      </c>
      <c r="H75" s="38">
        <v>2547.4833333333336</v>
      </c>
      <c r="I75" s="38">
        <v>2510.166666666667</v>
      </c>
      <c r="J75" s="38">
        <v>2634.5666666666666</v>
      </c>
      <c r="K75" s="38">
        <v>2671.8833333333332</v>
      </c>
      <c r="L75" s="38">
        <v>2696.7666666666664</v>
      </c>
      <c r="M75" s="28">
        <v>2647</v>
      </c>
      <c r="N75" s="28">
        <v>2584.8000000000002</v>
      </c>
      <c r="O75" s="39">
        <v>3612000</v>
      </c>
      <c r="P75" s="40">
        <v>4.5698652345729049E-2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44679</v>
      </c>
      <c r="E76" s="37">
        <v>1606.5</v>
      </c>
      <c r="F76" s="37">
        <v>1583.2</v>
      </c>
      <c r="G76" s="38">
        <v>1556.9</v>
      </c>
      <c r="H76" s="38">
        <v>1507.3</v>
      </c>
      <c r="I76" s="38">
        <v>1481</v>
      </c>
      <c r="J76" s="38">
        <v>1632.8000000000002</v>
      </c>
      <c r="K76" s="38">
        <v>1659.1</v>
      </c>
      <c r="L76" s="38">
        <v>1708.7000000000003</v>
      </c>
      <c r="M76" s="28">
        <v>1609.5</v>
      </c>
      <c r="N76" s="28">
        <v>1533.6</v>
      </c>
      <c r="O76" s="39">
        <v>4102450</v>
      </c>
      <c r="P76" s="40">
        <v>8.8428425507077191E-2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44679</v>
      </c>
      <c r="E77" s="37">
        <v>151.35</v>
      </c>
      <c r="F77" s="37">
        <v>152.70000000000002</v>
      </c>
      <c r="G77" s="38">
        <v>149.65000000000003</v>
      </c>
      <c r="H77" s="38">
        <v>147.95000000000002</v>
      </c>
      <c r="I77" s="38">
        <v>144.90000000000003</v>
      </c>
      <c r="J77" s="38">
        <v>154.40000000000003</v>
      </c>
      <c r="K77" s="38">
        <v>157.45000000000005</v>
      </c>
      <c r="L77" s="38">
        <v>159.15000000000003</v>
      </c>
      <c r="M77" s="28">
        <v>155.75</v>
      </c>
      <c r="N77" s="28">
        <v>151</v>
      </c>
      <c r="O77" s="39">
        <v>22690800</v>
      </c>
      <c r="P77" s="40">
        <v>1.9243208279430789E-2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44679</v>
      </c>
      <c r="E78" s="37">
        <v>95.05</v>
      </c>
      <c r="F78" s="37">
        <v>94.699999999999989</v>
      </c>
      <c r="G78" s="38">
        <v>93.799999999999983</v>
      </c>
      <c r="H78" s="38">
        <v>92.55</v>
      </c>
      <c r="I78" s="38">
        <v>91.649999999999991</v>
      </c>
      <c r="J78" s="38">
        <v>95.949999999999974</v>
      </c>
      <c r="K78" s="38">
        <v>96.84999999999998</v>
      </c>
      <c r="L78" s="38">
        <v>98.099999999999966</v>
      </c>
      <c r="M78" s="28">
        <v>95.6</v>
      </c>
      <c r="N78" s="28">
        <v>93.45</v>
      </c>
      <c r="O78" s="39">
        <v>69400000</v>
      </c>
      <c r="P78" s="40">
        <v>-3.6111111111111108E-2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44679</v>
      </c>
      <c r="E79" s="37">
        <v>124.2</v>
      </c>
      <c r="F79" s="37">
        <v>124.93333333333334</v>
      </c>
      <c r="G79" s="38">
        <v>123.01666666666668</v>
      </c>
      <c r="H79" s="38">
        <v>121.83333333333334</v>
      </c>
      <c r="I79" s="38">
        <v>119.91666666666669</v>
      </c>
      <c r="J79" s="38">
        <v>126.11666666666667</v>
      </c>
      <c r="K79" s="38">
        <v>128.03333333333333</v>
      </c>
      <c r="L79" s="38">
        <v>129.21666666666667</v>
      </c>
      <c r="M79" s="28">
        <v>126.85</v>
      </c>
      <c r="N79" s="28">
        <v>123.75</v>
      </c>
      <c r="O79" s="39">
        <v>12108200</v>
      </c>
      <c r="P79" s="40">
        <v>-2.2870331514897188E-2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44679</v>
      </c>
      <c r="E80" s="37">
        <v>157.80000000000001</v>
      </c>
      <c r="F80" s="37">
        <v>159.08333333333334</v>
      </c>
      <c r="G80" s="38">
        <v>155.11666666666667</v>
      </c>
      <c r="H80" s="38">
        <v>152.43333333333334</v>
      </c>
      <c r="I80" s="38">
        <v>148.46666666666667</v>
      </c>
      <c r="J80" s="38">
        <v>161.76666666666668</v>
      </c>
      <c r="K80" s="38">
        <v>165.73333333333332</v>
      </c>
      <c r="L80" s="38">
        <v>168.41666666666669</v>
      </c>
      <c r="M80" s="28">
        <v>163.05000000000001</v>
      </c>
      <c r="N80" s="28">
        <v>156.4</v>
      </c>
      <c r="O80" s="39">
        <v>38911900</v>
      </c>
      <c r="P80" s="40">
        <v>4.7971085920814852E-2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44679</v>
      </c>
      <c r="E81" s="37">
        <v>428.1</v>
      </c>
      <c r="F81" s="37">
        <v>433.53333333333336</v>
      </c>
      <c r="G81" s="38">
        <v>421.26666666666671</v>
      </c>
      <c r="H81" s="38">
        <v>414.43333333333334</v>
      </c>
      <c r="I81" s="38">
        <v>402.16666666666669</v>
      </c>
      <c r="J81" s="38">
        <v>440.36666666666673</v>
      </c>
      <c r="K81" s="38">
        <v>452.63333333333338</v>
      </c>
      <c r="L81" s="38">
        <v>459.46666666666675</v>
      </c>
      <c r="M81" s="28">
        <v>445.8</v>
      </c>
      <c r="N81" s="28">
        <v>426.7</v>
      </c>
      <c r="O81" s="39">
        <v>6929900</v>
      </c>
      <c r="P81" s="40">
        <v>7.0187165775401072E-3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44679</v>
      </c>
      <c r="E82" s="37">
        <v>36.9</v>
      </c>
      <c r="F82" s="37">
        <v>36.799999999999997</v>
      </c>
      <c r="G82" s="38">
        <v>36.399999999999991</v>
      </c>
      <c r="H82" s="38">
        <v>35.899999999999991</v>
      </c>
      <c r="I82" s="38">
        <v>35.499999999999986</v>
      </c>
      <c r="J82" s="38">
        <v>37.299999999999997</v>
      </c>
      <c r="K82" s="38">
        <v>37.700000000000003</v>
      </c>
      <c r="L82" s="38">
        <v>38.200000000000003</v>
      </c>
      <c r="M82" s="28">
        <v>37.200000000000003</v>
      </c>
      <c r="N82" s="28">
        <v>36.299999999999997</v>
      </c>
      <c r="O82" s="39">
        <v>122512500</v>
      </c>
      <c r="P82" s="40">
        <v>1.1142061281337047E-2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44679</v>
      </c>
      <c r="E83" s="37">
        <v>817.5</v>
      </c>
      <c r="F83" s="37">
        <v>828.15</v>
      </c>
      <c r="G83" s="38">
        <v>797.4</v>
      </c>
      <c r="H83" s="38">
        <v>777.3</v>
      </c>
      <c r="I83" s="38">
        <v>746.55</v>
      </c>
      <c r="J83" s="38">
        <v>848.25</v>
      </c>
      <c r="K83" s="38">
        <v>879</v>
      </c>
      <c r="L83" s="38">
        <v>899.1</v>
      </c>
      <c r="M83" s="28">
        <v>858.9</v>
      </c>
      <c r="N83" s="28">
        <v>808.05</v>
      </c>
      <c r="O83" s="39">
        <v>4136600</v>
      </c>
      <c r="P83" s="40">
        <v>0.10103806228373702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44679</v>
      </c>
      <c r="E84" s="37">
        <v>762.8</v>
      </c>
      <c r="F84" s="37">
        <v>766.96666666666658</v>
      </c>
      <c r="G84" s="38">
        <v>743.28333333333319</v>
      </c>
      <c r="H84" s="38">
        <v>723.76666666666665</v>
      </c>
      <c r="I84" s="38">
        <v>700.08333333333326</v>
      </c>
      <c r="J84" s="38">
        <v>786.48333333333312</v>
      </c>
      <c r="K84" s="38">
        <v>810.16666666666652</v>
      </c>
      <c r="L84" s="38">
        <v>829.68333333333305</v>
      </c>
      <c r="M84" s="28">
        <v>790.65</v>
      </c>
      <c r="N84" s="28">
        <v>747.45</v>
      </c>
      <c r="O84" s="39">
        <v>6197000</v>
      </c>
      <c r="P84" s="40">
        <v>1.8740752917968107E-2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44679</v>
      </c>
      <c r="E85" s="37">
        <v>1512.8</v>
      </c>
      <c r="F85" s="37">
        <v>1522.1833333333334</v>
      </c>
      <c r="G85" s="38">
        <v>1492.6166666666668</v>
      </c>
      <c r="H85" s="38">
        <v>1472.4333333333334</v>
      </c>
      <c r="I85" s="38">
        <v>1442.8666666666668</v>
      </c>
      <c r="J85" s="38">
        <v>1542.3666666666668</v>
      </c>
      <c r="K85" s="38">
        <v>1571.9333333333334</v>
      </c>
      <c r="L85" s="38">
        <v>1592.1166666666668</v>
      </c>
      <c r="M85" s="28">
        <v>1551.75</v>
      </c>
      <c r="N85" s="28">
        <v>1502</v>
      </c>
      <c r="O85" s="39">
        <v>4213625</v>
      </c>
      <c r="P85" s="40">
        <v>2.9395838168175138E-3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44679</v>
      </c>
      <c r="E86" s="37">
        <v>286.39999999999998</v>
      </c>
      <c r="F86" s="37">
        <v>287.31666666666666</v>
      </c>
      <c r="G86" s="38">
        <v>281.7833333333333</v>
      </c>
      <c r="H86" s="38">
        <v>277.16666666666663</v>
      </c>
      <c r="I86" s="38">
        <v>271.63333333333327</v>
      </c>
      <c r="J86" s="38">
        <v>291.93333333333334</v>
      </c>
      <c r="K86" s="38">
        <v>297.46666666666675</v>
      </c>
      <c r="L86" s="38">
        <v>302.08333333333337</v>
      </c>
      <c r="M86" s="28">
        <v>292.85000000000002</v>
      </c>
      <c r="N86" s="28">
        <v>282.7</v>
      </c>
      <c r="O86" s="39">
        <v>12029550</v>
      </c>
      <c r="P86" s="40">
        <v>2.0512820512820513E-2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44679</v>
      </c>
      <c r="E87" s="37">
        <v>1697.35</v>
      </c>
      <c r="F87" s="37">
        <v>1694.45</v>
      </c>
      <c r="G87" s="38">
        <v>1682.9</v>
      </c>
      <c r="H87" s="38">
        <v>1668.45</v>
      </c>
      <c r="I87" s="38">
        <v>1656.9</v>
      </c>
      <c r="J87" s="38">
        <v>1708.9</v>
      </c>
      <c r="K87" s="38">
        <v>1720.4499999999998</v>
      </c>
      <c r="L87" s="38">
        <v>1734.9</v>
      </c>
      <c r="M87" s="28">
        <v>1706</v>
      </c>
      <c r="N87" s="28">
        <v>1680</v>
      </c>
      <c r="O87" s="39">
        <v>9430175</v>
      </c>
      <c r="P87" s="40">
        <v>-2.6124089424767647E-3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44679</v>
      </c>
      <c r="E88" s="37">
        <v>261.8</v>
      </c>
      <c r="F88" s="37">
        <v>262.73333333333335</v>
      </c>
      <c r="G88" s="38">
        <v>259.76666666666671</v>
      </c>
      <c r="H88" s="38">
        <v>257.73333333333335</v>
      </c>
      <c r="I88" s="38">
        <v>254.76666666666671</v>
      </c>
      <c r="J88" s="38">
        <v>264.76666666666671</v>
      </c>
      <c r="K88" s="38">
        <v>267.73333333333341</v>
      </c>
      <c r="L88" s="38">
        <v>269.76666666666671</v>
      </c>
      <c r="M88" s="28">
        <v>265.7</v>
      </c>
      <c r="N88" s="28">
        <v>260.7</v>
      </c>
      <c r="O88" s="39">
        <v>3224900</v>
      </c>
      <c r="P88" s="40">
        <v>6.2745098039215685E-2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44679</v>
      </c>
      <c r="E89" s="37">
        <v>524.9</v>
      </c>
      <c r="F89" s="37">
        <v>519.33333333333337</v>
      </c>
      <c r="G89" s="38">
        <v>507.76666666666677</v>
      </c>
      <c r="H89" s="38">
        <v>490.63333333333338</v>
      </c>
      <c r="I89" s="38">
        <v>479.06666666666678</v>
      </c>
      <c r="J89" s="38">
        <v>536.4666666666667</v>
      </c>
      <c r="K89" s="38">
        <v>548.0333333333333</v>
      </c>
      <c r="L89" s="38">
        <v>565.16666666666674</v>
      </c>
      <c r="M89" s="28">
        <v>530.9</v>
      </c>
      <c r="N89" s="28">
        <v>502.2</v>
      </c>
      <c r="O89" s="39">
        <v>2932500</v>
      </c>
      <c r="P89" s="40">
        <v>-9.0697674418604657E-2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44679</v>
      </c>
      <c r="E90" s="37">
        <v>1627.45</v>
      </c>
      <c r="F90" s="37">
        <v>1629.3</v>
      </c>
      <c r="G90" s="38">
        <v>1594.1499999999999</v>
      </c>
      <c r="H90" s="38">
        <v>1560.85</v>
      </c>
      <c r="I90" s="38">
        <v>1525.6999999999998</v>
      </c>
      <c r="J90" s="38">
        <v>1662.6</v>
      </c>
      <c r="K90" s="38">
        <v>1697.75</v>
      </c>
      <c r="L90" s="38">
        <v>1731.05</v>
      </c>
      <c r="M90" s="28">
        <v>1664.45</v>
      </c>
      <c r="N90" s="28">
        <v>1596</v>
      </c>
      <c r="O90" s="39">
        <v>2738850</v>
      </c>
      <c r="P90" s="40">
        <v>6.344522316488381E-2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44679</v>
      </c>
      <c r="E91" s="37">
        <v>1303.4000000000001</v>
      </c>
      <c r="F91" s="37">
        <v>1302.1833333333334</v>
      </c>
      <c r="G91" s="38">
        <v>1291.2166666666667</v>
      </c>
      <c r="H91" s="38">
        <v>1279.0333333333333</v>
      </c>
      <c r="I91" s="38">
        <v>1268.0666666666666</v>
      </c>
      <c r="J91" s="38">
        <v>1314.3666666666668</v>
      </c>
      <c r="K91" s="38">
        <v>1325.3333333333335</v>
      </c>
      <c r="L91" s="38">
        <v>1337.5166666666669</v>
      </c>
      <c r="M91" s="28">
        <v>1313.15</v>
      </c>
      <c r="N91" s="28">
        <v>1290</v>
      </c>
      <c r="O91" s="39">
        <v>5151000</v>
      </c>
      <c r="P91" s="40">
        <v>1.7783046828689981E-2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44679</v>
      </c>
      <c r="E92" s="37">
        <v>1074.6500000000001</v>
      </c>
      <c r="F92" s="37">
        <v>1071.8500000000001</v>
      </c>
      <c r="G92" s="38">
        <v>1063.1000000000004</v>
      </c>
      <c r="H92" s="38">
        <v>1051.5500000000002</v>
      </c>
      <c r="I92" s="38">
        <v>1042.8000000000004</v>
      </c>
      <c r="J92" s="38">
        <v>1083.4000000000003</v>
      </c>
      <c r="K92" s="38">
        <v>1092.1499999999999</v>
      </c>
      <c r="L92" s="38">
        <v>1103.7000000000003</v>
      </c>
      <c r="M92" s="28">
        <v>1080.5999999999999</v>
      </c>
      <c r="N92" s="28">
        <v>1060.3</v>
      </c>
      <c r="O92" s="39">
        <v>24686900</v>
      </c>
      <c r="P92" s="40">
        <v>2.5501599302122709E-2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44679</v>
      </c>
      <c r="E93" s="37">
        <v>2208.5</v>
      </c>
      <c r="F93" s="37">
        <v>2194.1999999999998</v>
      </c>
      <c r="G93" s="38">
        <v>2169.4999999999995</v>
      </c>
      <c r="H93" s="38">
        <v>2130.4999999999995</v>
      </c>
      <c r="I93" s="38">
        <v>2105.7999999999993</v>
      </c>
      <c r="J93" s="38">
        <v>2233.1999999999998</v>
      </c>
      <c r="K93" s="38">
        <v>2257.9000000000005</v>
      </c>
      <c r="L93" s="38">
        <v>2296.9</v>
      </c>
      <c r="M93" s="28">
        <v>2218.9</v>
      </c>
      <c r="N93" s="28">
        <v>2155.1999999999998</v>
      </c>
      <c r="O93" s="39">
        <v>26926500</v>
      </c>
      <c r="P93" s="40">
        <v>1.556930945134025E-2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44679</v>
      </c>
      <c r="E94" s="37">
        <v>2009.3</v>
      </c>
      <c r="F94" s="37">
        <v>2013.7333333333336</v>
      </c>
      <c r="G94" s="38">
        <v>1984.4666666666672</v>
      </c>
      <c r="H94" s="38">
        <v>1959.6333333333337</v>
      </c>
      <c r="I94" s="38">
        <v>1930.3666666666672</v>
      </c>
      <c r="J94" s="38">
        <v>2038.5666666666671</v>
      </c>
      <c r="K94" s="38">
        <v>2067.8333333333335</v>
      </c>
      <c r="L94" s="38">
        <v>2092.666666666667</v>
      </c>
      <c r="M94" s="28">
        <v>2043</v>
      </c>
      <c r="N94" s="28">
        <v>1988.9</v>
      </c>
      <c r="O94" s="39">
        <v>3519600</v>
      </c>
      <c r="P94" s="40">
        <v>-8.3676126008851867E-2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44679</v>
      </c>
      <c r="E95" s="37">
        <v>1367.1</v>
      </c>
      <c r="F95" s="37">
        <v>1353.8500000000001</v>
      </c>
      <c r="G95" s="38">
        <v>1336.7000000000003</v>
      </c>
      <c r="H95" s="38">
        <v>1306.3000000000002</v>
      </c>
      <c r="I95" s="38">
        <v>1289.1500000000003</v>
      </c>
      <c r="J95" s="38">
        <v>1384.2500000000002</v>
      </c>
      <c r="K95" s="38">
        <v>1401.4000000000003</v>
      </c>
      <c r="L95" s="38">
        <v>1431.8000000000002</v>
      </c>
      <c r="M95" s="28">
        <v>1371</v>
      </c>
      <c r="N95" s="28">
        <v>1323.45</v>
      </c>
      <c r="O95" s="39">
        <v>88491150</v>
      </c>
      <c r="P95" s="40">
        <v>-2.8077636355948073E-2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44679</v>
      </c>
      <c r="E96" s="37">
        <v>539.54999999999995</v>
      </c>
      <c r="F96" s="37">
        <v>542.1</v>
      </c>
      <c r="G96" s="38">
        <v>533</v>
      </c>
      <c r="H96" s="38">
        <v>526.44999999999993</v>
      </c>
      <c r="I96" s="38">
        <v>517.34999999999991</v>
      </c>
      <c r="J96" s="38">
        <v>548.65000000000009</v>
      </c>
      <c r="K96" s="38">
        <v>557.75000000000023</v>
      </c>
      <c r="L96" s="38">
        <v>564.30000000000018</v>
      </c>
      <c r="M96" s="28">
        <v>551.20000000000005</v>
      </c>
      <c r="N96" s="28">
        <v>535.54999999999995</v>
      </c>
      <c r="O96" s="39">
        <v>25810400</v>
      </c>
      <c r="P96" s="40">
        <v>2.1284004352557128E-2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44679</v>
      </c>
      <c r="E97" s="37">
        <v>2293</v>
      </c>
      <c r="F97" s="37">
        <v>2297.5166666666669</v>
      </c>
      <c r="G97" s="38">
        <v>2260.0333333333338</v>
      </c>
      <c r="H97" s="38">
        <v>2227.0666666666671</v>
      </c>
      <c r="I97" s="38">
        <v>2189.5833333333339</v>
      </c>
      <c r="J97" s="38">
        <v>2330.4833333333336</v>
      </c>
      <c r="K97" s="38">
        <v>2367.9666666666662</v>
      </c>
      <c r="L97" s="38">
        <v>2400.9333333333334</v>
      </c>
      <c r="M97" s="28">
        <v>2335</v>
      </c>
      <c r="N97" s="28">
        <v>2264.5500000000002</v>
      </c>
      <c r="O97" s="39">
        <v>3756000</v>
      </c>
      <c r="P97" s="40">
        <v>-1.9039410796834601E-2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44679</v>
      </c>
      <c r="E98" s="37">
        <v>495.6</v>
      </c>
      <c r="F98" s="37">
        <v>499.31666666666666</v>
      </c>
      <c r="G98" s="38">
        <v>489.33333333333331</v>
      </c>
      <c r="H98" s="38">
        <v>483.06666666666666</v>
      </c>
      <c r="I98" s="38">
        <v>473.08333333333331</v>
      </c>
      <c r="J98" s="38">
        <v>505.58333333333331</v>
      </c>
      <c r="K98" s="38">
        <v>515.56666666666661</v>
      </c>
      <c r="L98" s="38">
        <v>521.83333333333326</v>
      </c>
      <c r="M98" s="28">
        <v>509.3</v>
      </c>
      <c r="N98" s="28">
        <v>493.05</v>
      </c>
      <c r="O98" s="39">
        <v>32410175</v>
      </c>
      <c r="P98" s="40">
        <v>3.3987241923314357E-2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44679</v>
      </c>
      <c r="E99" s="37">
        <v>113.75</v>
      </c>
      <c r="F99" s="37">
        <v>113.39999999999999</v>
      </c>
      <c r="G99" s="38">
        <v>111.84999999999998</v>
      </c>
      <c r="H99" s="38">
        <v>109.94999999999999</v>
      </c>
      <c r="I99" s="38">
        <v>108.39999999999998</v>
      </c>
      <c r="J99" s="38">
        <v>115.29999999999998</v>
      </c>
      <c r="K99" s="38">
        <v>116.85</v>
      </c>
      <c r="L99" s="38">
        <v>118.74999999999999</v>
      </c>
      <c r="M99" s="28">
        <v>114.95</v>
      </c>
      <c r="N99" s="28">
        <v>111.5</v>
      </c>
      <c r="O99" s="39">
        <v>16714100</v>
      </c>
      <c r="P99" s="40">
        <v>-4.7303921568627449E-2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44679</v>
      </c>
      <c r="E100" s="37">
        <v>291.7</v>
      </c>
      <c r="F100" s="37">
        <v>292.08333333333331</v>
      </c>
      <c r="G100" s="38">
        <v>287.46666666666664</v>
      </c>
      <c r="H100" s="38">
        <v>283.23333333333335</v>
      </c>
      <c r="I100" s="38">
        <v>278.61666666666667</v>
      </c>
      <c r="J100" s="38">
        <v>296.31666666666661</v>
      </c>
      <c r="K100" s="38">
        <v>300.93333333333328</v>
      </c>
      <c r="L100" s="38">
        <v>305.16666666666657</v>
      </c>
      <c r="M100" s="28">
        <v>296.7</v>
      </c>
      <c r="N100" s="28">
        <v>287.85000000000002</v>
      </c>
      <c r="O100" s="39">
        <v>15703200</v>
      </c>
      <c r="P100" s="40">
        <v>8.1469925463685221E-3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44679</v>
      </c>
      <c r="E101" s="37">
        <v>2104.6999999999998</v>
      </c>
      <c r="F101" s="37">
        <v>2102.7999999999997</v>
      </c>
      <c r="G101" s="38">
        <v>2046.3499999999995</v>
      </c>
      <c r="H101" s="38">
        <v>1987.9999999999998</v>
      </c>
      <c r="I101" s="38">
        <v>1931.5499999999995</v>
      </c>
      <c r="J101" s="38">
        <v>2161.1499999999996</v>
      </c>
      <c r="K101" s="38">
        <v>2217.5999999999995</v>
      </c>
      <c r="L101" s="38">
        <v>2275.9499999999994</v>
      </c>
      <c r="M101" s="28">
        <v>2159.25</v>
      </c>
      <c r="N101" s="28">
        <v>2044.45</v>
      </c>
      <c r="O101" s="39">
        <v>11484000</v>
      </c>
      <c r="P101" s="40">
        <v>5.2257031065360681E-3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44679</v>
      </c>
      <c r="E102" s="37">
        <v>40789.550000000003</v>
      </c>
      <c r="F102" s="37">
        <v>40543.049999999996</v>
      </c>
      <c r="G102" s="38">
        <v>40068.749999999993</v>
      </c>
      <c r="H102" s="38">
        <v>39347.949999999997</v>
      </c>
      <c r="I102" s="38">
        <v>38873.649999999994</v>
      </c>
      <c r="J102" s="38">
        <v>41263.849999999991</v>
      </c>
      <c r="K102" s="38">
        <v>41738.149999999994</v>
      </c>
      <c r="L102" s="38">
        <v>42458.94999999999</v>
      </c>
      <c r="M102" s="28">
        <v>41017.35</v>
      </c>
      <c r="N102" s="28">
        <v>39822.25</v>
      </c>
      <c r="O102" s="39">
        <v>7995</v>
      </c>
      <c r="P102" s="40">
        <v>0.10351966873706005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44679</v>
      </c>
      <c r="E103" s="37">
        <v>152.85</v>
      </c>
      <c r="F103" s="37">
        <v>153.78333333333333</v>
      </c>
      <c r="G103" s="38">
        <v>150.51666666666665</v>
      </c>
      <c r="H103" s="38">
        <v>148.18333333333331</v>
      </c>
      <c r="I103" s="38">
        <v>144.91666666666663</v>
      </c>
      <c r="J103" s="38">
        <v>156.11666666666667</v>
      </c>
      <c r="K103" s="38">
        <v>159.38333333333338</v>
      </c>
      <c r="L103" s="38">
        <v>161.7166666666667</v>
      </c>
      <c r="M103" s="28">
        <v>157.05000000000001</v>
      </c>
      <c r="N103" s="28">
        <v>151.44999999999999</v>
      </c>
      <c r="O103" s="39">
        <v>42253000</v>
      </c>
      <c r="P103" s="40">
        <v>1.8913059729386259E-2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44679</v>
      </c>
      <c r="E104" s="37">
        <v>754.2</v>
      </c>
      <c r="F104" s="37">
        <v>753.86666666666679</v>
      </c>
      <c r="G104" s="38">
        <v>744.53333333333353</v>
      </c>
      <c r="H104" s="38">
        <v>734.86666666666679</v>
      </c>
      <c r="I104" s="38">
        <v>725.53333333333353</v>
      </c>
      <c r="J104" s="38">
        <v>763.53333333333353</v>
      </c>
      <c r="K104" s="38">
        <v>772.86666666666679</v>
      </c>
      <c r="L104" s="38">
        <v>782.53333333333353</v>
      </c>
      <c r="M104" s="28">
        <v>763.2</v>
      </c>
      <c r="N104" s="28">
        <v>744.2</v>
      </c>
      <c r="O104" s="39">
        <v>110587125</v>
      </c>
      <c r="P104" s="40">
        <v>1.7882906826638317E-2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44679</v>
      </c>
      <c r="E105" s="37">
        <v>1309.3</v>
      </c>
      <c r="F105" s="37">
        <v>1309.9333333333332</v>
      </c>
      <c r="G105" s="38">
        <v>1278.9666666666662</v>
      </c>
      <c r="H105" s="38">
        <v>1248.633333333333</v>
      </c>
      <c r="I105" s="38">
        <v>1217.6666666666661</v>
      </c>
      <c r="J105" s="38">
        <v>1340.2666666666664</v>
      </c>
      <c r="K105" s="38">
        <v>1371.2333333333331</v>
      </c>
      <c r="L105" s="38">
        <v>1401.5666666666666</v>
      </c>
      <c r="M105" s="28">
        <v>1340.9</v>
      </c>
      <c r="N105" s="28">
        <v>1279.5999999999999</v>
      </c>
      <c r="O105" s="39">
        <v>3003050</v>
      </c>
      <c r="P105" s="40">
        <v>1.1451474377326082E-2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44679</v>
      </c>
      <c r="E106" s="37">
        <v>516.35</v>
      </c>
      <c r="F106" s="37">
        <v>513.0333333333333</v>
      </c>
      <c r="G106" s="38">
        <v>507.56666666666661</v>
      </c>
      <c r="H106" s="38">
        <v>498.7833333333333</v>
      </c>
      <c r="I106" s="38">
        <v>493.31666666666661</v>
      </c>
      <c r="J106" s="38">
        <v>521.81666666666661</v>
      </c>
      <c r="K106" s="38">
        <v>527.2833333333333</v>
      </c>
      <c r="L106" s="38">
        <v>536.06666666666661</v>
      </c>
      <c r="M106" s="28">
        <v>518.5</v>
      </c>
      <c r="N106" s="28">
        <v>504.25</v>
      </c>
      <c r="O106" s="39">
        <v>5689500</v>
      </c>
      <c r="P106" s="40">
        <v>-2.9675108723458684E-2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44679</v>
      </c>
      <c r="E107" s="37">
        <v>9.8000000000000007</v>
      </c>
      <c r="F107" s="37">
        <v>9.85</v>
      </c>
      <c r="G107" s="38">
        <v>9.6999999999999993</v>
      </c>
      <c r="H107" s="38">
        <v>9.6</v>
      </c>
      <c r="I107" s="38">
        <v>9.4499999999999993</v>
      </c>
      <c r="J107" s="38">
        <v>9.9499999999999993</v>
      </c>
      <c r="K107" s="38">
        <v>10.100000000000001</v>
      </c>
      <c r="L107" s="38">
        <v>10.199999999999999</v>
      </c>
      <c r="M107" s="28">
        <v>10</v>
      </c>
      <c r="N107" s="28">
        <v>9.75</v>
      </c>
      <c r="O107" s="39">
        <v>842730000</v>
      </c>
      <c r="P107" s="40">
        <v>3.4100669987974577E-2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44679</v>
      </c>
      <c r="E108" s="37">
        <v>57.2</v>
      </c>
      <c r="F108" s="37">
        <v>57.433333333333337</v>
      </c>
      <c r="G108" s="38">
        <v>56.516666666666673</v>
      </c>
      <c r="H108" s="38">
        <v>55.833333333333336</v>
      </c>
      <c r="I108" s="38">
        <v>54.916666666666671</v>
      </c>
      <c r="J108" s="38">
        <v>58.116666666666674</v>
      </c>
      <c r="K108" s="38">
        <v>59.033333333333331</v>
      </c>
      <c r="L108" s="38">
        <v>59.716666666666676</v>
      </c>
      <c r="M108" s="28">
        <v>58.35</v>
      </c>
      <c r="N108" s="28">
        <v>56.75</v>
      </c>
      <c r="O108" s="39">
        <v>126310000</v>
      </c>
      <c r="P108" s="40">
        <v>4.9609439920226026E-2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44679</v>
      </c>
      <c r="E109" s="37">
        <v>39.35</v>
      </c>
      <c r="F109" s="37">
        <v>39.466666666666669</v>
      </c>
      <c r="G109" s="38">
        <v>38.983333333333334</v>
      </c>
      <c r="H109" s="38">
        <v>38.616666666666667</v>
      </c>
      <c r="I109" s="38">
        <v>38.133333333333333</v>
      </c>
      <c r="J109" s="38">
        <v>39.833333333333336</v>
      </c>
      <c r="K109" s="38">
        <v>40.31666666666667</v>
      </c>
      <c r="L109" s="38">
        <v>40.683333333333337</v>
      </c>
      <c r="M109" s="28">
        <v>39.950000000000003</v>
      </c>
      <c r="N109" s="28">
        <v>39.1</v>
      </c>
      <c r="O109" s="39">
        <v>265456500</v>
      </c>
      <c r="P109" s="40">
        <v>-3.9828160758019836E-2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44679</v>
      </c>
      <c r="E110" s="37">
        <v>218.5</v>
      </c>
      <c r="F110" s="37">
        <v>220.96666666666667</v>
      </c>
      <c r="G110" s="38">
        <v>214.43333333333334</v>
      </c>
      <c r="H110" s="38">
        <v>210.36666666666667</v>
      </c>
      <c r="I110" s="38">
        <v>203.83333333333334</v>
      </c>
      <c r="J110" s="38">
        <v>225.03333333333333</v>
      </c>
      <c r="K110" s="38">
        <v>231.56666666666669</v>
      </c>
      <c r="L110" s="38">
        <v>235.63333333333333</v>
      </c>
      <c r="M110" s="28">
        <v>227.5</v>
      </c>
      <c r="N110" s="28">
        <v>216.9</v>
      </c>
      <c r="O110" s="39">
        <v>43908750</v>
      </c>
      <c r="P110" s="40">
        <v>3.9875666074600358E-2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44679</v>
      </c>
      <c r="E111" s="37">
        <v>371.6</v>
      </c>
      <c r="F111" s="37">
        <v>369.3</v>
      </c>
      <c r="G111" s="38">
        <v>364.15000000000003</v>
      </c>
      <c r="H111" s="38">
        <v>356.70000000000005</v>
      </c>
      <c r="I111" s="38">
        <v>351.55000000000007</v>
      </c>
      <c r="J111" s="38">
        <v>376.75</v>
      </c>
      <c r="K111" s="38">
        <v>381.9</v>
      </c>
      <c r="L111" s="38">
        <v>389.34999999999997</v>
      </c>
      <c r="M111" s="28">
        <v>374.45</v>
      </c>
      <c r="N111" s="28">
        <v>361.85</v>
      </c>
      <c r="O111" s="39">
        <v>16918000</v>
      </c>
      <c r="P111" s="40">
        <v>-6.6110056925996211E-2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44679</v>
      </c>
      <c r="E112" s="37">
        <v>234.05</v>
      </c>
      <c r="F112" s="37">
        <v>234.31666666666669</v>
      </c>
      <c r="G112" s="38">
        <v>228.08333333333337</v>
      </c>
      <c r="H112" s="38">
        <v>222.11666666666667</v>
      </c>
      <c r="I112" s="38">
        <v>215.88333333333335</v>
      </c>
      <c r="J112" s="38">
        <v>240.28333333333339</v>
      </c>
      <c r="K112" s="38">
        <v>246.51666666666668</v>
      </c>
      <c r="L112" s="38">
        <v>252.48333333333341</v>
      </c>
      <c r="M112" s="28">
        <v>240.55</v>
      </c>
      <c r="N112" s="28">
        <v>228.35</v>
      </c>
      <c r="O112" s="39">
        <v>25197830</v>
      </c>
      <c r="P112" s="40">
        <v>3.862732095490716E-2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44679</v>
      </c>
      <c r="E113" s="37">
        <v>202.6</v>
      </c>
      <c r="F113" s="37">
        <v>204.2166666666667</v>
      </c>
      <c r="G113" s="38">
        <v>199.43333333333339</v>
      </c>
      <c r="H113" s="38">
        <v>196.26666666666671</v>
      </c>
      <c r="I113" s="38">
        <v>191.48333333333341</v>
      </c>
      <c r="J113" s="38">
        <v>207.38333333333338</v>
      </c>
      <c r="K113" s="38">
        <v>212.16666666666669</v>
      </c>
      <c r="L113" s="38">
        <v>215.33333333333337</v>
      </c>
      <c r="M113" s="28">
        <v>209</v>
      </c>
      <c r="N113" s="28">
        <v>201.05</v>
      </c>
      <c r="O113" s="39">
        <v>14439100</v>
      </c>
      <c r="P113" s="40">
        <v>-1.9495864513588028E-2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44679</v>
      </c>
      <c r="E114" s="37">
        <v>4800.1499999999996</v>
      </c>
      <c r="F114" s="37">
        <v>4783.2833333333328</v>
      </c>
      <c r="G114" s="38">
        <v>4730.1166666666659</v>
      </c>
      <c r="H114" s="38">
        <v>4660.083333333333</v>
      </c>
      <c r="I114" s="38">
        <v>4606.9166666666661</v>
      </c>
      <c r="J114" s="38">
        <v>4853.3166666666657</v>
      </c>
      <c r="K114" s="38">
        <v>4906.4833333333336</v>
      </c>
      <c r="L114" s="38">
        <v>4976.5166666666655</v>
      </c>
      <c r="M114" s="28">
        <v>4836.45</v>
      </c>
      <c r="N114" s="28">
        <v>4713.25</v>
      </c>
      <c r="O114" s="39">
        <v>297600</v>
      </c>
      <c r="P114" s="40">
        <v>-0.13210848643919509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44679</v>
      </c>
      <c r="E115" s="37">
        <v>1869.95</v>
      </c>
      <c r="F115" s="37">
        <v>1876.1499999999999</v>
      </c>
      <c r="G115" s="38">
        <v>1851.7999999999997</v>
      </c>
      <c r="H115" s="38">
        <v>1833.6499999999999</v>
      </c>
      <c r="I115" s="38">
        <v>1809.2999999999997</v>
      </c>
      <c r="J115" s="38">
        <v>1894.2999999999997</v>
      </c>
      <c r="K115" s="38">
        <v>1918.6499999999996</v>
      </c>
      <c r="L115" s="38">
        <v>1936.7999999999997</v>
      </c>
      <c r="M115" s="28">
        <v>1900.5</v>
      </c>
      <c r="N115" s="28">
        <v>1858</v>
      </c>
      <c r="O115" s="39">
        <v>2686000</v>
      </c>
      <c r="P115" s="40">
        <v>1.0819456204722928E-2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44679</v>
      </c>
      <c r="E116" s="37">
        <v>947.9</v>
      </c>
      <c r="F116" s="37">
        <v>946.16666666666663</v>
      </c>
      <c r="G116" s="38">
        <v>932.73333333333323</v>
      </c>
      <c r="H116" s="38">
        <v>917.56666666666661</v>
      </c>
      <c r="I116" s="38">
        <v>904.13333333333321</v>
      </c>
      <c r="J116" s="38">
        <v>961.33333333333326</v>
      </c>
      <c r="K116" s="38">
        <v>974.76666666666665</v>
      </c>
      <c r="L116" s="38">
        <v>989.93333333333328</v>
      </c>
      <c r="M116" s="28">
        <v>959.6</v>
      </c>
      <c r="N116" s="28">
        <v>931</v>
      </c>
      <c r="O116" s="39">
        <v>26019000</v>
      </c>
      <c r="P116" s="40">
        <v>1.7062445030782761E-2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44679</v>
      </c>
      <c r="E117" s="37">
        <v>210.85</v>
      </c>
      <c r="F117" s="37">
        <v>211.98333333333335</v>
      </c>
      <c r="G117" s="38">
        <v>208.81666666666669</v>
      </c>
      <c r="H117" s="38">
        <v>206.78333333333333</v>
      </c>
      <c r="I117" s="38">
        <v>203.61666666666667</v>
      </c>
      <c r="J117" s="38">
        <v>214.01666666666671</v>
      </c>
      <c r="K117" s="38">
        <v>217.18333333333334</v>
      </c>
      <c r="L117" s="38">
        <v>219.21666666666673</v>
      </c>
      <c r="M117" s="28">
        <v>215.15</v>
      </c>
      <c r="N117" s="28">
        <v>209.95</v>
      </c>
      <c r="O117" s="39">
        <v>16438800</v>
      </c>
      <c r="P117" s="40">
        <v>-1.2447434819175778E-2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44679</v>
      </c>
      <c r="E118" s="37">
        <v>1565.35</v>
      </c>
      <c r="F118" s="37">
        <v>1565.8</v>
      </c>
      <c r="G118" s="38">
        <v>1556.4499999999998</v>
      </c>
      <c r="H118" s="38">
        <v>1547.55</v>
      </c>
      <c r="I118" s="38">
        <v>1538.1999999999998</v>
      </c>
      <c r="J118" s="38">
        <v>1574.6999999999998</v>
      </c>
      <c r="K118" s="38">
        <v>1584.0499999999997</v>
      </c>
      <c r="L118" s="38">
        <v>1592.9499999999998</v>
      </c>
      <c r="M118" s="28">
        <v>1575.15</v>
      </c>
      <c r="N118" s="28">
        <v>1556.9</v>
      </c>
      <c r="O118" s="39">
        <v>44388900</v>
      </c>
      <c r="P118" s="40">
        <v>3.0301797771089237E-3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44679</v>
      </c>
      <c r="E119" s="37">
        <v>834.8</v>
      </c>
      <c r="F119" s="37">
        <v>828.94999999999993</v>
      </c>
      <c r="G119" s="38">
        <v>809.74999999999989</v>
      </c>
      <c r="H119" s="38">
        <v>784.69999999999993</v>
      </c>
      <c r="I119" s="38">
        <v>765.49999999999989</v>
      </c>
      <c r="J119" s="38">
        <v>853.99999999999989</v>
      </c>
      <c r="K119" s="38">
        <v>873.19999999999993</v>
      </c>
      <c r="L119" s="38">
        <v>898.24999999999989</v>
      </c>
      <c r="M119" s="28">
        <v>848.15</v>
      </c>
      <c r="N119" s="28">
        <v>803.9</v>
      </c>
      <c r="O119" s="39">
        <v>1854000</v>
      </c>
      <c r="P119" s="40">
        <v>5.3708439897698211E-2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44679</v>
      </c>
      <c r="E120" s="37">
        <v>127.95</v>
      </c>
      <c r="F120" s="37">
        <v>129.31666666666669</v>
      </c>
      <c r="G120" s="38">
        <v>126.03333333333339</v>
      </c>
      <c r="H120" s="38">
        <v>124.1166666666667</v>
      </c>
      <c r="I120" s="38">
        <v>120.8333333333334</v>
      </c>
      <c r="J120" s="38">
        <v>131.23333333333338</v>
      </c>
      <c r="K120" s="38">
        <v>134.51666666666668</v>
      </c>
      <c r="L120" s="38">
        <v>136.43333333333337</v>
      </c>
      <c r="M120" s="28">
        <v>132.6</v>
      </c>
      <c r="N120" s="28">
        <v>127.4</v>
      </c>
      <c r="O120" s="39">
        <v>66183000</v>
      </c>
      <c r="P120" s="40">
        <v>5.1642222681264199E-2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44679</v>
      </c>
      <c r="E121" s="37">
        <v>999.75</v>
      </c>
      <c r="F121" s="37">
        <v>1007.25</v>
      </c>
      <c r="G121" s="38">
        <v>983.55</v>
      </c>
      <c r="H121" s="38">
        <v>967.34999999999991</v>
      </c>
      <c r="I121" s="38">
        <v>943.64999999999986</v>
      </c>
      <c r="J121" s="38">
        <v>1023.45</v>
      </c>
      <c r="K121" s="38">
        <v>1047.1500000000001</v>
      </c>
      <c r="L121" s="38">
        <v>1063.3500000000001</v>
      </c>
      <c r="M121" s="28">
        <v>1030.95</v>
      </c>
      <c r="N121" s="28">
        <v>991.05</v>
      </c>
      <c r="O121" s="39">
        <v>840600</v>
      </c>
      <c r="P121" s="40">
        <v>0.1086053412462908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44679</v>
      </c>
      <c r="E122" s="37">
        <v>740.55</v>
      </c>
      <c r="F122" s="37">
        <v>741.09999999999991</v>
      </c>
      <c r="G122" s="38">
        <v>732.04999999999984</v>
      </c>
      <c r="H122" s="38">
        <v>723.55</v>
      </c>
      <c r="I122" s="38">
        <v>714.49999999999989</v>
      </c>
      <c r="J122" s="38">
        <v>749.5999999999998</v>
      </c>
      <c r="K122" s="38">
        <v>758.65</v>
      </c>
      <c r="L122" s="38">
        <v>767.14999999999975</v>
      </c>
      <c r="M122" s="28">
        <v>750.15</v>
      </c>
      <c r="N122" s="28">
        <v>732.6</v>
      </c>
      <c r="O122" s="39">
        <v>14491750</v>
      </c>
      <c r="P122" s="40">
        <v>-1.1223880597014926E-2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44679</v>
      </c>
      <c r="E123" s="37">
        <v>255.85</v>
      </c>
      <c r="F123" s="37">
        <v>256.68333333333334</v>
      </c>
      <c r="G123" s="38">
        <v>252.51666666666665</v>
      </c>
      <c r="H123" s="38">
        <v>249.18333333333331</v>
      </c>
      <c r="I123" s="38">
        <v>245.01666666666662</v>
      </c>
      <c r="J123" s="38">
        <v>260.01666666666665</v>
      </c>
      <c r="K123" s="38">
        <v>264.18333333333328</v>
      </c>
      <c r="L123" s="38">
        <v>267.51666666666671</v>
      </c>
      <c r="M123" s="28">
        <v>260.85000000000002</v>
      </c>
      <c r="N123" s="28">
        <v>253.35</v>
      </c>
      <c r="O123" s="39">
        <v>123961600</v>
      </c>
      <c r="P123" s="40">
        <v>2.5194516487587994E-2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44679</v>
      </c>
      <c r="E124" s="37">
        <v>525.4</v>
      </c>
      <c r="F124" s="37">
        <v>523.0333333333333</v>
      </c>
      <c r="G124" s="38">
        <v>516.36666666666656</v>
      </c>
      <c r="H124" s="38">
        <v>507.33333333333326</v>
      </c>
      <c r="I124" s="38">
        <v>500.66666666666652</v>
      </c>
      <c r="J124" s="38">
        <v>532.06666666666661</v>
      </c>
      <c r="K124" s="38">
        <v>538.73333333333335</v>
      </c>
      <c r="L124" s="38">
        <v>547.76666666666665</v>
      </c>
      <c r="M124" s="28">
        <v>529.70000000000005</v>
      </c>
      <c r="N124" s="28">
        <v>514</v>
      </c>
      <c r="O124" s="39">
        <v>33690000</v>
      </c>
      <c r="P124" s="40">
        <v>-5.387851501955864E-3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44679</v>
      </c>
      <c r="E125" s="37">
        <v>2558.1999999999998</v>
      </c>
      <c r="F125" s="37">
        <v>2566.0166666666664</v>
      </c>
      <c r="G125" s="38">
        <v>2488.6833333333329</v>
      </c>
      <c r="H125" s="38">
        <v>2419.1666666666665</v>
      </c>
      <c r="I125" s="38">
        <v>2341.833333333333</v>
      </c>
      <c r="J125" s="38">
        <v>2635.5333333333328</v>
      </c>
      <c r="K125" s="38">
        <v>2712.8666666666668</v>
      </c>
      <c r="L125" s="38">
        <v>2782.3833333333328</v>
      </c>
      <c r="M125" s="28">
        <v>2643.35</v>
      </c>
      <c r="N125" s="28">
        <v>2496.5</v>
      </c>
      <c r="O125" s="39">
        <v>421225</v>
      </c>
      <c r="P125" s="40">
        <v>0.26817702845100105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44679</v>
      </c>
      <c r="E126" s="37">
        <v>713.5</v>
      </c>
      <c r="F126" s="37">
        <v>708.63333333333333</v>
      </c>
      <c r="G126" s="38">
        <v>700.06666666666661</v>
      </c>
      <c r="H126" s="38">
        <v>686.63333333333333</v>
      </c>
      <c r="I126" s="38">
        <v>678.06666666666661</v>
      </c>
      <c r="J126" s="38">
        <v>722.06666666666661</v>
      </c>
      <c r="K126" s="38">
        <v>730.63333333333344</v>
      </c>
      <c r="L126" s="38">
        <v>744.06666666666661</v>
      </c>
      <c r="M126" s="28">
        <v>717.2</v>
      </c>
      <c r="N126" s="28">
        <v>695.2</v>
      </c>
      <c r="O126" s="39">
        <v>29560950</v>
      </c>
      <c r="P126" s="40">
        <v>-6.7585956636124463E-3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44679</v>
      </c>
      <c r="E127" s="37">
        <v>541.79999999999995</v>
      </c>
      <c r="F127" s="37">
        <v>546.63333333333333</v>
      </c>
      <c r="G127" s="38">
        <v>525.4666666666667</v>
      </c>
      <c r="H127" s="38">
        <v>509.13333333333333</v>
      </c>
      <c r="I127" s="38">
        <v>487.9666666666667</v>
      </c>
      <c r="J127" s="38">
        <v>562.9666666666667</v>
      </c>
      <c r="K127" s="38">
        <v>584.13333333333344</v>
      </c>
      <c r="L127" s="38">
        <v>600.4666666666667</v>
      </c>
      <c r="M127" s="28">
        <v>567.79999999999995</v>
      </c>
      <c r="N127" s="28">
        <v>530.29999999999995</v>
      </c>
      <c r="O127" s="39">
        <v>10573125</v>
      </c>
      <c r="P127" s="40">
        <v>6.3494059219211668E-2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44679</v>
      </c>
      <c r="E128" s="37">
        <v>1729.2</v>
      </c>
      <c r="F128" s="37">
        <v>1719.55</v>
      </c>
      <c r="G128" s="38">
        <v>1702.1499999999999</v>
      </c>
      <c r="H128" s="38">
        <v>1675.1</v>
      </c>
      <c r="I128" s="38">
        <v>1657.6999999999998</v>
      </c>
      <c r="J128" s="38">
        <v>1746.6</v>
      </c>
      <c r="K128" s="38">
        <v>1764</v>
      </c>
      <c r="L128" s="38">
        <v>1791.05</v>
      </c>
      <c r="M128" s="28">
        <v>1736.95</v>
      </c>
      <c r="N128" s="28">
        <v>1692.5</v>
      </c>
      <c r="O128" s="39">
        <v>16954800</v>
      </c>
      <c r="P128" s="40">
        <v>3.7652742256322818E-3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44679</v>
      </c>
      <c r="E129" s="37">
        <v>86.7</v>
      </c>
      <c r="F129" s="37">
        <v>87.266666666666666</v>
      </c>
      <c r="G129" s="38">
        <v>85.433333333333337</v>
      </c>
      <c r="H129" s="38">
        <v>84.166666666666671</v>
      </c>
      <c r="I129" s="38">
        <v>82.333333333333343</v>
      </c>
      <c r="J129" s="38">
        <v>88.533333333333331</v>
      </c>
      <c r="K129" s="38">
        <v>90.366666666666674</v>
      </c>
      <c r="L129" s="38">
        <v>91.633333333333326</v>
      </c>
      <c r="M129" s="28">
        <v>89.1</v>
      </c>
      <c r="N129" s="28">
        <v>86</v>
      </c>
      <c r="O129" s="39">
        <v>61763004</v>
      </c>
      <c r="P129" s="40">
        <v>-1.2987012987012987E-3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44679</v>
      </c>
      <c r="E130" s="37">
        <v>2725.85</v>
      </c>
      <c r="F130" s="37">
        <v>2699.9333333333329</v>
      </c>
      <c r="G130" s="38">
        <v>2666.0666666666657</v>
      </c>
      <c r="H130" s="38">
        <v>2606.2833333333328</v>
      </c>
      <c r="I130" s="38">
        <v>2572.4166666666656</v>
      </c>
      <c r="J130" s="38">
        <v>2759.7166666666658</v>
      </c>
      <c r="K130" s="38">
        <v>2793.5833333333335</v>
      </c>
      <c r="L130" s="38">
        <v>2853.3666666666659</v>
      </c>
      <c r="M130" s="28">
        <v>2733.8</v>
      </c>
      <c r="N130" s="28">
        <v>2640.15</v>
      </c>
      <c r="O130" s="39">
        <v>665750</v>
      </c>
      <c r="P130" s="40">
        <v>-0.13044897959183674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44679</v>
      </c>
      <c r="E131" s="37">
        <v>595.6</v>
      </c>
      <c r="F131" s="37">
        <v>596.35</v>
      </c>
      <c r="G131" s="38">
        <v>590.6</v>
      </c>
      <c r="H131" s="38">
        <v>585.6</v>
      </c>
      <c r="I131" s="38">
        <v>579.85</v>
      </c>
      <c r="J131" s="38">
        <v>601.35</v>
      </c>
      <c r="K131" s="38">
        <v>607.1</v>
      </c>
      <c r="L131" s="38">
        <v>612.1</v>
      </c>
      <c r="M131" s="28">
        <v>602.1</v>
      </c>
      <c r="N131" s="28">
        <v>591.35</v>
      </c>
      <c r="O131" s="39">
        <v>8273700</v>
      </c>
      <c r="P131" s="40">
        <v>-7.8782646233541975E-3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44679</v>
      </c>
      <c r="E132" s="37">
        <v>364.85</v>
      </c>
      <c r="F132" s="37">
        <v>365.88333333333338</v>
      </c>
      <c r="G132" s="38">
        <v>361.06666666666678</v>
      </c>
      <c r="H132" s="38">
        <v>357.28333333333342</v>
      </c>
      <c r="I132" s="38">
        <v>352.46666666666681</v>
      </c>
      <c r="J132" s="38">
        <v>369.66666666666674</v>
      </c>
      <c r="K132" s="38">
        <v>374.48333333333335</v>
      </c>
      <c r="L132" s="38">
        <v>378.26666666666671</v>
      </c>
      <c r="M132" s="28">
        <v>370.7</v>
      </c>
      <c r="N132" s="28">
        <v>362.1</v>
      </c>
      <c r="O132" s="39">
        <v>23152000</v>
      </c>
      <c r="P132" s="40">
        <v>-1.3296965564268667E-2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44679</v>
      </c>
      <c r="E133" s="37">
        <v>1656.9</v>
      </c>
      <c r="F133" s="37">
        <v>1661.55</v>
      </c>
      <c r="G133" s="38">
        <v>1646.4499999999998</v>
      </c>
      <c r="H133" s="38">
        <v>1635.9999999999998</v>
      </c>
      <c r="I133" s="38">
        <v>1620.8999999999996</v>
      </c>
      <c r="J133" s="38">
        <v>1672</v>
      </c>
      <c r="K133" s="38">
        <v>1687.1</v>
      </c>
      <c r="L133" s="38">
        <v>1697.5500000000002</v>
      </c>
      <c r="M133" s="28">
        <v>1676.65</v>
      </c>
      <c r="N133" s="28">
        <v>1651.1</v>
      </c>
      <c r="O133" s="39">
        <v>13961575</v>
      </c>
      <c r="P133" s="40">
        <v>-1.4129684518250843E-2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44679</v>
      </c>
      <c r="E134" s="37">
        <v>4861.6499999999996</v>
      </c>
      <c r="F134" s="37">
        <v>4922.2166666666662</v>
      </c>
      <c r="G134" s="38">
        <v>4774.4333333333325</v>
      </c>
      <c r="H134" s="38">
        <v>4687.2166666666662</v>
      </c>
      <c r="I134" s="38">
        <v>4539.4333333333325</v>
      </c>
      <c r="J134" s="38">
        <v>5009.4333333333325</v>
      </c>
      <c r="K134" s="38">
        <v>5157.2166666666672</v>
      </c>
      <c r="L134" s="38">
        <v>5244.4333333333325</v>
      </c>
      <c r="M134" s="28">
        <v>5070</v>
      </c>
      <c r="N134" s="28">
        <v>4835</v>
      </c>
      <c r="O134" s="39">
        <v>1790700</v>
      </c>
      <c r="P134" s="40">
        <v>2.2526766595289079E-2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44679</v>
      </c>
      <c r="E135" s="37">
        <v>4003.85</v>
      </c>
      <c r="F135" s="37">
        <v>4014.5333333333328</v>
      </c>
      <c r="G135" s="38">
        <v>3939.8666666666659</v>
      </c>
      <c r="H135" s="38">
        <v>3875.8833333333332</v>
      </c>
      <c r="I135" s="38">
        <v>3801.2166666666662</v>
      </c>
      <c r="J135" s="38">
        <v>4078.5166666666655</v>
      </c>
      <c r="K135" s="38">
        <v>4153.1833333333325</v>
      </c>
      <c r="L135" s="38">
        <v>4217.1666666666652</v>
      </c>
      <c r="M135" s="28">
        <v>4089.2</v>
      </c>
      <c r="N135" s="28">
        <v>3950.55</v>
      </c>
      <c r="O135" s="39">
        <v>1074000</v>
      </c>
      <c r="P135" s="40">
        <v>-3.7806844651496148E-2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44679</v>
      </c>
      <c r="E136" s="37">
        <v>725.25</v>
      </c>
      <c r="F136" s="37">
        <v>733.19999999999993</v>
      </c>
      <c r="G136" s="38">
        <v>714.44999999999982</v>
      </c>
      <c r="H136" s="38">
        <v>703.64999999999986</v>
      </c>
      <c r="I136" s="38">
        <v>684.89999999999975</v>
      </c>
      <c r="J136" s="38">
        <v>743.99999999999989</v>
      </c>
      <c r="K136" s="38">
        <v>762.75000000000011</v>
      </c>
      <c r="L136" s="38">
        <v>773.55</v>
      </c>
      <c r="M136" s="28">
        <v>751.95</v>
      </c>
      <c r="N136" s="28">
        <v>722.4</v>
      </c>
      <c r="O136" s="39">
        <v>9123050</v>
      </c>
      <c r="P136" s="40">
        <v>3.8409442724458204E-2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44679</v>
      </c>
      <c r="E137" s="37">
        <v>902.95</v>
      </c>
      <c r="F137" s="37">
        <v>908.11666666666679</v>
      </c>
      <c r="G137" s="38">
        <v>889.38333333333355</v>
      </c>
      <c r="H137" s="38">
        <v>875.81666666666672</v>
      </c>
      <c r="I137" s="38">
        <v>857.08333333333348</v>
      </c>
      <c r="J137" s="38">
        <v>921.68333333333362</v>
      </c>
      <c r="K137" s="38">
        <v>940.41666666666674</v>
      </c>
      <c r="L137" s="38">
        <v>953.98333333333369</v>
      </c>
      <c r="M137" s="28">
        <v>926.85</v>
      </c>
      <c r="N137" s="28">
        <v>894.55</v>
      </c>
      <c r="O137" s="39">
        <v>12342400</v>
      </c>
      <c r="P137" s="40">
        <v>-6.8157494507970484E-3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44679</v>
      </c>
      <c r="E138" s="37">
        <v>175.75</v>
      </c>
      <c r="F138" s="37">
        <v>174.98333333333335</v>
      </c>
      <c r="G138" s="38">
        <v>173.16666666666669</v>
      </c>
      <c r="H138" s="38">
        <v>170.58333333333334</v>
      </c>
      <c r="I138" s="38">
        <v>168.76666666666668</v>
      </c>
      <c r="J138" s="38">
        <v>177.56666666666669</v>
      </c>
      <c r="K138" s="38">
        <v>179.38333333333335</v>
      </c>
      <c r="L138" s="38">
        <v>181.9666666666667</v>
      </c>
      <c r="M138" s="28">
        <v>176.8</v>
      </c>
      <c r="N138" s="28">
        <v>172.4</v>
      </c>
      <c r="O138" s="39">
        <v>34764000</v>
      </c>
      <c r="P138" s="40">
        <v>5.5536272127733426E-3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44679</v>
      </c>
      <c r="E139" s="37">
        <v>115</v>
      </c>
      <c r="F139" s="37">
        <v>115.48333333333333</v>
      </c>
      <c r="G139" s="38">
        <v>113.71666666666667</v>
      </c>
      <c r="H139" s="38">
        <v>112.43333333333334</v>
      </c>
      <c r="I139" s="38">
        <v>110.66666666666667</v>
      </c>
      <c r="J139" s="38">
        <v>116.76666666666667</v>
      </c>
      <c r="K139" s="38">
        <v>118.53333333333335</v>
      </c>
      <c r="L139" s="38">
        <v>119.81666666666666</v>
      </c>
      <c r="M139" s="28">
        <v>117.25</v>
      </c>
      <c r="N139" s="28">
        <v>114.2</v>
      </c>
      <c r="O139" s="39">
        <v>36528000</v>
      </c>
      <c r="P139" s="40">
        <v>1.5936587400917815E-2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44679</v>
      </c>
      <c r="E140" s="37">
        <v>515.1</v>
      </c>
      <c r="F140" s="37">
        <v>515.33333333333337</v>
      </c>
      <c r="G140" s="38">
        <v>502.2166666666667</v>
      </c>
      <c r="H140" s="38">
        <v>489.33333333333331</v>
      </c>
      <c r="I140" s="38">
        <v>476.21666666666664</v>
      </c>
      <c r="J140" s="38">
        <v>528.2166666666667</v>
      </c>
      <c r="K140" s="38">
        <v>541.33333333333326</v>
      </c>
      <c r="L140" s="38">
        <v>554.21666666666681</v>
      </c>
      <c r="M140" s="28">
        <v>528.45000000000005</v>
      </c>
      <c r="N140" s="28">
        <v>502.45</v>
      </c>
      <c r="O140" s="39">
        <v>8258000</v>
      </c>
      <c r="P140" s="40">
        <v>3.8219763640935378E-2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44679</v>
      </c>
      <c r="E141" s="37">
        <v>7906.1</v>
      </c>
      <c r="F141" s="37">
        <v>7894.95</v>
      </c>
      <c r="G141" s="38">
        <v>7801.15</v>
      </c>
      <c r="H141" s="38">
        <v>7696.2</v>
      </c>
      <c r="I141" s="38">
        <v>7602.4</v>
      </c>
      <c r="J141" s="38">
        <v>7999.9</v>
      </c>
      <c r="K141" s="38">
        <v>8093.7000000000007</v>
      </c>
      <c r="L141" s="38">
        <v>8198.65</v>
      </c>
      <c r="M141" s="28">
        <v>7988.75</v>
      </c>
      <c r="N141" s="28">
        <v>7790</v>
      </c>
      <c r="O141" s="39">
        <v>2675200</v>
      </c>
      <c r="P141" s="40">
        <v>1.768935215125347E-2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44679</v>
      </c>
      <c r="E142" s="37">
        <v>845.05</v>
      </c>
      <c r="F142" s="37">
        <v>849.33333333333337</v>
      </c>
      <c r="G142" s="38">
        <v>837.2166666666667</v>
      </c>
      <c r="H142" s="38">
        <v>829.38333333333333</v>
      </c>
      <c r="I142" s="38">
        <v>817.26666666666665</v>
      </c>
      <c r="J142" s="38">
        <v>857.16666666666674</v>
      </c>
      <c r="K142" s="38">
        <v>869.2833333333333</v>
      </c>
      <c r="L142" s="38">
        <v>877.11666666666679</v>
      </c>
      <c r="M142" s="28">
        <v>861.45</v>
      </c>
      <c r="N142" s="28">
        <v>841.5</v>
      </c>
      <c r="O142" s="39">
        <v>13862500</v>
      </c>
      <c r="P142" s="40">
        <v>6.0782001270071667E-3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44679</v>
      </c>
      <c r="E143" s="37">
        <v>1357</v>
      </c>
      <c r="F143" s="37">
        <v>1360.2166666666667</v>
      </c>
      <c r="G143" s="38">
        <v>1341.2833333333333</v>
      </c>
      <c r="H143" s="38">
        <v>1325.5666666666666</v>
      </c>
      <c r="I143" s="38">
        <v>1306.6333333333332</v>
      </c>
      <c r="J143" s="38">
        <v>1375.9333333333334</v>
      </c>
      <c r="K143" s="38">
        <v>1394.8666666666668</v>
      </c>
      <c r="L143" s="38">
        <v>1410.5833333333335</v>
      </c>
      <c r="M143" s="28">
        <v>1379.15</v>
      </c>
      <c r="N143" s="28">
        <v>1344.5</v>
      </c>
      <c r="O143" s="39">
        <v>2128000</v>
      </c>
      <c r="P143" s="40">
        <v>-1.9987105093488073E-2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44679</v>
      </c>
      <c r="E144" s="37">
        <v>2407.75</v>
      </c>
      <c r="F144" s="37">
        <v>2397.4166666666665</v>
      </c>
      <c r="G144" s="38">
        <v>2371.3833333333332</v>
      </c>
      <c r="H144" s="38">
        <v>2335.0166666666669</v>
      </c>
      <c r="I144" s="38">
        <v>2308.9833333333336</v>
      </c>
      <c r="J144" s="38">
        <v>2433.7833333333328</v>
      </c>
      <c r="K144" s="38">
        <v>2459.8166666666666</v>
      </c>
      <c r="L144" s="38">
        <v>2496.1833333333325</v>
      </c>
      <c r="M144" s="28">
        <v>2423.4499999999998</v>
      </c>
      <c r="N144" s="28">
        <v>2361.0500000000002</v>
      </c>
      <c r="O144" s="39">
        <v>471600</v>
      </c>
      <c r="P144" s="40">
        <v>6.4559819413092551E-2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44679</v>
      </c>
      <c r="E145" s="37">
        <v>725.2</v>
      </c>
      <c r="F145" s="37">
        <v>724.26666666666677</v>
      </c>
      <c r="G145" s="38">
        <v>713.83333333333348</v>
      </c>
      <c r="H145" s="38">
        <v>702.4666666666667</v>
      </c>
      <c r="I145" s="38">
        <v>692.03333333333342</v>
      </c>
      <c r="J145" s="38">
        <v>735.63333333333355</v>
      </c>
      <c r="K145" s="38">
        <v>746.06666666666672</v>
      </c>
      <c r="L145" s="38">
        <v>757.43333333333362</v>
      </c>
      <c r="M145" s="28">
        <v>734.7</v>
      </c>
      <c r="N145" s="28">
        <v>712.9</v>
      </c>
      <c r="O145" s="39">
        <v>2237950</v>
      </c>
      <c r="P145" s="40">
        <v>8.7492103600758056E-2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44679</v>
      </c>
      <c r="E146" s="37">
        <v>806.95</v>
      </c>
      <c r="F146" s="37">
        <v>811.9666666666667</v>
      </c>
      <c r="G146" s="38">
        <v>798.93333333333339</v>
      </c>
      <c r="H146" s="38">
        <v>790.91666666666674</v>
      </c>
      <c r="I146" s="38">
        <v>777.88333333333344</v>
      </c>
      <c r="J146" s="38">
        <v>819.98333333333335</v>
      </c>
      <c r="K146" s="38">
        <v>833.01666666666665</v>
      </c>
      <c r="L146" s="38">
        <v>841.0333333333333</v>
      </c>
      <c r="M146" s="28">
        <v>825</v>
      </c>
      <c r="N146" s="28">
        <v>803.95</v>
      </c>
      <c r="O146" s="39">
        <v>2763600</v>
      </c>
      <c r="P146" s="40">
        <v>-1.3070494964645383E-2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44679</v>
      </c>
      <c r="E147" s="37">
        <v>3724.3</v>
      </c>
      <c r="F147" s="37">
        <v>3742.4333333333329</v>
      </c>
      <c r="G147" s="38">
        <v>3669.8666666666659</v>
      </c>
      <c r="H147" s="38">
        <v>3615.4333333333329</v>
      </c>
      <c r="I147" s="38">
        <v>3542.8666666666659</v>
      </c>
      <c r="J147" s="38">
        <v>3796.8666666666659</v>
      </c>
      <c r="K147" s="38">
        <v>3869.4333333333325</v>
      </c>
      <c r="L147" s="38">
        <v>3923.8666666666659</v>
      </c>
      <c r="M147" s="28">
        <v>3815</v>
      </c>
      <c r="N147" s="28">
        <v>3688</v>
      </c>
      <c r="O147" s="39">
        <v>2915600</v>
      </c>
      <c r="P147" s="40">
        <v>6.0731538992408558E-3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44679</v>
      </c>
      <c r="E148" s="37">
        <v>132.9</v>
      </c>
      <c r="F148" s="37">
        <v>134.25</v>
      </c>
      <c r="G148" s="38">
        <v>131</v>
      </c>
      <c r="H148" s="38">
        <v>129.1</v>
      </c>
      <c r="I148" s="38">
        <v>125.85</v>
      </c>
      <c r="J148" s="38">
        <v>136.15</v>
      </c>
      <c r="K148" s="38">
        <v>139.4</v>
      </c>
      <c r="L148" s="38">
        <v>141.30000000000001</v>
      </c>
      <c r="M148" s="28">
        <v>137.5</v>
      </c>
      <c r="N148" s="28">
        <v>132.35</v>
      </c>
      <c r="O148" s="39">
        <v>33040000</v>
      </c>
      <c r="P148" s="40">
        <v>0.1111111111111111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44679</v>
      </c>
      <c r="E149" s="37">
        <v>2798.35</v>
      </c>
      <c r="F149" s="37">
        <v>2818.2999999999997</v>
      </c>
      <c r="G149" s="38">
        <v>2764.7499999999995</v>
      </c>
      <c r="H149" s="38">
        <v>2731.1499999999996</v>
      </c>
      <c r="I149" s="38">
        <v>2677.5999999999995</v>
      </c>
      <c r="J149" s="38">
        <v>2851.8999999999996</v>
      </c>
      <c r="K149" s="38">
        <v>2905.45</v>
      </c>
      <c r="L149" s="38">
        <v>2939.0499999999997</v>
      </c>
      <c r="M149" s="28">
        <v>2871.85</v>
      </c>
      <c r="N149" s="28">
        <v>2784.7</v>
      </c>
      <c r="O149" s="39">
        <v>1689975</v>
      </c>
      <c r="P149" s="40">
        <v>9.8295513960054374E-3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44679</v>
      </c>
      <c r="E150" s="37">
        <v>68947.55</v>
      </c>
      <c r="F150" s="37">
        <v>68765.849999999991</v>
      </c>
      <c r="G150" s="38">
        <v>68181.699999999983</v>
      </c>
      <c r="H150" s="38">
        <v>67415.849999999991</v>
      </c>
      <c r="I150" s="38">
        <v>66831.699999999983</v>
      </c>
      <c r="J150" s="38">
        <v>69531.699999999983</v>
      </c>
      <c r="K150" s="38">
        <v>70115.849999999977</v>
      </c>
      <c r="L150" s="38">
        <v>70881.699999999983</v>
      </c>
      <c r="M150" s="28">
        <v>69350</v>
      </c>
      <c r="N150" s="28">
        <v>68000</v>
      </c>
      <c r="O150" s="39">
        <v>103990</v>
      </c>
      <c r="P150" s="40">
        <v>-3.4088798067991824E-2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44679</v>
      </c>
      <c r="E151" s="37">
        <v>1275.05</v>
      </c>
      <c r="F151" s="37">
        <v>1275.0833333333333</v>
      </c>
      <c r="G151" s="38">
        <v>1253.0166666666664</v>
      </c>
      <c r="H151" s="38">
        <v>1230.9833333333331</v>
      </c>
      <c r="I151" s="38">
        <v>1208.9166666666663</v>
      </c>
      <c r="J151" s="38">
        <v>1297.1166666666666</v>
      </c>
      <c r="K151" s="38">
        <v>1319.1833333333336</v>
      </c>
      <c r="L151" s="38">
        <v>1341.2166666666667</v>
      </c>
      <c r="M151" s="28">
        <v>1297.1500000000001</v>
      </c>
      <c r="N151" s="28">
        <v>1253.05</v>
      </c>
      <c r="O151" s="39">
        <v>3556500</v>
      </c>
      <c r="P151" s="40">
        <v>-3.5688866293848501E-2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44679</v>
      </c>
      <c r="E152" s="37">
        <v>318.10000000000002</v>
      </c>
      <c r="F152" s="37">
        <v>319.66666666666669</v>
      </c>
      <c r="G152" s="38">
        <v>313.88333333333338</v>
      </c>
      <c r="H152" s="38">
        <v>309.66666666666669</v>
      </c>
      <c r="I152" s="38">
        <v>303.88333333333338</v>
      </c>
      <c r="J152" s="38">
        <v>323.88333333333338</v>
      </c>
      <c r="K152" s="38">
        <v>329.66666666666669</v>
      </c>
      <c r="L152" s="38">
        <v>333.88333333333338</v>
      </c>
      <c r="M152" s="28">
        <v>325.45</v>
      </c>
      <c r="N152" s="28">
        <v>315.45</v>
      </c>
      <c r="O152" s="39">
        <v>3558400</v>
      </c>
      <c r="P152" s="40">
        <v>0.24524076147816348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44679</v>
      </c>
      <c r="E153" s="37">
        <v>109.5</v>
      </c>
      <c r="F153" s="37">
        <v>110.83333333333333</v>
      </c>
      <c r="G153" s="38">
        <v>107.16666666666666</v>
      </c>
      <c r="H153" s="38">
        <v>104.83333333333333</v>
      </c>
      <c r="I153" s="38">
        <v>101.16666666666666</v>
      </c>
      <c r="J153" s="38">
        <v>113.16666666666666</v>
      </c>
      <c r="K153" s="38">
        <v>116.83333333333331</v>
      </c>
      <c r="L153" s="38">
        <v>119.16666666666666</v>
      </c>
      <c r="M153" s="28">
        <v>114.5</v>
      </c>
      <c r="N153" s="28">
        <v>108.5</v>
      </c>
      <c r="O153" s="39">
        <v>82968500</v>
      </c>
      <c r="P153" s="40">
        <v>1.230895476459124E-3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44679</v>
      </c>
      <c r="E154" s="37">
        <v>4507</v>
      </c>
      <c r="F154" s="37">
        <v>4534.3499999999995</v>
      </c>
      <c r="G154" s="38">
        <v>4448.6999999999989</v>
      </c>
      <c r="H154" s="38">
        <v>4390.3999999999996</v>
      </c>
      <c r="I154" s="38">
        <v>4304.7499999999991</v>
      </c>
      <c r="J154" s="38">
        <v>4592.6499999999987</v>
      </c>
      <c r="K154" s="38">
        <v>4678.2999999999984</v>
      </c>
      <c r="L154" s="38">
        <v>4736.5999999999985</v>
      </c>
      <c r="M154" s="28">
        <v>4620</v>
      </c>
      <c r="N154" s="28">
        <v>4476.05</v>
      </c>
      <c r="O154" s="39">
        <v>1390625</v>
      </c>
      <c r="P154" s="40">
        <v>-9.8778735632183918E-4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44679</v>
      </c>
      <c r="E155" s="37">
        <v>3983.8</v>
      </c>
      <c r="F155" s="37">
        <v>3980.0500000000006</v>
      </c>
      <c r="G155" s="38">
        <v>3940.0500000000011</v>
      </c>
      <c r="H155" s="38">
        <v>3896.3000000000006</v>
      </c>
      <c r="I155" s="38">
        <v>3856.3000000000011</v>
      </c>
      <c r="J155" s="38">
        <v>4023.8000000000011</v>
      </c>
      <c r="K155" s="38">
        <v>4063.8</v>
      </c>
      <c r="L155" s="38">
        <v>4107.5500000000011</v>
      </c>
      <c r="M155" s="28">
        <v>4020.05</v>
      </c>
      <c r="N155" s="28">
        <v>3936.3</v>
      </c>
      <c r="O155" s="39">
        <v>345825</v>
      </c>
      <c r="P155" s="40">
        <v>-5.29882932840419E-2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44679</v>
      </c>
      <c r="E156" s="37">
        <v>38.15</v>
      </c>
      <c r="F156" s="37">
        <v>38.383333333333333</v>
      </c>
      <c r="G156" s="38">
        <v>37.766666666666666</v>
      </c>
      <c r="H156" s="38">
        <v>37.383333333333333</v>
      </c>
      <c r="I156" s="38">
        <v>36.766666666666666</v>
      </c>
      <c r="J156" s="38">
        <v>38.766666666666666</v>
      </c>
      <c r="K156" s="38">
        <v>39.383333333333326</v>
      </c>
      <c r="L156" s="38">
        <v>39.766666666666666</v>
      </c>
      <c r="M156" s="28">
        <v>39</v>
      </c>
      <c r="N156" s="28">
        <v>38</v>
      </c>
      <c r="O156" s="39">
        <v>33972000</v>
      </c>
      <c r="P156" s="40">
        <v>4.6967455621301772E-2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44679</v>
      </c>
      <c r="E157" s="37">
        <v>18211.599999999999</v>
      </c>
      <c r="F157" s="37">
        <v>18144.583333333332</v>
      </c>
      <c r="G157" s="38">
        <v>17930.116666666665</v>
      </c>
      <c r="H157" s="38">
        <v>17648.633333333331</v>
      </c>
      <c r="I157" s="38">
        <v>17434.166666666664</v>
      </c>
      <c r="J157" s="38">
        <v>18426.066666666666</v>
      </c>
      <c r="K157" s="38">
        <v>18640.533333333333</v>
      </c>
      <c r="L157" s="38">
        <v>18922.016666666666</v>
      </c>
      <c r="M157" s="28">
        <v>18359.05</v>
      </c>
      <c r="N157" s="28">
        <v>17863.099999999999</v>
      </c>
      <c r="O157" s="39">
        <v>297775</v>
      </c>
      <c r="P157" s="40">
        <v>1.9347240915208613E-3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44679</v>
      </c>
      <c r="E158" s="37">
        <v>158.85</v>
      </c>
      <c r="F158" s="37">
        <v>159.68333333333331</v>
      </c>
      <c r="G158" s="38">
        <v>156.56666666666661</v>
      </c>
      <c r="H158" s="38">
        <v>154.2833333333333</v>
      </c>
      <c r="I158" s="38">
        <v>151.1666666666666</v>
      </c>
      <c r="J158" s="38">
        <v>161.96666666666661</v>
      </c>
      <c r="K158" s="38">
        <v>165.08333333333334</v>
      </c>
      <c r="L158" s="38">
        <v>167.36666666666662</v>
      </c>
      <c r="M158" s="28">
        <v>162.80000000000001</v>
      </c>
      <c r="N158" s="28">
        <v>157.4</v>
      </c>
      <c r="O158" s="39">
        <v>62149200</v>
      </c>
      <c r="P158" s="40">
        <v>1.2953367875647669E-3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44679</v>
      </c>
      <c r="E159" s="37">
        <v>156.19999999999999</v>
      </c>
      <c r="F159" s="37">
        <v>157.43333333333331</v>
      </c>
      <c r="G159" s="38">
        <v>154.16666666666663</v>
      </c>
      <c r="H159" s="38">
        <v>152.13333333333333</v>
      </c>
      <c r="I159" s="38">
        <v>148.86666666666665</v>
      </c>
      <c r="J159" s="38">
        <v>159.46666666666661</v>
      </c>
      <c r="K159" s="38">
        <v>162.73333333333332</v>
      </c>
      <c r="L159" s="38">
        <v>164.76666666666659</v>
      </c>
      <c r="M159" s="28">
        <v>160.69999999999999</v>
      </c>
      <c r="N159" s="28">
        <v>155.4</v>
      </c>
      <c r="O159" s="39">
        <v>90008700</v>
      </c>
      <c r="P159" s="40">
        <v>7.0794059808774665E-2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44679</v>
      </c>
      <c r="E160" s="37">
        <v>919.95</v>
      </c>
      <c r="F160" s="37">
        <v>930.1</v>
      </c>
      <c r="G160" s="38">
        <v>904.15000000000009</v>
      </c>
      <c r="H160" s="38">
        <v>888.35</v>
      </c>
      <c r="I160" s="38">
        <v>862.40000000000009</v>
      </c>
      <c r="J160" s="38">
        <v>945.90000000000009</v>
      </c>
      <c r="K160" s="38">
        <v>971.85000000000014</v>
      </c>
      <c r="L160" s="38">
        <v>987.65000000000009</v>
      </c>
      <c r="M160" s="28">
        <v>956.05</v>
      </c>
      <c r="N160" s="28">
        <v>914.3</v>
      </c>
      <c r="O160" s="39">
        <v>4321100</v>
      </c>
      <c r="P160" s="40">
        <v>-8.0347099469709141E-3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44679</v>
      </c>
      <c r="E161" s="37">
        <v>3476.95</v>
      </c>
      <c r="F161" s="37">
        <v>3461.1</v>
      </c>
      <c r="G161" s="38">
        <v>3429.85</v>
      </c>
      <c r="H161" s="38">
        <v>3382.75</v>
      </c>
      <c r="I161" s="38">
        <v>3351.5</v>
      </c>
      <c r="J161" s="38">
        <v>3508.2</v>
      </c>
      <c r="K161" s="38">
        <v>3539.45</v>
      </c>
      <c r="L161" s="38">
        <v>3586.5499999999997</v>
      </c>
      <c r="M161" s="28">
        <v>3492.35</v>
      </c>
      <c r="N161" s="28">
        <v>3414</v>
      </c>
      <c r="O161" s="39">
        <v>533875</v>
      </c>
      <c r="P161" s="40">
        <v>4.9643647087736546E-2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44679</v>
      </c>
      <c r="E162" s="37">
        <v>170.1</v>
      </c>
      <c r="F162" s="37">
        <v>170.61666666666667</v>
      </c>
      <c r="G162" s="38">
        <v>168.08333333333334</v>
      </c>
      <c r="H162" s="38">
        <v>166.06666666666666</v>
      </c>
      <c r="I162" s="38">
        <v>163.53333333333333</v>
      </c>
      <c r="J162" s="38">
        <v>172.63333333333335</v>
      </c>
      <c r="K162" s="38">
        <v>175.16666666666666</v>
      </c>
      <c r="L162" s="38">
        <v>177.18333333333337</v>
      </c>
      <c r="M162" s="28">
        <v>173.15</v>
      </c>
      <c r="N162" s="28">
        <v>168.6</v>
      </c>
      <c r="O162" s="39">
        <v>66004400</v>
      </c>
      <c r="P162" s="40">
        <v>-2.1572879808241067E-2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44679</v>
      </c>
      <c r="E163" s="37">
        <v>45002.35</v>
      </c>
      <c r="F163" s="37">
        <v>45158.400000000001</v>
      </c>
      <c r="G163" s="38">
        <v>44728.950000000004</v>
      </c>
      <c r="H163" s="38">
        <v>44455.55</v>
      </c>
      <c r="I163" s="38">
        <v>44026.100000000006</v>
      </c>
      <c r="J163" s="38">
        <v>45431.8</v>
      </c>
      <c r="K163" s="38">
        <v>45861.25</v>
      </c>
      <c r="L163" s="38">
        <v>46134.65</v>
      </c>
      <c r="M163" s="28">
        <v>45587.85</v>
      </c>
      <c r="N163" s="28">
        <v>44885</v>
      </c>
      <c r="O163" s="39">
        <v>84900</v>
      </c>
      <c r="P163" s="40">
        <v>-1.048951048951049E-2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44679</v>
      </c>
      <c r="E164" s="37">
        <v>2113</v>
      </c>
      <c r="F164" s="37">
        <v>2124.6833333333334</v>
      </c>
      <c r="G164" s="38">
        <v>2091.3166666666666</v>
      </c>
      <c r="H164" s="38">
        <v>2069.6333333333332</v>
      </c>
      <c r="I164" s="38">
        <v>2036.2666666666664</v>
      </c>
      <c r="J164" s="38">
        <v>2146.3666666666668</v>
      </c>
      <c r="K164" s="38">
        <v>2179.7333333333336</v>
      </c>
      <c r="L164" s="38">
        <v>2201.416666666667</v>
      </c>
      <c r="M164" s="28">
        <v>2158.0500000000002</v>
      </c>
      <c r="N164" s="28">
        <v>2103</v>
      </c>
      <c r="O164" s="39">
        <v>3258200</v>
      </c>
      <c r="P164" s="40">
        <v>2.1555440593205726E-2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44679</v>
      </c>
      <c r="E165" s="37">
        <v>4014.6</v>
      </c>
      <c r="F165" s="37">
        <v>4001.9833333333336</v>
      </c>
      <c r="G165" s="38">
        <v>3965.416666666667</v>
      </c>
      <c r="H165" s="38">
        <v>3916.2333333333336</v>
      </c>
      <c r="I165" s="38">
        <v>3879.666666666667</v>
      </c>
      <c r="J165" s="38">
        <v>4051.166666666667</v>
      </c>
      <c r="K165" s="38">
        <v>4087.7333333333336</v>
      </c>
      <c r="L165" s="38">
        <v>4136.916666666667</v>
      </c>
      <c r="M165" s="28">
        <v>4038.55</v>
      </c>
      <c r="N165" s="28">
        <v>3952.8</v>
      </c>
      <c r="O165" s="39">
        <v>653250</v>
      </c>
      <c r="P165" s="40">
        <v>1.8475210477081384E-2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44679</v>
      </c>
      <c r="E166" s="37">
        <v>202.55</v>
      </c>
      <c r="F166" s="37">
        <v>202.7166666666667</v>
      </c>
      <c r="G166" s="38">
        <v>199.88333333333338</v>
      </c>
      <c r="H166" s="38">
        <v>197.2166666666667</v>
      </c>
      <c r="I166" s="38">
        <v>194.38333333333338</v>
      </c>
      <c r="J166" s="38">
        <v>205.38333333333338</v>
      </c>
      <c r="K166" s="38">
        <v>208.2166666666667</v>
      </c>
      <c r="L166" s="38">
        <v>210.88333333333338</v>
      </c>
      <c r="M166" s="28">
        <v>205.55</v>
      </c>
      <c r="N166" s="28">
        <v>200.05</v>
      </c>
      <c r="O166" s="39">
        <v>18090000</v>
      </c>
      <c r="P166" s="40">
        <v>4.3304463690872754E-3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44679</v>
      </c>
      <c r="E167" s="37">
        <v>115.8</v>
      </c>
      <c r="F167" s="37">
        <v>116.18333333333332</v>
      </c>
      <c r="G167" s="38">
        <v>114.76666666666665</v>
      </c>
      <c r="H167" s="38">
        <v>113.73333333333333</v>
      </c>
      <c r="I167" s="38">
        <v>112.31666666666666</v>
      </c>
      <c r="J167" s="38">
        <v>117.21666666666664</v>
      </c>
      <c r="K167" s="38">
        <v>118.6333333333333</v>
      </c>
      <c r="L167" s="38">
        <v>119.66666666666663</v>
      </c>
      <c r="M167" s="28">
        <v>117.6</v>
      </c>
      <c r="N167" s="28">
        <v>115.15</v>
      </c>
      <c r="O167" s="39">
        <v>47095200</v>
      </c>
      <c r="P167" s="40">
        <v>4.0405423914532258E-2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44679</v>
      </c>
      <c r="E168" s="37">
        <v>4318.5</v>
      </c>
      <c r="F168" s="37">
        <v>4247.7166666666662</v>
      </c>
      <c r="G168" s="38">
        <v>4153.8833333333323</v>
      </c>
      <c r="H168" s="38">
        <v>3989.266666666666</v>
      </c>
      <c r="I168" s="38">
        <v>3895.433333333332</v>
      </c>
      <c r="J168" s="38">
        <v>4412.3333333333321</v>
      </c>
      <c r="K168" s="38">
        <v>4506.1666666666661</v>
      </c>
      <c r="L168" s="38">
        <v>4670.7833333333328</v>
      </c>
      <c r="M168" s="28">
        <v>4341.55</v>
      </c>
      <c r="N168" s="28">
        <v>4083.1</v>
      </c>
      <c r="O168" s="39">
        <v>95625</v>
      </c>
      <c r="P168" s="40">
        <v>-0.14715719063545152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44679</v>
      </c>
      <c r="E169" s="37">
        <v>2405.5500000000002</v>
      </c>
      <c r="F169" s="37">
        <v>2401.9166666666665</v>
      </c>
      <c r="G169" s="38">
        <v>2383.6333333333332</v>
      </c>
      <c r="H169" s="38">
        <v>2361.7166666666667</v>
      </c>
      <c r="I169" s="38">
        <v>2343.4333333333334</v>
      </c>
      <c r="J169" s="38">
        <v>2423.833333333333</v>
      </c>
      <c r="K169" s="38">
        <v>2442.1166666666668</v>
      </c>
      <c r="L169" s="38">
        <v>2464.0333333333328</v>
      </c>
      <c r="M169" s="28">
        <v>2420.1999999999998</v>
      </c>
      <c r="N169" s="28">
        <v>2380</v>
      </c>
      <c r="O169" s="39">
        <v>2902000</v>
      </c>
      <c r="P169" s="40">
        <v>-7.0145423438836615E-3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44679</v>
      </c>
      <c r="E170" s="37">
        <v>2862.95</v>
      </c>
      <c r="F170" s="37">
        <v>2863.15</v>
      </c>
      <c r="G170" s="38">
        <v>2829.8</v>
      </c>
      <c r="H170" s="38">
        <v>2796.65</v>
      </c>
      <c r="I170" s="38">
        <v>2763.3</v>
      </c>
      <c r="J170" s="38">
        <v>2896.3</v>
      </c>
      <c r="K170" s="38">
        <v>2929.6499999999996</v>
      </c>
      <c r="L170" s="38">
        <v>2962.8</v>
      </c>
      <c r="M170" s="28">
        <v>2896.5</v>
      </c>
      <c r="N170" s="28">
        <v>2830</v>
      </c>
      <c r="O170" s="39">
        <v>1568000</v>
      </c>
      <c r="P170" s="40">
        <v>1.096067053513862E-2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44679</v>
      </c>
      <c r="E171" s="37">
        <v>35</v>
      </c>
      <c r="F171" s="37">
        <v>34.966666666666669</v>
      </c>
      <c r="G171" s="38">
        <v>34.733333333333334</v>
      </c>
      <c r="H171" s="38">
        <v>34.466666666666669</v>
      </c>
      <c r="I171" s="38">
        <v>34.233333333333334</v>
      </c>
      <c r="J171" s="38">
        <v>35.233333333333334</v>
      </c>
      <c r="K171" s="38">
        <v>35.466666666666669</v>
      </c>
      <c r="L171" s="38">
        <v>35.733333333333334</v>
      </c>
      <c r="M171" s="28">
        <v>35.200000000000003</v>
      </c>
      <c r="N171" s="28">
        <v>34.700000000000003</v>
      </c>
      <c r="O171" s="39">
        <v>282928000</v>
      </c>
      <c r="P171" s="40">
        <v>0.11213836477987421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44679</v>
      </c>
      <c r="E172" s="37">
        <v>2554.9</v>
      </c>
      <c r="F172" s="37">
        <v>2532.7333333333336</v>
      </c>
      <c r="G172" s="38">
        <v>2453.3166666666671</v>
      </c>
      <c r="H172" s="38">
        <v>2351.7333333333336</v>
      </c>
      <c r="I172" s="38">
        <v>2272.3166666666671</v>
      </c>
      <c r="J172" s="38">
        <v>2634.3166666666671</v>
      </c>
      <c r="K172" s="38">
        <v>2713.7333333333331</v>
      </c>
      <c r="L172" s="38">
        <v>2815.3166666666671</v>
      </c>
      <c r="M172" s="28">
        <v>2612.15</v>
      </c>
      <c r="N172" s="28">
        <v>2431.15</v>
      </c>
      <c r="O172" s="39">
        <v>960000</v>
      </c>
      <c r="P172" s="40">
        <v>-4.3634190077704721E-2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44679</v>
      </c>
      <c r="E173" s="37">
        <v>223.25</v>
      </c>
      <c r="F173" s="37">
        <v>224.03333333333333</v>
      </c>
      <c r="G173" s="38">
        <v>221.06666666666666</v>
      </c>
      <c r="H173" s="38">
        <v>218.88333333333333</v>
      </c>
      <c r="I173" s="38">
        <v>215.91666666666666</v>
      </c>
      <c r="J173" s="38">
        <v>226.21666666666667</v>
      </c>
      <c r="K173" s="38">
        <v>229.18333333333331</v>
      </c>
      <c r="L173" s="38">
        <v>231.36666666666667</v>
      </c>
      <c r="M173" s="28">
        <v>227</v>
      </c>
      <c r="N173" s="28">
        <v>221.85</v>
      </c>
      <c r="O173" s="39">
        <v>39512197</v>
      </c>
      <c r="P173" s="40">
        <v>-2.3074894514767932E-2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44679</v>
      </c>
      <c r="E174" s="37">
        <v>1731.55</v>
      </c>
      <c r="F174" s="37">
        <v>1733.3166666666666</v>
      </c>
      <c r="G174" s="38">
        <v>1705.7333333333331</v>
      </c>
      <c r="H174" s="38">
        <v>1679.9166666666665</v>
      </c>
      <c r="I174" s="38">
        <v>1652.333333333333</v>
      </c>
      <c r="J174" s="38">
        <v>1759.1333333333332</v>
      </c>
      <c r="K174" s="38">
        <v>1786.7166666666667</v>
      </c>
      <c r="L174" s="38">
        <v>1812.5333333333333</v>
      </c>
      <c r="M174" s="28">
        <v>1760.9</v>
      </c>
      <c r="N174" s="28">
        <v>1707.5</v>
      </c>
      <c r="O174" s="39">
        <v>2676432</v>
      </c>
      <c r="P174" s="40">
        <v>3.5264483627204031E-2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44679</v>
      </c>
      <c r="E175" s="37">
        <v>169.3</v>
      </c>
      <c r="F175" s="37">
        <v>171.38333333333333</v>
      </c>
      <c r="G175" s="38">
        <v>166.41666666666666</v>
      </c>
      <c r="H175" s="38">
        <v>163.53333333333333</v>
      </c>
      <c r="I175" s="38">
        <v>158.56666666666666</v>
      </c>
      <c r="J175" s="38">
        <v>174.26666666666665</v>
      </c>
      <c r="K175" s="38">
        <v>179.23333333333335</v>
      </c>
      <c r="L175" s="38">
        <v>182.11666666666665</v>
      </c>
      <c r="M175" s="28">
        <v>176.35</v>
      </c>
      <c r="N175" s="28">
        <v>168.5</v>
      </c>
      <c r="O175" s="39">
        <v>6997500</v>
      </c>
      <c r="P175" s="40">
        <v>2.5071633237822352E-3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44679</v>
      </c>
      <c r="E176" s="37">
        <v>803.25</v>
      </c>
      <c r="F176" s="37">
        <v>801.26666666666677</v>
      </c>
      <c r="G176" s="38">
        <v>794.53333333333353</v>
      </c>
      <c r="H176" s="38">
        <v>785.81666666666672</v>
      </c>
      <c r="I176" s="38">
        <v>779.08333333333348</v>
      </c>
      <c r="J176" s="38">
        <v>809.98333333333358</v>
      </c>
      <c r="K176" s="38">
        <v>816.71666666666692</v>
      </c>
      <c r="L176" s="38">
        <v>825.43333333333362</v>
      </c>
      <c r="M176" s="28">
        <v>808</v>
      </c>
      <c r="N176" s="28">
        <v>792.55</v>
      </c>
      <c r="O176" s="39">
        <v>2878950</v>
      </c>
      <c r="P176" s="40">
        <v>3.8001838798651551E-2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44679</v>
      </c>
      <c r="E177" s="37">
        <v>120.7</v>
      </c>
      <c r="F177" s="37">
        <v>121.33333333333333</v>
      </c>
      <c r="G177" s="38">
        <v>118.91666666666666</v>
      </c>
      <c r="H177" s="38">
        <v>117.13333333333333</v>
      </c>
      <c r="I177" s="38">
        <v>114.71666666666665</v>
      </c>
      <c r="J177" s="38">
        <v>123.11666666666666</v>
      </c>
      <c r="K177" s="38">
        <v>125.53333333333332</v>
      </c>
      <c r="L177" s="38">
        <v>127.31666666666666</v>
      </c>
      <c r="M177" s="28">
        <v>123.75</v>
      </c>
      <c r="N177" s="28">
        <v>119.55</v>
      </c>
      <c r="O177" s="39">
        <v>54859300</v>
      </c>
      <c r="P177" s="40">
        <v>-3.1617220846287611E-3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44679</v>
      </c>
      <c r="E178" s="37">
        <v>125.95</v>
      </c>
      <c r="F178" s="37">
        <v>126.35000000000001</v>
      </c>
      <c r="G178" s="38">
        <v>125.05000000000001</v>
      </c>
      <c r="H178" s="38">
        <v>124.15</v>
      </c>
      <c r="I178" s="38">
        <v>122.85000000000001</v>
      </c>
      <c r="J178" s="38">
        <v>127.25000000000001</v>
      </c>
      <c r="K178" s="38">
        <v>128.55000000000001</v>
      </c>
      <c r="L178" s="38">
        <v>129.45000000000002</v>
      </c>
      <c r="M178" s="28">
        <v>127.65</v>
      </c>
      <c r="N178" s="28">
        <v>125.45</v>
      </c>
      <c r="O178" s="39">
        <v>32358000</v>
      </c>
      <c r="P178" s="40">
        <v>-9.7319133308850538E-3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44679</v>
      </c>
      <c r="E179" s="37">
        <v>2692.2</v>
      </c>
      <c r="F179" s="37">
        <v>2703.4</v>
      </c>
      <c r="G179" s="38">
        <v>2649.8</v>
      </c>
      <c r="H179" s="38">
        <v>2607.4</v>
      </c>
      <c r="I179" s="38">
        <v>2553.8000000000002</v>
      </c>
      <c r="J179" s="38">
        <v>2745.8</v>
      </c>
      <c r="K179" s="38">
        <v>2799.3999999999996</v>
      </c>
      <c r="L179" s="38">
        <v>2841.8</v>
      </c>
      <c r="M179" s="28">
        <v>2757</v>
      </c>
      <c r="N179" s="28">
        <v>2661</v>
      </c>
      <c r="O179" s="39">
        <v>33027750</v>
      </c>
      <c r="P179" s="40">
        <v>-3.5425625898965411E-2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44679</v>
      </c>
      <c r="E180" s="37">
        <v>96.7</v>
      </c>
      <c r="F180" s="37">
        <v>97.733333333333348</v>
      </c>
      <c r="G180" s="38">
        <v>95.316666666666691</v>
      </c>
      <c r="H180" s="38">
        <v>93.933333333333337</v>
      </c>
      <c r="I180" s="38">
        <v>91.51666666666668</v>
      </c>
      <c r="J180" s="38">
        <v>99.116666666666703</v>
      </c>
      <c r="K180" s="38">
        <v>101.53333333333336</v>
      </c>
      <c r="L180" s="38">
        <v>102.91666666666671</v>
      </c>
      <c r="M180" s="28">
        <v>100.15</v>
      </c>
      <c r="N180" s="28">
        <v>96.35</v>
      </c>
      <c r="O180" s="39">
        <v>147672750</v>
      </c>
      <c r="P180" s="40">
        <v>-4.538336352749716E-2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44679</v>
      </c>
      <c r="E181" s="37">
        <v>804.15</v>
      </c>
      <c r="F181" s="37">
        <v>801.86666666666667</v>
      </c>
      <c r="G181" s="38">
        <v>794.88333333333333</v>
      </c>
      <c r="H181" s="38">
        <v>785.61666666666667</v>
      </c>
      <c r="I181" s="38">
        <v>778.63333333333333</v>
      </c>
      <c r="J181" s="38">
        <v>811.13333333333333</v>
      </c>
      <c r="K181" s="38">
        <v>818.11666666666667</v>
      </c>
      <c r="L181" s="38">
        <v>827.38333333333333</v>
      </c>
      <c r="M181" s="28">
        <v>808.85</v>
      </c>
      <c r="N181" s="28">
        <v>792.6</v>
      </c>
      <c r="O181" s="39">
        <v>7873500</v>
      </c>
      <c r="P181" s="40">
        <v>-3.5169413638870169E-2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44679</v>
      </c>
      <c r="E182" s="37">
        <v>1089.5</v>
      </c>
      <c r="F182" s="37">
        <v>1101.8999999999999</v>
      </c>
      <c r="G182" s="38">
        <v>1073.4499999999998</v>
      </c>
      <c r="H182" s="38">
        <v>1057.3999999999999</v>
      </c>
      <c r="I182" s="38">
        <v>1028.9499999999998</v>
      </c>
      <c r="J182" s="38">
        <v>1117.9499999999998</v>
      </c>
      <c r="K182" s="38">
        <v>1146.4000000000001</v>
      </c>
      <c r="L182" s="38">
        <v>1162.4499999999998</v>
      </c>
      <c r="M182" s="28">
        <v>1130.3499999999999</v>
      </c>
      <c r="N182" s="28">
        <v>1085.8499999999999</v>
      </c>
      <c r="O182" s="39">
        <v>7077000</v>
      </c>
      <c r="P182" s="40">
        <v>2.9344387476819025E-2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44679</v>
      </c>
      <c r="E183" s="37">
        <v>494.6</v>
      </c>
      <c r="F183" s="37">
        <v>494.28333333333336</v>
      </c>
      <c r="G183" s="38">
        <v>490.01666666666671</v>
      </c>
      <c r="H183" s="38">
        <v>485.43333333333334</v>
      </c>
      <c r="I183" s="38">
        <v>481.16666666666669</v>
      </c>
      <c r="J183" s="38">
        <v>498.86666666666673</v>
      </c>
      <c r="K183" s="38">
        <v>503.13333333333338</v>
      </c>
      <c r="L183" s="38">
        <v>507.71666666666675</v>
      </c>
      <c r="M183" s="28">
        <v>498.55</v>
      </c>
      <c r="N183" s="28">
        <v>489.7</v>
      </c>
      <c r="O183" s="39">
        <v>70953000</v>
      </c>
      <c r="P183" s="40">
        <v>3.9056321940075564E-2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44679</v>
      </c>
      <c r="E184" s="37">
        <v>25675.5</v>
      </c>
      <c r="F184" s="37">
        <v>25732.649999999998</v>
      </c>
      <c r="G184" s="38">
        <v>25467.299999999996</v>
      </c>
      <c r="H184" s="38">
        <v>25259.1</v>
      </c>
      <c r="I184" s="38">
        <v>24993.749999999996</v>
      </c>
      <c r="J184" s="38">
        <v>25940.849999999995</v>
      </c>
      <c r="K184" s="38">
        <v>26206.199999999993</v>
      </c>
      <c r="L184" s="38">
        <v>26414.399999999994</v>
      </c>
      <c r="M184" s="28">
        <v>25998</v>
      </c>
      <c r="N184" s="28">
        <v>25524.45</v>
      </c>
      <c r="O184" s="39">
        <v>190650</v>
      </c>
      <c r="P184" s="40">
        <v>1.4095744680851063E-2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44679</v>
      </c>
      <c r="E185" s="37">
        <v>2258.1999999999998</v>
      </c>
      <c r="F185" s="37">
        <v>2276.9666666666667</v>
      </c>
      <c r="G185" s="38">
        <v>2231.2333333333336</v>
      </c>
      <c r="H185" s="38">
        <v>2204.2666666666669</v>
      </c>
      <c r="I185" s="38">
        <v>2158.5333333333338</v>
      </c>
      <c r="J185" s="38">
        <v>2303.9333333333334</v>
      </c>
      <c r="K185" s="38">
        <v>2349.6666666666661</v>
      </c>
      <c r="L185" s="38">
        <v>2376.6333333333332</v>
      </c>
      <c r="M185" s="28">
        <v>2322.6999999999998</v>
      </c>
      <c r="N185" s="28">
        <v>2250</v>
      </c>
      <c r="O185" s="39">
        <v>1597750</v>
      </c>
      <c r="P185" s="40">
        <v>2.831858407079646E-2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44679</v>
      </c>
      <c r="E186" s="37">
        <v>2438.5500000000002</v>
      </c>
      <c r="F186" s="37">
        <v>2450.4833333333336</v>
      </c>
      <c r="G186" s="38">
        <v>2413.0666666666671</v>
      </c>
      <c r="H186" s="38">
        <v>2387.5833333333335</v>
      </c>
      <c r="I186" s="38">
        <v>2350.166666666667</v>
      </c>
      <c r="J186" s="38">
        <v>2475.9666666666672</v>
      </c>
      <c r="K186" s="38">
        <v>2513.3833333333332</v>
      </c>
      <c r="L186" s="38">
        <v>2538.8666666666672</v>
      </c>
      <c r="M186" s="28">
        <v>2487.9</v>
      </c>
      <c r="N186" s="28">
        <v>2425</v>
      </c>
      <c r="O186" s="39">
        <v>3438000</v>
      </c>
      <c r="P186" s="40">
        <v>5.5939453767686739E-3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44679</v>
      </c>
      <c r="E187" s="37">
        <v>1099.4000000000001</v>
      </c>
      <c r="F187" s="37">
        <v>1092.4666666666667</v>
      </c>
      <c r="G187" s="38">
        <v>1078.2833333333333</v>
      </c>
      <c r="H187" s="38">
        <v>1057.1666666666665</v>
      </c>
      <c r="I187" s="38">
        <v>1042.9833333333331</v>
      </c>
      <c r="J187" s="38">
        <v>1113.5833333333335</v>
      </c>
      <c r="K187" s="38">
        <v>1127.7666666666669</v>
      </c>
      <c r="L187" s="38">
        <v>1148.8833333333337</v>
      </c>
      <c r="M187" s="28">
        <v>1106.6500000000001</v>
      </c>
      <c r="N187" s="28">
        <v>1071.3499999999999</v>
      </c>
      <c r="O187" s="39">
        <v>4827200</v>
      </c>
      <c r="P187" s="40">
        <v>7.5962910128388017E-2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44679</v>
      </c>
      <c r="E188" s="37">
        <v>325.95</v>
      </c>
      <c r="F188" s="37">
        <v>326.36666666666662</v>
      </c>
      <c r="G188" s="38">
        <v>321.63333333333321</v>
      </c>
      <c r="H188" s="38">
        <v>317.31666666666661</v>
      </c>
      <c r="I188" s="38">
        <v>312.5833333333332</v>
      </c>
      <c r="J188" s="38">
        <v>330.68333333333322</v>
      </c>
      <c r="K188" s="38">
        <v>335.41666666666669</v>
      </c>
      <c r="L188" s="38">
        <v>339.73333333333323</v>
      </c>
      <c r="M188" s="28">
        <v>331.1</v>
      </c>
      <c r="N188" s="28">
        <v>322.05</v>
      </c>
      <c r="O188" s="39">
        <v>4950900</v>
      </c>
      <c r="P188" s="40">
        <v>-1.5392876320028637E-2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44679</v>
      </c>
      <c r="E189" s="37">
        <v>900.45</v>
      </c>
      <c r="F189" s="37">
        <v>906.31666666666661</v>
      </c>
      <c r="G189" s="38">
        <v>890.13333333333321</v>
      </c>
      <c r="H189" s="38">
        <v>879.81666666666661</v>
      </c>
      <c r="I189" s="38">
        <v>863.63333333333321</v>
      </c>
      <c r="J189" s="38">
        <v>916.63333333333321</v>
      </c>
      <c r="K189" s="38">
        <v>932.81666666666661</v>
      </c>
      <c r="L189" s="38">
        <v>943.13333333333321</v>
      </c>
      <c r="M189" s="28">
        <v>922.5</v>
      </c>
      <c r="N189" s="28">
        <v>896</v>
      </c>
      <c r="O189" s="39">
        <v>16149700</v>
      </c>
      <c r="P189" s="40">
        <v>-1.6287894938813798E-2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44679</v>
      </c>
      <c r="E190" s="37">
        <v>489.7</v>
      </c>
      <c r="F190" s="37">
        <v>489.59999999999997</v>
      </c>
      <c r="G190" s="38">
        <v>484.39999999999992</v>
      </c>
      <c r="H190" s="38">
        <v>479.09999999999997</v>
      </c>
      <c r="I190" s="38">
        <v>473.89999999999992</v>
      </c>
      <c r="J190" s="38">
        <v>494.89999999999992</v>
      </c>
      <c r="K190" s="38">
        <v>500.09999999999997</v>
      </c>
      <c r="L190" s="38">
        <v>505.39999999999992</v>
      </c>
      <c r="M190" s="28">
        <v>494.8</v>
      </c>
      <c r="N190" s="28">
        <v>484.3</v>
      </c>
      <c r="O190" s="39">
        <v>13551000</v>
      </c>
      <c r="P190" s="40">
        <v>2.1714544220764534E-2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44679</v>
      </c>
      <c r="E191" s="37">
        <v>634.15</v>
      </c>
      <c r="F191" s="37">
        <v>630.66666666666663</v>
      </c>
      <c r="G191" s="38">
        <v>624.33333333333326</v>
      </c>
      <c r="H191" s="38">
        <v>614.51666666666665</v>
      </c>
      <c r="I191" s="38">
        <v>608.18333333333328</v>
      </c>
      <c r="J191" s="38">
        <v>640.48333333333323</v>
      </c>
      <c r="K191" s="38">
        <v>646.81666666666649</v>
      </c>
      <c r="L191" s="38">
        <v>656.63333333333321</v>
      </c>
      <c r="M191" s="28">
        <v>637</v>
      </c>
      <c r="N191" s="28">
        <v>620.85</v>
      </c>
      <c r="O191" s="39">
        <v>1034450</v>
      </c>
      <c r="P191" s="40">
        <v>3.3984706881903144E-2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44679</v>
      </c>
      <c r="E192" s="37">
        <v>935.85</v>
      </c>
      <c r="F192" s="37">
        <v>942.9666666666667</v>
      </c>
      <c r="G192" s="38">
        <v>921.98333333333335</v>
      </c>
      <c r="H192" s="38">
        <v>908.11666666666667</v>
      </c>
      <c r="I192" s="38">
        <v>887.13333333333333</v>
      </c>
      <c r="J192" s="38">
        <v>956.83333333333337</v>
      </c>
      <c r="K192" s="38">
        <v>977.81666666666672</v>
      </c>
      <c r="L192" s="38">
        <v>991.68333333333339</v>
      </c>
      <c r="M192" s="28">
        <v>963.95</v>
      </c>
      <c r="N192" s="28">
        <v>929.1</v>
      </c>
      <c r="O192" s="39">
        <v>5681000</v>
      </c>
      <c r="P192" s="40">
        <v>-3.2691980248595265E-2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44679</v>
      </c>
      <c r="E193" s="37">
        <v>1121</v>
      </c>
      <c r="F193" s="37">
        <v>1151.45</v>
      </c>
      <c r="G193" s="38">
        <v>1082.9000000000001</v>
      </c>
      <c r="H193" s="38">
        <v>1044.8</v>
      </c>
      <c r="I193" s="38">
        <v>976.25</v>
      </c>
      <c r="J193" s="38">
        <v>1189.5500000000002</v>
      </c>
      <c r="K193" s="38">
        <v>1258.0999999999999</v>
      </c>
      <c r="L193" s="38">
        <v>1296.2000000000003</v>
      </c>
      <c r="M193" s="28">
        <v>1220</v>
      </c>
      <c r="N193" s="28">
        <v>1113.3499999999999</v>
      </c>
      <c r="O193" s="39">
        <v>4825600</v>
      </c>
      <c r="P193" s="40">
        <v>0.12077294685990338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44679</v>
      </c>
      <c r="E194" s="37">
        <v>794.55</v>
      </c>
      <c r="F194" s="37">
        <v>798.43333333333339</v>
      </c>
      <c r="G194" s="38">
        <v>787.06666666666683</v>
      </c>
      <c r="H194" s="38">
        <v>779.58333333333348</v>
      </c>
      <c r="I194" s="38">
        <v>768.21666666666692</v>
      </c>
      <c r="J194" s="38">
        <v>805.91666666666674</v>
      </c>
      <c r="K194" s="38">
        <v>817.2833333333333</v>
      </c>
      <c r="L194" s="38">
        <v>824.76666666666665</v>
      </c>
      <c r="M194" s="28">
        <v>809.8</v>
      </c>
      <c r="N194" s="28">
        <v>790.95</v>
      </c>
      <c r="O194" s="39">
        <v>8203950</v>
      </c>
      <c r="P194" s="40">
        <v>-8.7268575157001867E-3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44679</v>
      </c>
      <c r="E195" s="37">
        <v>425.85</v>
      </c>
      <c r="F195" s="37">
        <v>428.36666666666662</v>
      </c>
      <c r="G195" s="38">
        <v>420.33333333333326</v>
      </c>
      <c r="H195" s="38">
        <v>414.81666666666666</v>
      </c>
      <c r="I195" s="38">
        <v>406.7833333333333</v>
      </c>
      <c r="J195" s="38">
        <v>433.88333333333321</v>
      </c>
      <c r="K195" s="38">
        <v>441.91666666666663</v>
      </c>
      <c r="L195" s="38">
        <v>447.43333333333317</v>
      </c>
      <c r="M195" s="28">
        <v>436.4</v>
      </c>
      <c r="N195" s="28">
        <v>422.85</v>
      </c>
      <c r="O195" s="39">
        <v>87227100</v>
      </c>
      <c r="P195" s="40">
        <v>2.3440896171208828E-2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44679</v>
      </c>
      <c r="E196" s="37">
        <v>247.65</v>
      </c>
      <c r="F196" s="37">
        <v>248.08333333333334</v>
      </c>
      <c r="G196" s="38">
        <v>244.31666666666669</v>
      </c>
      <c r="H196" s="38">
        <v>240.98333333333335</v>
      </c>
      <c r="I196" s="38">
        <v>237.2166666666667</v>
      </c>
      <c r="J196" s="38">
        <v>251.41666666666669</v>
      </c>
      <c r="K196" s="38">
        <v>255.18333333333334</v>
      </c>
      <c r="L196" s="38">
        <v>258.51666666666665</v>
      </c>
      <c r="M196" s="28">
        <v>251.85</v>
      </c>
      <c r="N196" s="28">
        <v>244.75</v>
      </c>
      <c r="O196" s="39">
        <v>101837250</v>
      </c>
      <c r="P196" s="40">
        <v>1.7928286852589642E-3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44679</v>
      </c>
      <c r="E197" s="37">
        <v>1219.75</v>
      </c>
      <c r="F197" s="37">
        <v>1229.8333333333333</v>
      </c>
      <c r="G197" s="38">
        <v>1201.1166666666666</v>
      </c>
      <c r="H197" s="38">
        <v>1182.4833333333333</v>
      </c>
      <c r="I197" s="38">
        <v>1153.7666666666667</v>
      </c>
      <c r="J197" s="38">
        <v>1248.4666666666665</v>
      </c>
      <c r="K197" s="38">
        <v>1277.1833333333332</v>
      </c>
      <c r="L197" s="38">
        <v>1295.8166666666664</v>
      </c>
      <c r="M197" s="28">
        <v>1258.55</v>
      </c>
      <c r="N197" s="28">
        <v>1211.2</v>
      </c>
      <c r="O197" s="39">
        <v>34220575</v>
      </c>
      <c r="P197" s="40">
        <v>5.4659052209676998E-2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44679</v>
      </c>
      <c r="E198" s="37">
        <v>3546.65</v>
      </c>
      <c r="F198" s="37">
        <v>3553.65</v>
      </c>
      <c r="G198" s="38">
        <v>3528.3500000000004</v>
      </c>
      <c r="H198" s="38">
        <v>3510.05</v>
      </c>
      <c r="I198" s="38">
        <v>3484.7500000000005</v>
      </c>
      <c r="J198" s="38">
        <v>3571.9500000000003</v>
      </c>
      <c r="K198" s="38">
        <v>3597.2500000000005</v>
      </c>
      <c r="L198" s="38">
        <v>3615.55</v>
      </c>
      <c r="M198" s="28">
        <v>3578.95</v>
      </c>
      <c r="N198" s="28">
        <v>3535.35</v>
      </c>
      <c r="O198" s="39">
        <v>11239200</v>
      </c>
      <c r="P198" s="40">
        <v>-4.6850949612649628E-2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44679</v>
      </c>
      <c r="E199" s="37">
        <v>1272.7</v>
      </c>
      <c r="F199" s="37">
        <v>1277.0333333333335</v>
      </c>
      <c r="G199" s="38">
        <v>1259.666666666667</v>
      </c>
      <c r="H199" s="38">
        <v>1246.6333333333334</v>
      </c>
      <c r="I199" s="38">
        <v>1229.2666666666669</v>
      </c>
      <c r="J199" s="38">
        <v>1290.0666666666671</v>
      </c>
      <c r="K199" s="38">
        <v>1307.4333333333334</v>
      </c>
      <c r="L199" s="38">
        <v>1320.4666666666672</v>
      </c>
      <c r="M199" s="28">
        <v>1294.4000000000001</v>
      </c>
      <c r="N199" s="28">
        <v>1264</v>
      </c>
      <c r="O199" s="39">
        <v>16063800</v>
      </c>
      <c r="P199" s="40">
        <v>1.9341328764515515E-2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44679</v>
      </c>
      <c r="E200" s="37">
        <v>2456.1999999999998</v>
      </c>
      <c r="F200" s="37">
        <v>2462.4333333333329</v>
      </c>
      <c r="G200" s="38">
        <v>2438.766666666666</v>
      </c>
      <c r="H200" s="38">
        <v>2421.333333333333</v>
      </c>
      <c r="I200" s="38">
        <v>2397.6666666666661</v>
      </c>
      <c r="J200" s="38">
        <v>2479.8666666666659</v>
      </c>
      <c r="K200" s="38">
        <v>2503.5333333333328</v>
      </c>
      <c r="L200" s="38">
        <v>2520.9666666666658</v>
      </c>
      <c r="M200" s="28">
        <v>2486.1</v>
      </c>
      <c r="N200" s="28">
        <v>2445</v>
      </c>
      <c r="O200" s="39">
        <v>5683125</v>
      </c>
      <c r="P200" s="40">
        <v>-9.8879367172050102E-4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44679</v>
      </c>
      <c r="E201" s="37">
        <v>2733.3</v>
      </c>
      <c r="F201" s="37">
        <v>2734.1333333333332</v>
      </c>
      <c r="G201" s="38">
        <v>2707.9166666666665</v>
      </c>
      <c r="H201" s="38">
        <v>2682.5333333333333</v>
      </c>
      <c r="I201" s="38">
        <v>2656.3166666666666</v>
      </c>
      <c r="J201" s="38">
        <v>2759.5166666666664</v>
      </c>
      <c r="K201" s="38">
        <v>2785.7333333333336</v>
      </c>
      <c r="L201" s="38">
        <v>2811.1166666666663</v>
      </c>
      <c r="M201" s="28">
        <v>2760.35</v>
      </c>
      <c r="N201" s="28">
        <v>2708.75</v>
      </c>
      <c r="O201" s="39">
        <v>710500</v>
      </c>
      <c r="P201" s="40">
        <v>5.9656972408650262E-2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44679</v>
      </c>
      <c r="E202" s="37">
        <v>538.04999999999995</v>
      </c>
      <c r="F202" s="37">
        <v>538.19999999999993</v>
      </c>
      <c r="G202" s="38">
        <v>532.69999999999982</v>
      </c>
      <c r="H202" s="38">
        <v>527.34999999999991</v>
      </c>
      <c r="I202" s="38">
        <v>521.8499999999998</v>
      </c>
      <c r="J202" s="38">
        <v>543.54999999999984</v>
      </c>
      <c r="K202" s="38">
        <v>549.05000000000007</v>
      </c>
      <c r="L202" s="38">
        <v>554.39999999999986</v>
      </c>
      <c r="M202" s="28">
        <v>543.70000000000005</v>
      </c>
      <c r="N202" s="28">
        <v>532.85</v>
      </c>
      <c r="O202" s="39">
        <v>3283500</v>
      </c>
      <c r="P202" s="40">
        <v>7.1463534018600103E-2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44679</v>
      </c>
      <c r="E203" s="37">
        <v>1237.45</v>
      </c>
      <c r="F203" s="37">
        <v>1248.7333333333333</v>
      </c>
      <c r="G203" s="38">
        <v>1221.5166666666667</v>
      </c>
      <c r="H203" s="38">
        <v>1205.5833333333333</v>
      </c>
      <c r="I203" s="38">
        <v>1178.3666666666666</v>
      </c>
      <c r="J203" s="38">
        <v>1264.6666666666667</v>
      </c>
      <c r="K203" s="38">
        <v>1291.8833333333334</v>
      </c>
      <c r="L203" s="38">
        <v>1307.8166666666668</v>
      </c>
      <c r="M203" s="28">
        <v>1275.95</v>
      </c>
      <c r="N203" s="28">
        <v>1232.8</v>
      </c>
      <c r="O203" s="39">
        <v>2747025</v>
      </c>
      <c r="P203" s="40">
        <v>-3.1570639305445935E-3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44679</v>
      </c>
      <c r="E204" s="37">
        <v>649.9</v>
      </c>
      <c r="F204" s="37">
        <v>647.48333333333335</v>
      </c>
      <c r="G204" s="38">
        <v>640.9666666666667</v>
      </c>
      <c r="H204" s="38">
        <v>632.0333333333333</v>
      </c>
      <c r="I204" s="38">
        <v>625.51666666666665</v>
      </c>
      <c r="J204" s="38">
        <v>656.41666666666674</v>
      </c>
      <c r="K204" s="38">
        <v>662.93333333333339</v>
      </c>
      <c r="L204" s="38">
        <v>671.86666666666679</v>
      </c>
      <c r="M204" s="28">
        <v>654</v>
      </c>
      <c r="N204" s="28">
        <v>638.54999999999995</v>
      </c>
      <c r="O204" s="39">
        <v>7217000</v>
      </c>
      <c r="P204" s="40">
        <v>-1.5845742649866362E-2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44679</v>
      </c>
      <c r="E205" s="37">
        <v>1531.1</v>
      </c>
      <c r="F205" s="37">
        <v>1529.6833333333334</v>
      </c>
      <c r="G205" s="38">
        <v>1511.1166666666668</v>
      </c>
      <c r="H205" s="38">
        <v>1491.1333333333334</v>
      </c>
      <c r="I205" s="38">
        <v>1472.5666666666668</v>
      </c>
      <c r="J205" s="38">
        <v>1549.6666666666667</v>
      </c>
      <c r="K205" s="38">
        <v>1568.2333333333333</v>
      </c>
      <c r="L205" s="38">
        <v>1588.2166666666667</v>
      </c>
      <c r="M205" s="28">
        <v>1548.25</v>
      </c>
      <c r="N205" s="28">
        <v>1509.7</v>
      </c>
      <c r="O205" s="39">
        <v>1645350</v>
      </c>
      <c r="P205" s="40">
        <v>0.24299312533051295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44679</v>
      </c>
      <c r="E206" s="37">
        <v>6605.35</v>
      </c>
      <c r="F206" s="37">
        <v>6626.75</v>
      </c>
      <c r="G206" s="38">
        <v>6545.45</v>
      </c>
      <c r="H206" s="38">
        <v>6485.55</v>
      </c>
      <c r="I206" s="38">
        <v>6404.25</v>
      </c>
      <c r="J206" s="38">
        <v>6686.65</v>
      </c>
      <c r="K206" s="38">
        <v>6767.9499999999989</v>
      </c>
      <c r="L206" s="38">
        <v>6827.8499999999995</v>
      </c>
      <c r="M206" s="28">
        <v>6708.05</v>
      </c>
      <c r="N206" s="28">
        <v>6566.85</v>
      </c>
      <c r="O206" s="39">
        <v>1969000</v>
      </c>
      <c r="P206" s="40">
        <v>3.4464642219186721E-2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44679</v>
      </c>
      <c r="E207" s="37">
        <v>802.85</v>
      </c>
      <c r="F207" s="37">
        <v>800.41666666666663</v>
      </c>
      <c r="G207" s="38">
        <v>792.88333333333321</v>
      </c>
      <c r="H207" s="38">
        <v>782.91666666666663</v>
      </c>
      <c r="I207" s="38">
        <v>775.38333333333321</v>
      </c>
      <c r="J207" s="38">
        <v>810.38333333333321</v>
      </c>
      <c r="K207" s="38">
        <v>817.91666666666674</v>
      </c>
      <c r="L207" s="38">
        <v>827.88333333333321</v>
      </c>
      <c r="M207" s="28">
        <v>807.95</v>
      </c>
      <c r="N207" s="28">
        <v>790.45</v>
      </c>
      <c r="O207" s="39">
        <v>23045100</v>
      </c>
      <c r="P207" s="40">
        <v>-1.3522537562604341E-2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44679</v>
      </c>
      <c r="E208" s="37">
        <v>402</v>
      </c>
      <c r="F208" s="37">
        <v>403.05</v>
      </c>
      <c r="G208" s="38">
        <v>396</v>
      </c>
      <c r="H208" s="38">
        <v>390</v>
      </c>
      <c r="I208" s="38">
        <v>382.95</v>
      </c>
      <c r="J208" s="38">
        <v>409.05</v>
      </c>
      <c r="K208" s="38">
        <v>416.10000000000008</v>
      </c>
      <c r="L208" s="38">
        <v>422.1</v>
      </c>
      <c r="M208" s="28">
        <v>410.1</v>
      </c>
      <c r="N208" s="28">
        <v>397.05</v>
      </c>
      <c r="O208" s="39">
        <v>67787700</v>
      </c>
      <c r="P208" s="40">
        <v>1.6360678596328143E-2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44679</v>
      </c>
      <c r="E209" s="37">
        <v>1238.5</v>
      </c>
      <c r="F209" s="37">
        <v>1239.5666666666666</v>
      </c>
      <c r="G209" s="38">
        <v>1225.3833333333332</v>
      </c>
      <c r="H209" s="38">
        <v>1212.2666666666667</v>
      </c>
      <c r="I209" s="38">
        <v>1198.0833333333333</v>
      </c>
      <c r="J209" s="38">
        <v>1252.6833333333332</v>
      </c>
      <c r="K209" s="38">
        <v>1266.8666666666666</v>
      </c>
      <c r="L209" s="38">
        <v>1279.9833333333331</v>
      </c>
      <c r="M209" s="28">
        <v>1253.75</v>
      </c>
      <c r="N209" s="28">
        <v>1226.45</v>
      </c>
      <c r="O209" s="39">
        <v>3197000</v>
      </c>
      <c r="P209" s="40">
        <v>5.860927152317881E-2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44679</v>
      </c>
      <c r="E210" s="37">
        <v>1626.3</v>
      </c>
      <c r="F210" s="37">
        <v>1619.6500000000003</v>
      </c>
      <c r="G210" s="38">
        <v>1606.8000000000006</v>
      </c>
      <c r="H210" s="38">
        <v>1587.3000000000004</v>
      </c>
      <c r="I210" s="38">
        <v>1574.4500000000007</v>
      </c>
      <c r="J210" s="38">
        <v>1639.1500000000005</v>
      </c>
      <c r="K210" s="38">
        <v>1652.0000000000005</v>
      </c>
      <c r="L210" s="38">
        <v>1671.5000000000005</v>
      </c>
      <c r="M210" s="28">
        <v>1632.5</v>
      </c>
      <c r="N210" s="28">
        <v>1600.15</v>
      </c>
      <c r="O210" s="39">
        <v>1143250</v>
      </c>
      <c r="P210" s="40">
        <v>-3.7465796674384343E-2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44679</v>
      </c>
      <c r="E211" s="37">
        <v>529.54999999999995</v>
      </c>
      <c r="F211" s="37">
        <v>528.63333333333333</v>
      </c>
      <c r="G211" s="38">
        <v>524.56666666666661</v>
      </c>
      <c r="H211" s="38">
        <v>519.58333333333326</v>
      </c>
      <c r="I211" s="38">
        <v>515.51666666666654</v>
      </c>
      <c r="J211" s="38">
        <v>533.61666666666667</v>
      </c>
      <c r="K211" s="38">
        <v>537.68333333333351</v>
      </c>
      <c r="L211" s="38">
        <v>542.66666666666674</v>
      </c>
      <c r="M211" s="28">
        <v>532.70000000000005</v>
      </c>
      <c r="N211" s="28">
        <v>523.65</v>
      </c>
      <c r="O211" s="39">
        <v>31522400</v>
      </c>
      <c r="P211" s="40">
        <v>-2.2936917278317794E-2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44679</v>
      </c>
      <c r="E212" s="37">
        <v>259.85000000000002</v>
      </c>
      <c r="F212" s="37">
        <v>261.56666666666666</v>
      </c>
      <c r="G212" s="38">
        <v>254.98333333333335</v>
      </c>
      <c r="H212" s="38">
        <v>250.11666666666667</v>
      </c>
      <c r="I212" s="38">
        <v>243.53333333333336</v>
      </c>
      <c r="J212" s="38">
        <v>266.43333333333334</v>
      </c>
      <c r="K212" s="38">
        <v>273.01666666666671</v>
      </c>
      <c r="L212" s="38">
        <v>277.88333333333333</v>
      </c>
      <c r="M212" s="28">
        <v>268.14999999999998</v>
      </c>
      <c r="N212" s="28">
        <v>256.7</v>
      </c>
      <c r="O212" s="39">
        <v>86985000</v>
      </c>
      <c r="P212" s="40">
        <v>-2.7583353446195219E-4</v>
      </c>
    </row>
    <row r="213" spans="1:16" ht="12.75" customHeight="1">
      <c r="A213" s="28">
        <v>203</v>
      </c>
      <c r="B213" s="29" t="s">
        <v>47</v>
      </c>
      <c r="C213" s="30" t="s">
        <v>865</v>
      </c>
      <c r="D213" s="31">
        <v>44679</v>
      </c>
      <c r="E213" s="37">
        <v>340.7</v>
      </c>
      <c r="F213" s="37">
        <v>342.26666666666665</v>
      </c>
      <c r="G213" s="38">
        <v>335.58333333333331</v>
      </c>
      <c r="H213" s="38">
        <v>330.46666666666664</v>
      </c>
      <c r="I213" s="38">
        <v>323.7833333333333</v>
      </c>
      <c r="J213" s="38">
        <v>347.38333333333333</v>
      </c>
      <c r="K213" s="38">
        <v>354.06666666666672</v>
      </c>
      <c r="L213" s="38">
        <v>359.18333333333334</v>
      </c>
      <c r="M213" s="28">
        <v>348.95</v>
      </c>
      <c r="N213" s="28">
        <v>337.15</v>
      </c>
      <c r="O213" s="39">
        <v>17677000</v>
      </c>
      <c r="P213" s="40">
        <v>-3.1635754605793685E-3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5"/>
      <c r="C216" s="295"/>
      <c r="D216" s="326"/>
      <c r="E216" s="296"/>
      <c r="F216" s="296"/>
      <c r="G216" s="327"/>
      <c r="H216" s="327"/>
      <c r="I216" s="327"/>
      <c r="J216" s="327"/>
      <c r="K216" s="327"/>
      <c r="L216" s="327"/>
      <c r="M216" s="295"/>
      <c r="N216" s="295"/>
      <c r="O216" s="328"/>
      <c r="P216" s="329"/>
    </row>
    <row r="217" spans="1:16" ht="12.75" customHeight="1">
      <c r="A217" s="295"/>
      <c r="B217" s="325"/>
      <c r="C217" s="295"/>
      <c r="D217" s="326"/>
      <c r="E217" s="296"/>
      <c r="F217" s="296"/>
      <c r="G217" s="327"/>
      <c r="H217" s="327"/>
      <c r="I217" s="327"/>
      <c r="J217" s="327"/>
      <c r="K217" s="327"/>
      <c r="L217" s="327"/>
      <c r="M217" s="295"/>
      <c r="N217" s="295"/>
      <c r="O217" s="328"/>
      <c r="P217" s="329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19" sqref="E19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44677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73" t="s">
        <v>16</v>
      </c>
      <c r="B8" s="475"/>
      <c r="C8" s="479" t="s">
        <v>20</v>
      </c>
      <c r="D8" s="479" t="s">
        <v>21</v>
      </c>
      <c r="E8" s="470" t="s">
        <v>22</v>
      </c>
      <c r="F8" s="471"/>
      <c r="G8" s="472"/>
      <c r="H8" s="470" t="s">
        <v>23</v>
      </c>
      <c r="I8" s="471"/>
      <c r="J8" s="472"/>
      <c r="K8" s="23"/>
      <c r="L8" s="50"/>
      <c r="M8" s="50"/>
      <c r="N8" s="1"/>
      <c r="O8" s="1"/>
    </row>
    <row r="9" spans="1:15" ht="36" customHeight="1">
      <c r="A9" s="477"/>
      <c r="B9" s="478"/>
      <c r="C9" s="478"/>
      <c r="D9" s="47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16953.95</v>
      </c>
      <c r="D10" s="32">
        <v>16965.649999999998</v>
      </c>
      <c r="E10" s="32">
        <v>16876.999999999996</v>
      </c>
      <c r="F10" s="32">
        <v>16800.05</v>
      </c>
      <c r="G10" s="32">
        <v>16711.399999999998</v>
      </c>
      <c r="H10" s="32">
        <v>17042.599999999995</v>
      </c>
      <c r="I10" s="32">
        <v>17131.249999999996</v>
      </c>
      <c r="J10" s="32">
        <v>17208.199999999993</v>
      </c>
      <c r="K10" s="34">
        <v>17054.3</v>
      </c>
      <c r="L10" s="34">
        <v>16888.7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36082.35</v>
      </c>
      <c r="D11" s="37">
        <v>35954.633333333331</v>
      </c>
      <c r="E11" s="37">
        <v>35639.116666666661</v>
      </c>
      <c r="F11" s="37">
        <v>35195.883333333331</v>
      </c>
      <c r="G11" s="37">
        <v>34880.366666666661</v>
      </c>
      <c r="H11" s="37">
        <v>36397.866666666661</v>
      </c>
      <c r="I11" s="37">
        <v>36713.383333333324</v>
      </c>
      <c r="J11" s="37">
        <v>37156.616666666661</v>
      </c>
      <c r="K11" s="28">
        <v>36270.15</v>
      </c>
      <c r="L11" s="28">
        <v>35511.4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2680.15</v>
      </c>
      <c r="D12" s="37">
        <v>2700.3666666666668</v>
      </c>
      <c r="E12" s="37">
        <v>2648.1333333333337</v>
      </c>
      <c r="F12" s="37">
        <v>2616.1166666666668</v>
      </c>
      <c r="G12" s="37">
        <v>2563.8833333333337</v>
      </c>
      <c r="H12" s="37">
        <v>2732.3833333333337</v>
      </c>
      <c r="I12" s="37">
        <v>2784.6166666666672</v>
      </c>
      <c r="J12" s="37">
        <v>2816.6333333333337</v>
      </c>
      <c r="K12" s="28">
        <v>2752.6</v>
      </c>
      <c r="L12" s="28">
        <v>2668.35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5090.25</v>
      </c>
      <c r="D13" s="37">
        <v>5103.8666666666668</v>
      </c>
      <c r="E13" s="37">
        <v>5055.0333333333338</v>
      </c>
      <c r="F13" s="37">
        <v>5019.8166666666666</v>
      </c>
      <c r="G13" s="37">
        <v>4970.9833333333336</v>
      </c>
      <c r="H13" s="37">
        <v>5139.0833333333339</v>
      </c>
      <c r="I13" s="37">
        <v>5187.9166666666661</v>
      </c>
      <c r="J13" s="37">
        <v>5223.1333333333341</v>
      </c>
      <c r="K13" s="28">
        <v>5152.7</v>
      </c>
      <c r="L13" s="28">
        <v>5068.6499999999996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31744</v>
      </c>
      <c r="D14" s="37">
        <v>31837.3</v>
      </c>
      <c r="E14" s="37">
        <v>31544.149999999998</v>
      </c>
      <c r="F14" s="37">
        <v>31344.3</v>
      </c>
      <c r="G14" s="37">
        <v>31051.149999999998</v>
      </c>
      <c r="H14" s="37">
        <v>32037.149999999998</v>
      </c>
      <c r="I14" s="37">
        <v>32330.3</v>
      </c>
      <c r="J14" s="37">
        <v>32530.149999999998</v>
      </c>
      <c r="K14" s="28">
        <v>32130.45</v>
      </c>
      <c r="L14" s="28">
        <v>31637.45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4283.8500000000004</v>
      </c>
      <c r="D15" s="37">
        <v>4313.3</v>
      </c>
      <c r="E15" s="37">
        <v>4238.55</v>
      </c>
      <c r="F15" s="37">
        <v>4193.25</v>
      </c>
      <c r="G15" s="37">
        <v>4118.5</v>
      </c>
      <c r="H15" s="37">
        <v>4358.6000000000004</v>
      </c>
      <c r="I15" s="37">
        <v>4433.3500000000004</v>
      </c>
      <c r="J15" s="37">
        <v>4478.6500000000005</v>
      </c>
      <c r="K15" s="28">
        <v>4388.05</v>
      </c>
      <c r="L15" s="28">
        <v>4268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8121.35</v>
      </c>
      <c r="D16" s="37">
        <v>8144.9333333333343</v>
      </c>
      <c r="E16" s="37">
        <v>8063.2666666666682</v>
      </c>
      <c r="F16" s="37">
        <v>8005.1833333333343</v>
      </c>
      <c r="G16" s="37">
        <v>7923.5166666666682</v>
      </c>
      <c r="H16" s="37">
        <v>8203.0166666666682</v>
      </c>
      <c r="I16" s="37">
        <v>8284.6833333333343</v>
      </c>
      <c r="J16" s="37">
        <v>8342.7666666666682</v>
      </c>
      <c r="K16" s="28">
        <v>8226.6</v>
      </c>
      <c r="L16" s="28">
        <v>8086.85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2262.0500000000002</v>
      </c>
      <c r="D17" s="37">
        <v>2273.85</v>
      </c>
      <c r="E17" s="37">
        <v>2228.1999999999998</v>
      </c>
      <c r="F17" s="37">
        <v>2194.35</v>
      </c>
      <c r="G17" s="37">
        <v>2148.6999999999998</v>
      </c>
      <c r="H17" s="37">
        <v>2307.6999999999998</v>
      </c>
      <c r="I17" s="37">
        <v>2353.3500000000004</v>
      </c>
      <c r="J17" s="37">
        <v>2387.1999999999998</v>
      </c>
      <c r="K17" s="28">
        <v>2319.5</v>
      </c>
      <c r="L17" s="28">
        <v>2240</v>
      </c>
      <c r="M17" s="28">
        <v>10.75394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1368.95</v>
      </c>
      <c r="D18" s="37">
        <v>1365</v>
      </c>
      <c r="E18" s="37">
        <v>1344.8</v>
      </c>
      <c r="F18" s="37">
        <v>1320.6499999999999</v>
      </c>
      <c r="G18" s="37">
        <v>1300.4499999999998</v>
      </c>
      <c r="H18" s="37">
        <v>1389.15</v>
      </c>
      <c r="I18" s="37">
        <v>1409.35</v>
      </c>
      <c r="J18" s="37">
        <v>1433.5000000000002</v>
      </c>
      <c r="K18" s="28">
        <v>1385.2</v>
      </c>
      <c r="L18" s="28">
        <v>1340.85</v>
      </c>
      <c r="M18" s="28">
        <v>10.39465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886.35</v>
      </c>
      <c r="D19" s="37">
        <v>894.31666666666661</v>
      </c>
      <c r="E19" s="37">
        <v>875.83333333333326</v>
      </c>
      <c r="F19" s="37">
        <v>865.31666666666661</v>
      </c>
      <c r="G19" s="37">
        <v>846.83333333333326</v>
      </c>
      <c r="H19" s="37">
        <v>904.83333333333326</v>
      </c>
      <c r="I19" s="37">
        <v>923.31666666666661</v>
      </c>
      <c r="J19" s="37">
        <v>933.83333333333326</v>
      </c>
      <c r="K19" s="28">
        <v>912.8</v>
      </c>
      <c r="L19" s="28">
        <v>883.8</v>
      </c>
      <c r="M19" s="28">
        <v>6.6552100000000003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2284.1999999999998</v>
      </c>
      <c r="D20" s="37">
        <v>2273.9333333333329</v>
      </c>
      <c r="E20" s="37">
        <v>2252.8666666666659</v>
      </c>
      <c r="F20" s="37">
        <v>2221.5333333333328</v>
      </c>
      <c r="G20" s="37">
        <v>2200.4666666666658</v>
      </c>
      <c r="H20" s="37">
        <v>2305.266666666666</v>
      </c>
      <c r="I20" s="37">
        <v>2326.3333333333326</v>
      </c>
      <c r="J20" s="37">
        <v>2357.6666666666661</v>
      </c>
      <c r="K20" s="28">
        <v>2295</v>
      </c>
      <c r="L20" s="28">
        <v>2242.6</v>
      </c>
      <c r="M20" s="28">
        <v>16.836220000000001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2824</v>
      </c>
      <c r="D21" s="37">
        <v>2827.6</v>
      </c>
      <c r="E21" s="37">
        <v>2796.3999999999996</v>
      </c>
      <c r="F21" s="37">
        <v>2768.7999999999997</v>
      </c>
      <c r="G21" s="37">
        <v>2737.5999999999995</v>
      </c>
      <c r="H21" s="37">
        <v>2855.2</v>
      </c>
      <c r="I21" s="37">
        <v>2886.3999999999996</v>
      </c>
      <c r="J21" s="37">
        <v>2914</v>
      </c>
      <c r="K21" s="28">
        <v>2858.8</v>
      </c>
      <c r="L21" s="28">
        <v>2800</v>
      </c>
      <c r="M21" s="28">
        <v>6.8291000000000004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859.55</v>
      </c>
      <c r="D22" s="37">
        <v>863.05000000000007</v>
      </c>
      <c r="E22" s="37">
        <v>845.15000000000009</v>
      </c>
      <c r="F22" s="37">
        <v>830.75</v>
      </c>
      <c r="G22" s="37">
        <v>812.85</v>
      </c>
      <c r="H22" s="37">
        <v>877.45000000000016</v>
      </c>
      <c r="I22" s="37">
        <v>895.35</v>
      </c>
      <c r="J22" s="37">
        <v>909.75000000000023</v>
      </c>
      <c r="K22" s="28">
        <v>880.95</v>
      </c>
      <c r="L22" s="28">
        <v>848.65</v>
      </c>
      <c r="M22" s="28">
        <v>101.45325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2420</v>
      </c>
      <c r="D23" s="37">
        <v>2431.5833333333335</v>
      </c>
      <c r="E23" s="37">
        <v>2388.416666666667</v>
      </c>
      <c r="F23" s="37">
        <v>2356.8333333333335</v>
      </c>
      <c r="G23" s="37">
        <v>2313.666666666667</v>
      </c>
      <c r="H23" s="37">
        <v>2463.166666666667</v>
      </c>
      <c r="I23" s="37">
        <v>2506.3333333333339</v>
      </c>
      <c r="J23" s="37">
        <v>2537.916666666667</v>
      </c>
      <c r="K23" s="28">
        <v>2474.75</v>
      </c>
      <c r="L23" s="28">
        <v>2400</v>
      </c>
      <c r="M23" s="28">
        <v>2.6833900000000002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2615.9</v>
      </c>
      <c r="D24" s="37">
        <v>2620.8333333333335</v>
      </c>
      <c r="E24" s="37">
        <v>2543.1166666666668</v>
      </c>
      <c r="F24" s="37">
        <v>2470.3333333333335</v>
      </c>
      <c r="G24" s="37">
        <v>2392.6166666666668</v>
      </c>
      <c r="H24" s="37">
        <v>2693.6166666666668</v>
      </c>
      <c r="I24" s="37">
        <v>2771.333333333333</v>
      </c>
      <c r="J24" s="37">
        <v>2844.1166666666668</v>
      </c>
      <c r="K24" s="28">
        <v>2698.55</v>
      </c>
      <c r="L24" s="28">
        <v>2548.0500000000002</v>
      </c>
      <c r="M24" s="28">
        <v>1.6030800000000001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115.75</v>
      </c>
      <c r="D25" s="37">
        <v>115.10000000000001</v>
      </c>
      <c r="E25" s="37">
        <v>112.40000000000002</v>
      </c>
      <c r="F25" s="37">
        <v>109.05000000000001</v>
      </c>
      <c r="G25" s="37">
        <v>106.35000000000002</v>
      </c>
      <c r="H25" s="37">
        <v>118.45000000000002</v>
      </c>
      <c r="I25" s="37">
        <v>121.15</v>
      </c>
      <c r="J25" s="37">
        <v>124.50000000000001</v>
      </c>
      <c r="K25" s="28">
        <v>117.8</v>
      </c>
      <c r="L25" s="28">
        <v>111.75</v>
      </c>
      <c r="M25" s="28">
        <v>152.52913000000001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277.39999999999998</v>
      </c>
      <c r="D26" s="37">
        <v>279.8</v>
      </c>
      <c r="E26" s="37">
        <v>274.25</v>
      </c>
      <c r="F26" s="37">
        <v>271.09999999999997</v>
      </c>
      <c r="G26" s="37">
        <v>265.54999999999995</v>
      </c>
      <c r="H26" s="37">
        <v>282.95000000000005</v>
      </c>
      <c r="I26" s="37">
        <v>288.50000000000011</v>
      </c>
      <c r="J26" s="37">
        <v>291.65000000000009</v>
      </c>
      <c r="K26" s="28">
        <v>285.35000000000002</v>
      </c>
      <c r="L26" s="28">
        <v>276.64999999999998</v>
      </c>
      <c r="M26" s="28">
        <v>22.866309999999999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1732.8</v>
      </c>
      <c r="D27" s="37">
        <v>1746.3833333333332</v>
      </c>
      <c r="E27" s="37">
        <v>1706.4166666666665</v>
      </c>
      <c r="F27" s="37">
        <v>1680.0333333333333</v>
      </c>
      <c r="G27" s="37">
        <v>1640.0666666666666</v>
      </c>
      <c r="H27" s="37">
        <v>1772.7666666666664</v>
      </c>
      <c r="I27" s="37">
        <v>1812.7333333333331</v>
      </c>
      <c r="J27" s="37">
        <v>1839.1166666666663</v>
      </c>
      <c r="K27" s="28">
        <v>1786.35</v>
      </c>
      <c r="L27" s="28">
        <v>1720</v>
      </c>
      <c r="M27" s="28">
        <v>0.65598000000000001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765.05</v>
      </c>
      <c r="D28" s="37">
        <v>761.93333333333339</v>
      </c>
      <c r="E28" s="37">
        <v>755.86666666666679</v>
      </c>
      <c r="F28" s="37">
        <v>746.68333333333339</v>
      </c>
      <c r="G28" s="37">
        <v>740.61666666666679</v>
      </c>
      <c r="H28" s="37">
        <v>771.11666666666679</v>
      </c>
      <c r="I28" s="37">
        <v>777.18333333333339</v>
      </c>
      <c r="J28" s="37">
        <v>786.36666666666679</v>
      </c>
      <c r="K28" s="28">
        <v>768</v>
      </c>
      <c r="L28" s="28">
        <v>752.75</v>
      </c>
      <c r="M28" s="28">
        <v>2.4128400000000001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3310.95</v>
      </c>
      <c r="D29" s="37">
        <v>3323.9500000000003</v>
      </c>
      <c r="E29" s="37">
        <v>3292.0000000000005</v>
      </c>
      <c r="F29" s="37">
        <v>3273.05</v>
      </c>
      <c r="G29" s="37">
        <v>3241.1000000000004</v>
      </c>
      <c r="H29" s="37">
        <v>3342.9000000000005</v>
      </c>
      <c r="I29" s="37">
        <v>3374.8500000000004</v>
      </c>
      <c r="J29" s="37">
        <v>3393.8000000000006</v>
      </c>
      <c r="K29" s="28">
        <v>3355.9</v>
      </c>
      <c r="L29" s="28">
        <v>3305</v>
      </c>
      <c r="M29" s="28">
        <v>0.41882000000000003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556.6</v>
      </c>
      <c r="D30" s="37">
        <v>557.2166666666667</v>
      </c>
      <c r="E30" s="37">
        <v>549.53333333333342</v>
      </c>
      <c r="F30" s="37">
        <v>542.4666666666667</v>
      </c>
      <c r="G30" s="37">
        <v>534.78333333333342</v>
      </c>
      <c r="H30" s="37">
        <v>564.28333333333342</v>
      </c>
      <c r="I30" s="37">
        <v>571.96666666666681</v>
      </c>
      <c r="J30" s="37">
        <v>579.03333333333342</v>
      </c>
      <c r="K30" s="28">
        <v>564.9</v>
      </c>
      <c r="L30" s="28">
        <v>550.15</v>
      </c>
      <c r="M30" s="28">
        <v>5.5923400000000001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376.35</v>
      </c>
      <c r="D31" s="37">
        <v>377.98333333333335</v>
      </c>
      <c r="E31" s="37">
        <v>368.36666666666667</v>
      </c>
      <c r="F31" s="37">
        <v>360.38333333333333</v>
      </c>
      <c r="G31" s="37">
        <v>350.76666666666665</v>
      </c>
      <c r="H31" s="37">
        <v>385.9666666666667</v>
      </c>
      <c r="I31" s="37">
        <v>395.58333333333337</v>
      </c>
      <c r="J31" s="37">
        <v>403.56666666666672</v>
      </c>
      <c r="K31" s="28">
        <v>387.6</v>
      </c>
      <c r="L31" s="28">
        <v>370</v>
      </c>
      <c r="M31" s="28">
        <v>128.3509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4676.05</v>
      </c>
      <c r="D32" s="37">
        <v>4683.3333333333339</v>
      </c>
      <c r="E32" s="37">
        <v>4601.0666666666675</v>
      </c>
      <c r="F32" s="37">
        <v>4526.0833333333339</v>
      </c>
      <c r="G32" s="37">
        <v>4443.8166666666675</v>
      </c>
      <c r="H32" s="37">
        <v>4758.3166666666675</v>
      </c>
      <c r="I32" s="37">
        <v>4840.5833333333339</v>
      </c>
      <c r="J32" s="37">
        <v>4915.5666666666675</v>
      </c>
      <c r="K32" s="28">
        <v>4765.6000000000004</v>
      </c>
      <c r="L32" s="28">
        <v>4608.3500000000004</v>
      </c>
      <c r="M32" s="28">
        <v>4.2118500000000001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191.95</v>
      </c>
      <c r="D33" s="37">
        <v>193.85</v>
      </c>
      <c r="E33" s="37">
        <v>189.2</v>
      </c>
      <c r="F33" s="37">
        <v>186.45</v>
      </c>
      <c r="G33" s="37">
        <v>181.79999999999998</v>
      </c>
      <c r="H33" s="37">
        <v>196.6</v>
      </c>
      <c r="I33" s="37">
        <v>201.25000000000003</v>
      </c>
      <c r="J33" s="37">
        <v>204</v>
      </c>
      <c r="K33" s="28">
        <v>198.5</v>
      </c>
      <c r="L33" s="28">
        <v>191.1</v>
      </c>
      <c r="M33" s="28">
        <v>37.609650000000002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125.8</v>
      </c>
      <c r="D34" s="37">
        <v>126.65000000000002</v>
      </c>
      <c r="E34" s="37">
        <v>124.50000000000003</v>
      </c>
      <c r="F34" s="37">
        <v>123.2</v>
      </c>
      <c r="G34" s="37">
        <v>121.05000000000001</v>
      </c>
      <c r="H34" s="37">
        <v>127.95000000000005</v>
      </c>
      <c r="I34" s="37">
        <v>130.10000000000005</v>
      </c>
      <c r="J34" s="37">
        <v>131.40000000000006</v>
      </c>
      <c r="K34" s="28">
        <v>128.80000000000001</v>
      </c>
      <c r="L34" s="28">
        <v>125.35</v>
      </c>
      <c r="M34" s="28">
        <v>57.14705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3130.6</v>
      </c>
      <c r="D35" s="37">
        <v>3126.9333333333329</v>
      </c>
      <c r="E35" s="37">
        <v>3098.766666666666</v>
      </c>
      <c r="F35" s="37">
        <v>3066.9333333333329</v>
      </c>
      <c r="G35" s="37">
        <v>3038.766666666666</v>
      </c>
      <c r="H35" s="37">
        <v>3158.766666666666</v>
      </c>
      <c r="I35" s="37">
        <v>3186.9333333333329</v>
      </c>
      <c r="J35" s="37">
        <v>3218.766666666666</v>
      </c>
      <c r="K35" s="28">
        <v>3155.1</v>
      </c>
      <c r="L35" s="28">
        <v>3095.1</v>
      </c>
      <c r="M35" s="28">
        <v>10.967739999999999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2182.9</v>
      </c>
      <c r="D36" s="37">
        <v>2168.2999999999997</v>
      </c>
      <c r="E36" s="37">
        <v>2134.5999999999995</v>
      </c>
      <c r="F36" s="37">
        <v>2086.2999999999997</v>
      </c>
      <c r="G36" s="37">
        <v>2052.5999999999995</v>
      </c>
      <c r="H36" s="37">
        <v>2216.5999999999995</v>
      </c>
      <c r="I36" s="37">
        <v>2250.2999999999993</v>
      </c>
      <c r="J36" s="37">
        <v>2298.5999999999995</v>
      </c>
      <c r="K36" s="28">
        <v>2202</v>
      </c>
      <c r="L36" s="28">
        <v>2120</v>
      </c>
      <c r="M36" s="28">
        <v>2.4140999999999999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638.9</v>
      </c>
      <c r="D37" s="37">
        <v>646.83333333333337</v>
      </c>
      <c r="E37" s="37">
        <v>627.06666666666672</v>
      </c>
      <c r="F37" s="37">
        <v>615.23333333333335</v>
      </c>
      <c r="G37" s="37">
        <v>595.4666666666667</v>
      </c>
      <c r="H37" s="37">
        <v>658.66666666666674</v>
      </c>
      <c r="I37" s="37">
        <v>678.43333333333339</v>
      </c>
      <c r="J37" s="37">
        <v>690.26666666666677</v>
      </c>
      <c r="K37" s="28">
        <v>666.6</v>
      </c>
      <c r="L37" s="28">
        <v>635</v>
      </c>
      <c r="M37" s="28">
        <v>12.70534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3989.2</v>
      </c>
      <c r="D38" s="37">
        <v>3995.5333333333328</v>
      </c>
      <c r="E38" s="37">
        <v>3968.7166666666658</v>
      </c>
      <c r="F38" s="37">
        <v>3948.2333333333331</v>
      </c>
      <c r="G38" s="37">
        <v>3921.4166666666661</v>
      </c>
      <c r="H38" s="37">
        <v>4016.0166666666655</v>
      </c>
      <c r="I38" s="37">
        <v>4042.833333333333</v>
      </c>
      <c r="J38" s="37">
        <v>4063.3166666666652</v>
      </c>
      <c r="K38" s="28">
        <v>4022.35</v>
      </c>
      <c r="L38" s="28">
        <v>3975.05</v>
      </c>
      <c r="M38" s="28">
        <v>2.0472600000000001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780.7</v>
      </c>
      <c r="D39" s="37">
        <v>776.91666666666663</v>
      </c>
      <c r="E39" s="37">
        <v>765.0333333333333</v>
      </c>
      <c r="F39" s="37">
        <v>749.36666666666667</v>
      </c>
      <c r="G39" s="37">
        <v>737.48333333333335</v>
      </c>
      <c r="H39" s="37">
        <v>792.58333333333326</v>
      </c>
      <c r="I39" s="37">
        <v>804.4666666666667</v>
      </c>
      <c r="J39" s="37">
        <v>820.13333333333321</v>
      </c>
      <c r="K39" s="28">
        <v>788.8</v>
      </c>
      <c r="L39" s="28">
        <v>761.25</v>
      </c>
      <c r="M39" s="28">
        <v>80.235249999999994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3682.95</v>
      </c>
      <c r="D40" s="37">
        <v>3669.2333333333336</v>
      </c>
      <c r="E40" s="37">
        <v>3613.7166666666672</v>
      </c>
      <c r="F40" s="37">
        <v>3544.4833333333336</v>
      </c>
      <c r="G40" s="37">
        <v>3488.9666666666672</v>
      </c>
      <c r="H40" s="37">
        <v>3738.4666666666672</v>
      </c>
      <c r="I40" s="37">
        <v>3793.9833333333336</v>
      </c>
      <c r="J40" s="37">
        <v>3863.2166666666672</v>
      </c>
      <c r="K40" s="28">
        <v>3724.75</v>
      </c>
      <c r="L40" s="28">
        <v>3600</v>
      </c>
      <c r="M40" s="28">
        <v>4.4422199999999998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7005.5</v>
      </c>
      <c r="D41" s="37">
        <v>7010.1500000000005</v>
      </c>
      <c r="E41" s="37">
        <v>6945.3500000000013</v>
      </c>
      <c r="F41" s="37">
        <v>6885.2000000000007</v>
      </c>
      <c r="G41" s="37">
        <v>6820.4000000000015</v>
      </c>
      <c r="H41" s="37">
        <v>7070.3000000000011</v>
      </c>
      <c r="I41" s="37">
        <v>7135.1</v>
      </c>
      <c r="J41" s="37">
        <v>7195.2500000000009</v>
      </c>
      <c r="K41" s="28">
        <v>7074.95</v>
      </c>
      <c r="L41" s="28">
        <v>6950</v>
      </c>
      <c r="M41" s="28">
        <v>6.8495299999999997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15265.15</v>
      </c>
      <c r="D42" s="37">
        <v>15288.383333333333</v>
      </c>
      <c r="E42" s="37">
        <v>15176.766666666666</v>
      </c>
      <c r="F42" s="37">
        <v>15088.383333333333</v>
      </c>
      <c r="G42" s="37">
        <v>14976.766666666666</v>
      </c>
      <c r="H42" s="37">
        <v>15376.766666666666</v>
      </c>
      <c r="I42" s="37">
        <v>15488.383333333331</v>
      </c>
      <c r="J42" s="37">
        <v>15576.766666666666</v>
      </c>
      <c r="K42" s="28">
        <v>15400</v>
      </c>
      <c r="L42" s="28">
        <v>15200</v>
      </c>
      <c r="M42" s="28">
        <v>1.64219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5337.15</v>
      </c>
      <c r="D43" s="37">
        <v>5312.6833333333334</v>
      </c>
      <c r="E43" s="37">
        <v>5191.2666666666664</v>
      </c>
      <c r="F43" s="37">
        <v>5045.3833333333332</v>
      </c>
      <c r="G43" s="37">
        <v>4923.9666666666662</v>
      </c>
      <c r="H43" s="37">
        <v>5458.5666666666666</v>
      </c>
      <c r="I43" s="37">
        <v>5579.9833333333327</v>
      </c>
      <c r="J43" s="37">
        <v>5725.8666666666668</v>
      </c>
      <c r="K43" s="28">
        <v>5434.1</v>
      </c>
      <c r="L43" s="28">
        <v>5166.8</v>
      </c>
      <c r="M43" s="28">
        <v>1.11511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2030.2</v>
      </c>
      <c r="D44" s="37">
        <v>2053.6</v>
      </c>
      <c r="E44" s="37">
        <v>1992.6</v>
      </c>
      <c r="F44" s="37">
        <v>1955</v>
      </c>
      <c r="G44" s="37">
        <v>1894</v>
      </c>
      <c r="H44" s="37">
        <v>2091.1999999999998</v>
      </c>
      <c r="I44" s="37">
        <v>2152.1999999999998</v>
      </c>
      <c r="J44" s="37">
        <v>2189.7999999999997</v>
      </c>
      <c r="K44" s="28">
        <v>2114.6</v>
      </c>
      <c r="L44" s="28">
        <v>2016</v>
      </c>
      <c r="M44" s="28">
        <v>3.1248300000000002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332.75</v>
      </c>
      <c r="D45" s="37">
        <v>329.93333333333334</v>
      </c>
      <c r="E45" s="37">
        <v>323.91666666666669</v>
      </c>
      <c r="F45" s="37">
        <v>315.08333333333337</v>
      </c>
      <c r="G45" s="37">
        <v>309.06666666666672</v>
      </c>
      <c r="H45" s="37">
        <v>338.76666666666665</v>
      </c>
      <c r="I45" s="37">
        <v>344.7833333333333</v>
      </c>
      <c r="J45" s="37">
        <v>353.61666666666662</v>
      </c>
      <c r="K45" s="28">
        <v>335.95</v>
      </c>
      <c r="L45" s="28">
        <v>321.10000000000002</v>
      </c>
      <c r="M45" s="28">
        <v>106.89404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111.15</v>
      </c>
      <c r="D46" s="37">
        <v>110.89999999999999</v>
      </c>
      <c r="E46" s="37">
        <v>109.29999999999998</v>
      </c>
      <c r="F46" s="37">
        <v>107.44999999999999</v>
      </c>
      <c r="G46" s="37">
        <v>105.84999999999998</v>
      </c>
      <c r="H46" s="37">
        <v>112.74999999999999</v>
      </c>
      <c r="I46" s="37">
        <v>114.34999999999998</v>
      </c>
      <c r="J46" s="37">
        <v>116.19999999999999</v>
      </c>
      <c r="K46" s="28">
        <v>112.5</v>
      </c>
      <c r="L46" s="28">
        <v>109.05</v>
      </c>
      <c r="M46" s="28">
        <v>245.86073999999999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48.75</v>
      </c>
      <c r="D47" s="37">
        <v>48.833333333333336</v>
      </c>
      <c r="E47" s="37">
        <v>48.466666666666669</v>
      </c>
      <c r="F47" s="37">
        <v>48.18333333333333</v>
      </c>
      <c r="G47" s="37">
        <v>47.816666666666663</v>
      </c>
      <c r="H47" s="37">
        <v>49.116666666666674</v>
      </c>
      <c r="I47" s="37">
        <v>49.483333333333334</v>
      </c>
      <c r="J47" s="37">
        <v>49.76666666666668</v>
      </c>
      <c r="K47" s="28">
        <v>49.2</v>
      </c>
      <c r="L47" s="28">
        <v>48.55</v>
      </c>
      <c r="M47" s="28">
        <v>19.200859999999999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1910.2</v>
      </c>
      <c r="D48" s="37">
        <v>1901.3666666666668</v>
      </c>
      <c r="E48" s="37">
        <v>1883.7333333333336</v>
      </c>
      <c r="F48" s="37">
        <v>1857.2666666666669</v>
      </c>
      <c r="G48" s="37">
        <v>1839.6333333333337</v>
      </c>
      <c r="H48" s="37">
        <v>1927.8333333333335</v>
      </c>
      <c r="I48" s="37">
        <v>1945.4666666666667</v>
      </c>
      <c r="J48" s="37">
        <v>1971.9333333333334</v>
      </c>
      <c r="K48" s="28">
        <v>1919</v>
      </c>
      <c r="L48" s="28">
        <v>1874.9</v>
      </c>
      <c r="M48" s="28">
        <v>4.5044300000000002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715.75</v>
      </c>
      <c r="D49" s="37">
        <v>712.15</v>
      </c>
      <c r="E49" s="37">
        <v>706.05</v>
      </c>
      <c r="F49" s="37">
        <v>696.35</v>
      </c>
      <c r="G49" s="37">
        <v>690.25</v>
      </c>
      <c r="H49" s="37">
        <v>721.84999999999991</v>
      </c>
      <c r="I49" s="37">
        <v>727.95</v>
      </c>
      <c r="J49" s="37">
        <v>737.64999999999986</v>
      </c>
      <c r="K49" s="28">
        <v>718.25</v>
      </c>
      <c r="L49" s="28">
        <v>702.45</v>
      </c>
      <c r="M49" s="28">
        <v>2.0382699999999998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245.8</v>
      </c>
      <c r="D50" s="37">
        <v>246.18333333333331</v>
      </c>
      <c r="E50" s="37">
        <v>242.36666666666662</v>
      </c>
      <c r="F50" s="37">
        <v>238.93333333333331</v>
      </c>
      <c r="G50" s="37">
        <v>235.11666666666662</v>
      </c>
      <c r="H50" s="37">
        <v>249.61666666666662</v>
      </c>
      <c r="I50" s="37">
        <v>253.43333333333328</v>
      </c>
      <c r="J50" s="37">
        <v>256.86666666666662</v>
      </c>
      <c r="K50" s="28">
        <v>250</v>
      </c>
      <c r="L50" s="28">
        <v>242.75</v>
      </c>
      <c r="M50" s="28">
        <v>53.295639999999999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701.55</v>
      </c>
      <c r="D51" s="37">
        <v>709.45000000000016</v>
      </c>
      <c r="E51" s="37">
        <v>691.0500000000003</v>
      </c>
      <c r="F51" s="37">
        <v>680.55000000000018</v>
      </c>
      <c r="G51" s="37">
        <v>662.15000000000032</v>
      </c>
      <c r="H51" s="37">
        <v>719.95000000000027</v>
      </c>
      <c r="I51" s="37">
        <v>738.35000000000014</v>
      </c>
      <c r="J51" s="37">
        <v>748.85000000000025</v>
      </c>
      <c r="K51" s="28">
        <v>727.85</v>
      </c>
      <c r="L51" s="28">
        <v>698.95</v>
      </c>
      <c r="M51" s="28">
        <v>13.540150000000001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51.7</v>
      </c>
      <c r="D52" s="37">
        <v>52.083333333333336</v>
      </c>
      <c r="E52" s="37">
        <v>50.916666666666671</v>
      </c>
      <c r="F52" s="37">
        <v>50.133333333333333</v>
      </c>
      <c r="G52" s="37">
        <v>48.966666666666669</v>
      </c>
      <c r="H52" s="37">
        <v>52.866666666666674</v>
      </c>
      <c r="I52" s="37">
        <v>54.033333333333346</v>
      </c>
      <c r="J52" s="37">
        <v>54.816666666666677</v>
      </c>
      <c r="K52" s="28">
        <v>53.25</v>
      </c>
      <c r="L52" s="28">
        <v>51.3</v>
      </c>
      <c r="M52" s="28">
        <v>317.25522000000001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369.7</v>
      </c>
      <c r="D53" s="37">
        <v>374.81666666666666</v>
      </c>
      <c r="E53" s="37">
        <v>363.68333333333334</v>
      </c>
      <c r="F53" s="37">
        <v>357.66666666666669</v>
      </c>
      <c r="G53" s="37">
        <v>346.53333333333336</v>
      </c>
      <c r="H53" s="37">
        <v>380.83333333333331</v>
      </c>
      <c r="I53" s="37">
        <v>391.96666666666664</v>
      </c>
      <c r="J53" s="37">
        <v>397.98333333333329</v>
      </c>
      <c r="K53" s="28">
        <v>385.95</v>
      </c>
      <c r="L53" s="28">
        <v>368.8</v>
      </c>
      <c r="M53" s="28">
        <v>104.07964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739.35</v>
      </c>
      <c r="D54" s="37">
        <v>737.16666666666663</v>
      </c>
      <c r="E54" s="37">
        <v>731.33333333333326</v>
      </c>
      <c r="F54" s="37">
        <v>723.31666666666661</v>
      </c>
      <c r="G54" s="37">
        <v>717.48333333333323</v>
      </c>
      <c r="H54" s="37">
        <v>745.18333333333328</v>
      </c>
      <c r="I54" s="37">
        <v>751.01666666666654</v>
      </c>
      <c r="J54" s="37">
        <v>759.0333333333333</v>
      </c>
      <c r="K54" s="28">
        <v>743</v>
      </c>
      <c r="L54" s="28">
        <v>729.15</v>
      </c>
      <c r="M54" s="28">
        <v>35.71031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380.85</v>
      </c>
      <c r="D55" s="37">
        <v>378.43333333333339</v>
      </c>
      <c r="E55" s="37">
        <v>373.51666666666677</v>
      </c>
      <c r="F55" s="37">
        <v>366.18333333333339</v>
      </c>
      <c r="G55" s="37">
        <v>361.26666666666677</v>
      </c>
      <c r="H55" s="37">
        <v>385.76666666666677</v>
      </c>
      <c r="I55" s="37">
        <v>390.68333333333339</v>
      </c>
      <c r="J55" s="37">
        <v>398.01666666666677</v>
      </c>
      <c r="K55" s="28">
        <v>383.35</v>
      </c>
      <c r="L55" s="28">
        <v>371.1</v>
      </c>
      <c r="M55" s="28">
        <v>48.618679999999998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14160.45</v>
      </c>
      <c r="D56" s="37">
        <v>14227.033333333333</v>
      </c>
      <c r="E56" s="37">
        <v>13961.766666666666</v>
      </c>
      <c r="F56" s="37">
        <v>13763.083333333334</v>
      </c>
      <c r="G56" s="37">
        <v>13497.816666666668</v>
      </c>
      <c r="H56" s="37">
        <v>14425.716666666665</v>
      </c>
      <c r="I56" s="37">
        <v>14690.983333333332</v>
      </c>
      <c r="J56" s="37">
        <v>14889.666666666664</v>
      </c>
      <c r="K56" s="28">
        <v>14492.3</v>
      </c>
      <c r="L56" s="28">
        <v>14028.35</v>
      </c>
      <c r="M56" s="28">
        <v>0.23721999999999999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3295.9</v>
      </c>
      <c r="D57" s="37">
        <v>3258.3333333333335</v>
      </c>
      <c r="E57" s="37">
        <v>3169.6166666666668</v>
      </c>
      <c r="F57" s="37">
        <v>3043.3333333333335</v>
      </c>
      <c r="G57" s="37">
        <v>2954.6166666666668</v>
      </c>
      <c r="H57" s="37">
        <v>3384.6166666666668</v>
      </c>
      <c r="I57" s="37">
        <v>3473.333333333333</v>
      </c>
      <c r="J57" s="37">
        <v>3599.6166666666668</v>
      </c>
      <c r="K57" s="28">
        <v>3347.05</v>
      </c>
      <c r="L57" s="28">
        <v>3132.05</v>
      </c>
      <c r="M57" s="28">
        <v>6.3031199999999998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834.45</v>
      </c>
      <c r="D58" s="37">
        <v>827.90000000000009</v>
      </c>
      <c r="E58" s="37">
        <v>808.45000000000016</v>
      </c>
      <c r="F58" s="37">
        <v>782.45</v>
      </c>
      <c r="G58" s="37">
        <v>763.00000000000011</v>
      </c>
      <c r="H58" s="37">
        <v>853.9000000000002</v>
      </c>
      <c r="I58" s="37">
        <v>873.35</v>
      </c>
      <c r="J58" s="37">
        <v>899.35000000000025</v>
      </c>
      <c r="K58" s="28">
        <v>847.35</v>
      </c>
      <c r="L58" s="28">
        <v>801.9</v>
      </c>
      <c r="M58" s="28">
        <v>9.9661200000000001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228.05</v>
      </c>
      <c r="D59" s="37">
        <v>228.58333333333334</v>
      </c>
      <c r="E59" s="37">
        <v>225.7166666666667</v>
      </c>
      <c r="F59" s="37">
        <v>223.38333333333335</v>
      </c>
      <c r="G59" s="37">
        <v>220.51666666666671</v>
      </c>
      <c r="H59" s="37">
        <v>230.91666666666669</v>
      </c>
      <c r="I59" s="37">
        <v>233.7833333333333</v>
      </c>
      <c r="J59" s="37">
        <v>236.11666666666667</v>
      </c>
      <c r="K59" s="28">
        <v>231.45</v>
      </c>
      <c r="L59" s="28">
        <v>226.25</v>
      </c>
      <c r="M59" s="28">
        <v>66.308179999999993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106.45</v>
      </c>
      <c r="D60" s="37">
        <v>107.05</v>
      </c>
      <c r="E60" s="37">
        <v>105.6</v>
      </c>
      <c r="F60" s="37">
        <v>104.75</v>
      </c>
      <c r="G60" s="37">
        <v>103.3</v>
      </c>
      <c r="H60" s="37">
        <v>107.89999999999999</v>
      </c>
      <c r="I60" s="37">
        <v>109.35000000000001</v>
      </c>
      <c r="J60" s="37">
        <v>110.19999999999999</v>
      </c>
      <c r="K60" s="28">
        <v>108.5</v>
      </c>
      <c r="L60" s="28">
        <v>106.2</v>
      </c>
      <c r="M60" s="28">
        <v>10.05771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715.2</v>
      </c>
      <c r="D61" s="37">
        <v>712.08333333333337</v>
      </c>
      <c r="E61" s="37">
        <v>702.66666666666674</v>
      </c>
      <c r="F61" s="37">
        <v>690.13333333333333</v>
      </c>
      <c r="G61" s="37">
        <v>680.7166666666667</v>
      </c>
      <c r="H61" s="37">
        <v>724.61666666666679</v>
      </c>
      <c r="I61" s="37">
        <v>734.03333333333353</v>
      </c>
      <c r="J61" s="37">
        <v>746.56666666666683</v>
      </c>
      <c r="K61" s="28">
        <v>721.5</v>
      </c>
      <c r="L61" s="28">
        <v>699.55</v>
      </c>
      <c r="M61" s="28">
        <v>14.00362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953.15</v>
      </c>
      <c r="D62" s="37">
        <v>954.15</v>
      </c>
      <c r="E62" s="37">
        <v>945.3</v>
      </c>
      <c r="F62" s="37">
        <v>937.44999999999993</v>
      </c>
      <c r="G62" s="37">
        <v>928.59999999999991</v>
      </c>
      <c r="H62" s="37">
        <v>962</v>
      </c>
      <c r="I62" s="37">
        <v>970.85000000000014</v>
      </c>
      <c r="J62" s="37">
        <v>978.7</v>
      </c>
      <c r="K62" s="28">
        <v>963</v>
      </c>
      <c r="L62" s="28">
        <v>946.3</v>
      </c>
      <c r="M62" s="28">
        <v>13.09361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134.69999999999999</v>
      </c>
      <c r="D63" s="37">
        <v>134.13333333333333</v>
      </c>
      <c r="E63" s="37">
        <v>132.76666666666665</v>
      </c>
      <c r="F63" s="37">
        <v>130.83333333333331</v>
      </c>
      <c r="G63" s="37">
        <v>129.46666666666664</v>
      </c>
      <c r="H63" s="37">
        <v>136.06666666666666</v>
      </c>
      <c r="I63" s="37">
        <v>137.43333333333334</v>
      </c>
      <c r="J63" s="37">
        <v>139.36666666666667</v>
      </c>
      <c r="K63" s="28">
        <v>135.5</v>
      </c>
      <c r="L63" s="28">
        <v>132.19999999999999</v>
      </c>
      <c r="M63" s="28">
        <v>9.8777899999999992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188.45</v>
      </c>
      <c r="D64" s="37">
        <v>192.46666666666667</v>
      </c>
      <c r="E64" s="37">
        <v>182.73333333333335</v>
      </c>
      <c r="F64" s="37">
        <v>177.01666666666668</v>
      </c>
      <c r="G64" s="37">
        <v>167.28333333333336</v>
      </c>
      <c r="H64" s="37">
        <v>198.18333333333334</v>
      </c>
      <c r="I64" s="37">
        <v>207.91666666666663</v>
      </c>
      <c r="J64" s="37">
        <v>213.63333333333333</v>
      </c>
      <c r="K64" s="28">
        <v>202.2</v>
      </c>
      <c r="L64" s="28">
        <v>186.75</v>
      </c>
      <c r="M64" s="28">
        <v>264.65084000000002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4001.45</v>
      </c>
      <c r="D65" s="37">
        <v>4034.7999999999997</v>
      </c>
      <c r="E65" s="37">
        <v>3959.6499999999996</v>
      </c>
      <c r="F65" s="37">
        <v>3917.85</v>
      </c>
      <c r="G65" s="37">
        <v>3842.7</v>
      </c>
      <c r="H65" s="37">
        <v>4076.5999999999995</v>
      </c>
      <c r="I65" s="37">
        <v>4151.75</v>
      </c>
      <c r="J65" s="37">
        <v>4193.5499999999993</v>
      </c>
      <c r="K65" s="28">
        <v>4109.95</v>
      </c>
      <c r="L65" s="28">
        <v>3993</v>
      </c>
      <c r="M65" s="28">
        <v>2.1563099999999999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1610.75</v>
      </c>
      <c r="D66" s="37">
        <v>1606.05</v>
      </c>
      <c r="E66" s="37">
        <v>1587.6999999999998</v>
      </c>
      <c r="F66" s="37">
        <v>1564.6499999999999</v>
      </c>
      <c r="G66" s="37">
        <v>1546.2999999999997</v>
      </c>
      <c r="H66" s="37">
        <v>1629.1</v>
      </c>
      <c r="I66" s="37">
        <v>1647.4499999999998</v>
      </c>
      <c r="J66" s="37">
        <v>1670.5</v>
      </c>
      <c r="K66" s="28">
        <v>1624.4</v>
      </c>
      <c r="L66" s="28">
        <v>1583</v>
      </c>
      <c r="M66" s="28">
        <v>5.3948200000000002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644.70000000000005</v>
      </c>
      <c r="D67" s="37">
        <v>647.01666666666677</v>
      </c>
      <c r="E67" s="37">
        <v>639.68333333333351</v>
      </c>
      <c r="F67" s="37">
        <v>634.66666666666674</v>
      </c>
      <c r="G67" s="37">
        <v>627.33333333333348</v>
      </c>
      <c r="H67" s="37">
        <v>652.03333333333353</v>
      </c>
      <c r="I67" s="37">
        <v>659.36666666666679</v>
      </c>
      <c r="J67" s="37">
        <v>664.38333333333355</v>
      </c>
      <c r="K67" s="28">
        <v>654.35</v>
      </c>
      <c r="L67" s="28">
        <v>642</v>
      </c>
      <c r="M67" s="28">
        <v>10.13669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827.55</v>
      </c>
      <c r="D68" s="37">
        <v>823.6</v>
      </c>
      <c r="E68" s="37">
        <v>813.95</v>
      </c>
      <c r="F68" s="37">
        <v>800.35</v>
      </c>
      <c r="G68" s="37">
        <v>790.7</v>
      </c>
      <c r="H68" s="37">
        <v>837.2</v>
      </c>
      <c r="I68" s="37">
        <v>846.84999999999991</v>
      </c>
      <c r="J68" s="37">
        <v>860.45</v>
      </c>
      <c r="K68" s="28">
        <v>833.25</v>
      </c>
      <c r="L68" s="28">
        <v>810</v>
      </c>
      <c r="M68" s="28">
        <v>4.02407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371.55</v>
      </c>
      <c r="D69" s="37">
        <v>371.7166666666667</v>
      </c>
      <c r="E69" s="37">
        <v>365.43333333333339</v>
      </c>
      <c r="F69" s="37">
        <v>359.31666666666672</v>
      </c>
      <c r="G69" s="37">
        <v>353.03333333333342</v>
      </c>
      <c r="H69" s="37">
        <v>377.83333333333337</v>
      </c>
      <c r="I69" s="37">
        <v>384.11666666666667</v>
      </c>
      <c r="J69" s="37">
        <v>390.23333333333335</v>
      </c>
      <c r="K69" s="28">
        <v>378</v>
      </c>
      <c r="L69" s="28">
        <v>365.6</v>
      </c>
      <c r="M69" s="28">
        <v>12.52431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998.95</v>
      </c>
      <c r="D70" s="37">
        <v>1007.0500000000001</v>
      </c>
      <c r="E70" s="37">
        <v>984.10000000000014</v>
      </c>
      <c r="F70" s="37">
        <v>969.25000000000011</v>
      </c>
      <c r="G70" s="37">
        <v>946.30000000000018</v>
      </c>
      <c r="H70" s="37">
        <v>1021.9000000000001</v>
      </c>
      <c r="I70" s="37">
        <v>1044.8500000000001</v>
      </c>
      <c r="J70" s="37">
        <v>1059.7</v>
      </c>
      <c r="K70" s="28">
        <v>1030</v>
      </c>
      <c r="L70" s="28">
        <v>992.2</v>
      </c>
      <c r="M70" s="28">
        <v>13.284560000000001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364</v>
      </c>
      <c r="D71" s="37">
        <v>366.93333333333339</v>
      </c>
      <c r="E71" s="37">
        <v>358.1666666666668</v>
      </c>
      <c r="F71" s="37">
        <v>352.33333333333343</v>
      </c>
      <c r="G71" s="37">
        <v>343.56666666666683</v>
      </c>
      <c r="H71" s="37">
        <v>372.76666666666677</v>
      </c>
      <c r="I71" s="37">
        <v>381.53333333333342</v>
      </c>
      <c r="J71" s="37">
        <v>387.36666666666673</v>
      </c>
      <c r="K71" s="28">
        <v>375.7</v>
      </c>
      <c r="L71" s="28">
        <v>361.1</v>
      </c>
      <c r="M71" s="28">
        <v>49.876460000000002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551.29999999999995</v>
      </c>
      <c r="D72" s="37">
        <v>552.24999999999989</v>
      </c>
      <c r="E72" s="37">
        <v>544.5999999999998</v>
      </c>
      <c r="F72" s="37">
        <v>537.89999999999986</v>
      </c>
      <c r="G72" s="37">
        <v>530.24999999999977</v>
      </c>
      <c r="H72" s="37">
        <v>558.94999999999982</v>
      </c>
      <c r="I72" s="37">
        <v>566.59999999999991</v>
      </c>
      <c r="J72" s="37">
        <v>573.29999999999984</v>
      </c>
      <c r="K72" s="28">
        <v>559.9</v>
      </c>
      <c r="L72" s="28">
        <v>545.54999999999995</v>
      </c>
      <c r="M72" s="28">
        <v>12.621040000000001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1570.9</v>
      </c>
      <c r="D73" s="37">
        <v>1580.4666666666665</v>
      </c>
      <c r="E73" s="37">
        <v>1551.9333333333329</v>
      </c>
      <c r="F73" s="37">
        <v>1532.9666666666665</v>
      </c>
      <c r="G73" s="37">
        <v>1504.4333333333329</v>
      </c>
      <c r="H73" s="37">
        <v>1599.4333333333329</v>
      </c>
      <c r="I73" s="37">
        <v>1627.9666666666662</v>
      </c>
      <c r="J73" s="37">
        <v>1646.9333333333329</v>
      </c>
      <c r="K73" s="28">
        <v>1609</v>
      </c>
      <c r="L73" s="28">
        <v>1561.5</v>
      </c>
      <c r="M73" s="28">
        <v>1.13876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2256.6</v>
      </c>
      <c r="D74" s="37">
        <v>2247.35</v>
      </c>
      <c r="E74" s="37">
        <v>2229.9499999999998</v>
      </c>
      <c r="F74" s="37">
        <v>2203.2999999999997</v>
      </c>
      <c r="G74" s="37">
        <v>2185.8999999999996</v>
      </c>
      <c r="H74" s="37">
        <v>2274</v>
      </c>
      <c r="I74" s="37">
        <v>2291.4000000000005</v>
      </c>
      <c r="J74" s="37">
        <v>2318.0500000000002</v>
      </c>
      <c r="K74" s="28">
        <v>2264.75</v>
      </c>
      <c r="L74" s="28">
        <v>2220.6999999999998</v>
      </c>
      <c r="M74" s="28">
        <v>3.8129300000000002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60</v>
      </c>
      <c r="D75" s="37">
        <v>60.216666666666669</v>
      </c>
      <c r="E75" s="37">
        <v>59.283333333333339</v>
      </c>
      <c r="F75" s="37">
        <v>58.56666666666667</v>
      </c>
      <c r="G75" s="37">
        <v>57.63333333333334</v>
      </c>
      <c r="H75" s="37">
        <v>60.933333333333337</v>
      </c>
      <c r="I75" s="37">
        <v>61.866666666666674</v>
      </c>
      <c r="J75" s="37">
        <v>62.583333333333336</v>
      </c>
      <c r="K75" s="28">
        <v>61.15</v>
      </c>
      <c r="L75" s="28">
        <v>59.5</v>
      </c>
      <c r="M75" s="28">
        <v>16.17427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4410.1000000000004</v>
      </c>
      <c r="D76" s="37">
        <v>4423.3499999999995</v>
      </c>
      <c r="E76" s="37">
        <v>4371.7499999999991</v>
      </c>
      <c r="F76" s="37">
        <v>4333.3999999999996</v>
      </c>
      <c r="G76" s="37">
        <v>4281.7999999999993</v>
      </c>
      <c r="H76" s="37">
        <v>4461.6999999999989</v>
      </c>
      <c r="I76" s="37">
        <v>4513.2999999999993</v>
      </c>
      <c r="J76" s="37">
        <v>4551.6499999999987</v>
      </c>
      <c r="K76" s="28">
        <v>4474.95</v>
      </c>
      <c r="L76" s="28">
        <v>4385</v>
      </c>
      <c r="M76" s="28">
        <v>2.7118500000000001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4312.95</v>
      </c>
      <c r="D77" s="37">
        <v>4293.4333333333334</v>
      </c>
      <c r="E77" s="37">
        <v>4249.4666666666672</v>
      </c>
      <c r="F77" s="37">
        <v>4185.9833333333336</v>
      </c>
      <c r="G77" s="37">
        <v>4142.0166666666673</v>
      </c>
      <c r="H77" s="37">
        <v>4356.916666666667</v>
      </c>
      <c r="I77" s="37">
        <v>4400.8833333333323</v>
      </c>
      <c r="J77" s="37">
        <v>4464.3666666666668</v>
      </c>
      <c r="K77" s="28">
        <v>4337.3999999999996</v>
      </c>
      <c r="L77" s="28">
        <v>4229.95</v>
      </c>
      <c r="M77" s="28">
        <v>1.77251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2724.5</v>
      </c>
      <c r="D78" s="37">
        <v>2712.1166666666668</v>
      </c>
      <c r="E78" s="37">
        <v>2684.5333333333338</v>
      </c>
      <c r="F78" s="37">
        <v>2644.5666666666671</v>
      </c>
      <c r="G78" s="37">
        <v>2616.983333333334</v>
      </c>
      <c r="H78" s="37">
        <v>2752.0833333333335</v>
      </c>
      <c r="I78" s="37">
        <v>2779.6666666666665</v>
      </c>
      <c r="J78" s="37">
        <v>2819.6333333333332</v>
      </c>
      <c r="K78" s="28">
        <v>2739.7</v>
      </c>
      <c r="L78" s="28">
        <v>2672.15</v>
      </c>
      <c r="M78" s="28">
        <v>2.1055199999999998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4115.45</v>
      </c>
      <c r="D79" s="37">
        <v>4118.7166666666662</v>
      </c>
      <c r="E79" s="37">
        <v>4057.7333333333327</v>
      </c>
      <c r="F79" s="37">
        <v>4000.0166666666664</v>
      </c>
      <c r="G79" s="37">
        <v>3939.0333333333328</v>
      </c>
      <c r="H79" s="37">
        <v>4176.4333333333325</v>
      </c>
      <c r="I79" s="37">
        <v>4237.4166666666661</v>
      </c>
      <c r="J79" s="37">
        <v>4295.1333333333323</v>
      </c>
      <c r="K79" s="28">
        <v>4179.7</v>
      </c>
      <c r="L79" s="28">
        <v>4061</v>
      </c>
      <c r="M79" s="28">
        <v>3.4113600000000002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2594.15</v>
      </c>
      <c r="D80" s="37">
        <v>2608.0499999999997</v>
      </c>
      <c r="E80" s="37">
        <v>2566.0999999999995</v>
      </c>
      <c r="F80" s="37">
        <v>2538.0499999999997</v>
      </c>
      <c r="G80" s="37">
        <v>2496.0999999999995</v>
      </c>
      <c r="H80" s="37">
        <v>2636.0999999999995</v>
      </c>
      <c r="I80" s="37">
        <v>2678.0499999999993</v>
      </c>
      <c r="J80" s="37">
        <v>2706.0999999999995</v>
      </c>
      <c r="K80" s="28">
        <v>2650</v>
      </c>
      <c r="L80" s="28">
        <v>2580</v>
      </c>
      <c r="M80" s="28">
        <v>6.3079599999999996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485.3</v>
      </c>
      <c r="D81" s="37">
        <v>480.2166666666667</v>
      </c>
      <c r="E81" s="37">
        <v>472.48333333333341</v>
      </c>
      <c r="F81" s="37">
        <v>459.66666666666669</v>
      </c>
      <c r="G81" s="37">
        <v>451.93333333333339</v>
      </c>
      <c r="H81" s="37">
        <v>493.03333333333342</v>
      </c>
      <c r="I81" s="37">
        <v>500.76666666666677</v>
      </c>
      <c r="J81" s="37">
        <v>513.58333333333348</v>
      </c>
      <c r="K81" s="28">
        <v>487.95</v>
      </c>
      <c r="L81" s="28">
        <v>467.4</v>
      </c>
      <c r="M81" s="28">
        <v>6.19109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1126</v>
      </c>
      <c r="D82" s="37">
        <v>1131.8166666666666</v>
      </c>
      <c r="E82" s="37">
        <v>1079.9333333333332</v>
      </c>
      <c r="F82" s="37">
        <v>1033.8666666666666</v>
      </c>
      <c r="G82" s="37">
        <v>981.98333333333312</v>
      </c>
      <c r="H82" s="37">
        <v>1177.8833333333332</v>
      </c>
      <c r="I82" s="37">
        <v>1229.7666666666664</v>
      </c>
      <c r="J82" s="37">
        <v>1275.8333333333333</v>
      </c>
      <c r="K82" s="28">
        <v>1183.7</v>
      </c>
      <c r="L82" s="28">
        <v>1085.75</v>
      </c>
      <c r="M82" s="28">
        <v>2.0215900000000002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1601.35</v>
      </c>
      <c r="D83" s="37">
        <v>1579.1499999999999</v>
      </c>
      <c r="E83" s="37">
        <v>1552.1999999999998</v>
      </c>
      <c r="F83" s="37">
        <v>1503.05</v>
      </c>
      <c r="G83" s="37">
        <v>1476.1</v>
      </c>
      <c r="H83" s="37">
        <v>1628.2999999999997</v>
      </c>
      <c r="I83" s="37">
        <v>1655.25</v>
      </c>
      <c r="J83" s="37">
        <v>1704.3999999999996</v>
      </c>
      <c r="K83" s="28">
        <v>1606.1</v>
      </c>
      <c r="L83" s="28">
        <v>1530</v>
      </c>
      <c r="M83" s="28">
        <v>13.75759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151.6</v>
      </c>
      <c r="D84" s="37">
        <v>152.74999999999997</v>
      </c>
      <c r="E84" s="37">
        <v>150.04999999999995</v>
      </c>
      <c r="F84" s="37">
        <v>148.49999999999997</v>
      </c>
      <c r="G84" s="37">
        <v>145.79999999999995</v>
      </c>
      <c r="H84" s="37">
        <v>154.29999999999995</v>
      </c>
      <c r="I84" s="37">
        <v>156.99999999999994</v>
      </c>
      <c r="J84" s="37">
        <v>158.54999999999995</v>
      </c>
      <c r="K84" s="28">
        <v>155.44999999999999</v>
      </c>
      <c r="L84" s="28">
        <v>151.19999999999999</v>
      </c>
      <c r="M84" s="28">
        <v>19.822410000000001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95.4</v>
      </c>
      <c r="D85" s="37">
        <v>95.216666666666654</v>
      </c>
      <c r="E85" s="37">
        <v>93.883333333333312</v>
      </c>
      <c r="F85" s="37">
        <v>92.36666666666666</v>
      </c>
      <c r="G85" s="37">
        <v>91.033333333333317</v>
      </c>
      <c r="H85" s="37">
        <v>96.733333333333306</v>
      </c>
      <c r="I85" s="37">
        <v>98.066666666666649</v>
      </c>
      <c r="J85" s="37">
        <v>99.5833333333333</v>
      </c>
      <c r="K85" s="28">
        <v>96.55</v>
      </c>
      <c r="L85" s="28">
        <v>93.7</v>
      </c>
      <c r="M85" s="28">
        <v>123.93868000000001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270.05</v>
      </c>
      <c r="D86" s="37">
        <v>271.08333333333331</v>
      </c>
      <c r="E86" s="37">
        <v>267.96666666666664</v>
      </c>
      <c r="F86" s="37">
        <v>265.88333333333333</v>
      </c>
      <c r="G86" s="37">
        <v>262.76666666666665</v>
      </c>
      <c r="H86" s="37">
        <v>273.16666666666663</v>
      </c>
      <c r="I86" s="37">
        <v>276.2833333333333</v>
      </c>
      <c r="J86" s="37">
        <v>278.36666666666662</v>
      </c>
      <c r="K86" s="28">
        <v>274.2</v>
      </c>
      <c r="L86" s="28">
        <v>269</v>
      </c>
      <c r="M86" s="28">
        <v>6.5773700000000002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157.85</v>
      </c>
      <c r="D87" s="37">
        <v>158.9</v>
      </c>
      <c r="E87" s="37">
        <v>154.95000000000002</v>
      </c>
      <c r="F87" s="37">
        <v>152.05000000000001</v>
      </c>
      <c r="G87" s="37">
        <v>148.10000000000002</v>
      </c>
      <c r="H87" s="37">
        <v>161.80000000000001</v>
      </c>
      <c r="I87" s="37">
        <v>165.75</v>
      </c>
      <c r="J87" s="37">
        <v>168.65</v>
      </c>
      <c r="K87" s="28">
        <v>162.85</v>
      </c>
      <c r="L87" s="28">
        <v>156</v>
      </c>
      <c r="M87" s="28">
        <v>176.44525999999999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37</v>
      </c>
      <c r="D88" s="37">
        <v>36.866666666666667</v>
      </c>
      <c r="E88" s="37">
        <v>36.533333333333331</v>
      </c>
      <c r="F88" s="37">
        <v>36.066666666666663</v>
      </c>
      <c r="G88" s="37">
        <v>35.733333333333327</v>
      </c>
      <c r="H88" s="37">
        <v>37.333333333333336</v>
      </c>
      <c r="I88" s="37">
        <v>37.666666666666664</v>
      </c>
      <c r="J88" s="37">
        <v>38.13333333333334</v>
      </c>
      <c r="K88" s="28">
        <v>37.200000000000003</v>
      </c>
      <c r="L88" s="28">
        <v>36.4</v>
      </c>
      <c r="M88" s="28">
        <v>90.585769999999997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3293.6</v>
      </c>
      <c r="D89" s="37">
        <v>3304.1333333333337</v>
      </c>
      <c r="E89" s="37">
        <v>3238.2666666666673</v>
      </c>
      <c r="F89" s="37">
        <v>3182.9333333333338</v>
      </c>
      <c r="G89" s="37">
        <v>3117.0666666666675</v>
      </c>
      <c r="H89" s="37">
        <v>3359.4666666666672</v>
      </c>
      <c r="I89" s="37">
        <v>3425.333333333333</v>
      </c>
      <c r="J89" s="37">
        <v>3480.666666666667</v>
      </c>
      <c r="K89" s="28">
        <v>3370</v>
      </c>
      <c r="L89" s="28">
        <v>3248.8</v>
      </c>
      <c r="M89" s="28">
        <v>1.44373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427.05</v>
      </c>
      <c r="D90" s="37">
        <v>432.83333333333331</v>
      </c>
      <c r="E90" s="37">
        <v>419.71666666666664</v>
      </c>
      <c r="F90" s="37">
        <v>412.38333333333333</v>
      </c>
      <c r="G90" s="37">
        <v>399.26666666666665</v>
      </c>
      <c r="H90" s="37">
        <v>440.16666666666663</v>
      </c>
      <c r="I90" s="37">
        <v>453.2833333333333</v>
      </c>
      <c r="J90" s="37">
        <v>460.61666666666662</v>
      </c>
      <c r="K90" s="28">
        <v>445.95</v>
      </c>
      <c r="L90" s="28">
        <v>425.5</v>
      </c>
      <c r="M90" s="28">
        <v>9.2149099999999997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761.15</v>
      </c>
      <c r="D91" s="37">
        <v>766.61666666666667</v>
      </c>
      <c r="E91" s="37">
        <v>743.7833333333333</v>
      </c>
      <c r="F91" s="37">
        <v>726.41666666666663</v>
      </c>
      <c r="G91" s="37">
        <v>703.58333333333326</v>
      </c>
      <c r="H91" s="37">
        <v>783.98333333333335</v>
      </c>
      <c r="I91" s="37">
        <v>806.81666666666661</v>
      </c>
      <c r="J91" s="37">
        <v>824.18333333333339</v>
      </c>
      <c r="K91" s="28">
        <v>789.45</v>
      </c>
      <c r="L91" s="28">
        <v>749.25</v>
      </c>
      <c r="M91" s="28">
        <v>28.713539999999998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481.85</v>
      </c>
      <c r="D92" s="37">
        <v>486.73333333333335</v>
      </c>
      <c r="E92" s="37">
        <v>476.11666666666667</v>
      </c>
      <c r="F92" s="37">
        <v>470.38333333333333</v>
      </c>
      <c r="G92" s="37">
        <v>459.76666666666665</v>
      </c>
      <c r="H92" s="37">
        <v>492.4666666666667</v>
      </c>
      <c r="I92" s="37">
        <v>503.08333333333337</v>
      </c>
      <c r="J92" s="37">
        <v>508.81666666666672</v>
      </c>
      <c r="K92" s="28">
        <v>497.35</v>
      </c>
      <c r="L92" s="28">
        <v>481</v>
      </c>
      <c r="M92" s="28">
        <v>1.5558099999999999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1510.8</v>
      </c>
      <c r="D93" s="37">
        <v>1524.7833333333335</v>
      </c>
      <c r="E93" s="37">
        <v>1489.5666666666671</v>
      </c>
      <c r="F93" s="37">
        <v>1468.3333333333335</v>
      </c>
      <c r="G93" s="37">
        <v>1433.116666666667</v>
      </c>
      <c r="H93" s="37">
        <v>1546.0166666666671</v>
      </c>
      <c r="I93" s="37">
        <v>1581.2333333333338</v>
      </c>
      <c r="J93" s="37">
        <v>1602.4666666666672</v>
      </c>
      <c r="K93" s="28">
        <v>1560</v>
      </c>
      <c r="L93" s="28">
        <v>1503.55</v>
      </c>
      <c r="M93" s="28">
        <v>6.7212899999999998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1693.7</v>
      </c>
      <c r="D94" s="37">
        <v>1692.6333333333332</v>
      </c>
      <c r="E94" s="37">
        <v>1679.4166666666665</v>
      </c>
      <c r="F94" s="37">
        <v>1665.1333333333332</v>
      </c>
      <c r="G94" s="37">
        <v>1651.9166666666665</v>
      </c>
      <c r="H94" s="37">
        <v>1706.9166666666665</v>
      </c>
      <c r="I94" s="37">
        <v>1720.1333333333332</v>
      </c>
      <c r="J94" s="37">
        <v>1734.4166666666665</v>
      </c>
      <c r="K94" s="28">
        <v>1705.85</v>
      </c>
      <c r="L94" s="28">
        <v>1678.35</v>
      </c>
      <c r="M94" s="28">
        <v>4.5152000000000001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524.79999999999995</v>
      </c>
      <c r="D95" s="37">
        <v>521.73333333333323</v>
      </c>
      <c r="E95" s="37">
        <v>513.46666666666647</v>
      </c>
      <c r="F95" s="37">
        <v>502.13333333333321</v>
      </c>
      <c r="G95" s="37">
        <v>493.86666666666645</v>
      </c>
      <c r="H95" s="37">
        <v>533.06666666666649</v>
      </c>
      <c r="I95" s="37">
        <v>541.33333333333314</v>
      </c>
      <c r="J95" s="37">
        <v>552.66666666666652</v>
      </c>
      <c r="K95" s="28">
        <v>530</v>
      </c>
      <c r="L95" s="28">
        <v>510.4</v>
      </c>
      <c r="M95" s="28">
        <v>15.51084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261.85000000000002</v>
      </c>
      <c r="D96" s="37">
        <v>264.18333333333334</v>
      </c>
      <c r="E96" s="37">
        <v>258.41666666666669</v>
      </c>
      <c r="F96" s="37">
        <v>254.98333333333335</v>
      </c>
      <c r="G96" s="37">
        <v>249.2166666666667</v>
      </c>
      <c r="H96" s="37">
        <v>267.61666666666667</v>
      </c>
      <c r="I96" s="37">
        <v>273.38333333333333</v>
      </c>
      <c r="J96" s="37">
        <v>276.81666666666666</v>
      </c>
      <c r="K96" s="28">
        <v>269.95</v>
      </c>
      <c r="L96" s="28">
        <v>260.75</v>
      </c>
      <c r="M96" s="28">
        <v>5.6448499999999999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1089.8499999999999</v>
      </c>
      <c r="D97" s="37">
        <v>1088.3833333333332</v>
      </c>
      <c r="E97" s="37">
        <v>1078.7666666666664</v>
      </c>
      <c r="F97" s="37">
        <v>1067.6833333333332</v>
      </c>
      <c r="G97" s="37">
        <v>1058.0666666666664</v>
      </c>
      <c r="H97" s="37">
        <v>1099.4666666666665</v>
      </c>
      <c r="I97" s="37">
        <v>1109.0833333333333</v>
      </c>
      <c r="J97" s="37">
        <v>1120.1666666666665</v>
      </c>
      <c r="K97" s="28">
        <v>1098</v>
      </c>
      <c r="L97" s="28">
        <v>1077.3</v>
      </c>
      <c r="M97" s="28">
        <v>35.658009999999997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2005</v>
      </c>
      <c r="D98" s="37">
        <v>2010</v>
      </c>
      <c r="E98" s="37">
        <v>1980</v>
      </c>
      <c r="F98" s="37">
        <v>1955</v>
      </c>
      <c r="G98" s="37">
        <v>1925</v>
      </c>
      <c r="H98" s="37">
        <v>2035</v>
      </c>
      <c r="I98" s="37">
        <v>2065</v>
      </c>
      <c r="J98" s="37">
        <v>2090</v>
      </c>
      <c r="K98" s="28">
        <v>2040</v>
      </c>
      <c r="L98" s="28">
        <v>1985</v>
      </c>
      <c r="M98" s="28">
        <v>5.17361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1365.75</v>
      </c>
      <c r="D99" s="37">
        <v>1352.8833333333334</v>
      </c>
      <c r="E99" s="37">
        <v>1335.1166666666668</v>
      </c>
      <c r="F99" s="37">
        <v>1304.4833333333333</v>
      </c>
      <c r="G99" s="37">
        <v>1286.7166666666667</v>
      </c>
      <c r="H99" s="37">
        <v>1383.5166666666669</v>
      </c>
      <c r="I99" s="37">
        <v>1401.2833333333338</v>
      </c>
      <c r="J99" s="37">
        <v>1431.916666666667</v>
      </c>
      <c r="K99" s="28">
        <v>1370.65</v>
      </c>
      <c r="L99" s="28">
        <v>1322.25</v>
      </c>
      <c r="M99" s="28">
        <v>104.67744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540</v>
      </c>
      <c r="D100" s="37">
        <v>542.66666666666663</v>
      </c>
      <c r="E100" s="37">
        <v>533.33333333333326</v>
      </c>
      <c r="F100" s="37">
        <v>526.66666666666663</v>
      </c>
      <c r="G100" s="37">
        <v>517.33333333333326</v>
      </c>
      <c r="H100" s="37">
        <v>549.33333333333326</v>
      </c>
      <c r="I100" s="37">
        <v>558.66666666666652</v>
      </c>
      <c r="J100" s="37">
        <v>565.33333333333326</v>
      </c>
      <c r="K100" s="28">
        <v>552</v>
      </c>
      <c r="L100" s="28">
        <v>536</v>
      </c>
      <c r="M100" s="28">
        <v>32.256810000000002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1301.9000000000001</v>
      </c>
      <c r="D101" s="37">
        <v>1300.4833333333333</v>
      </c>
      <c r="E101" s="37">
        <v>1288.4166666666667</v>
      </c>
      <c r="F101" s="37">
        <v>1274.9333333333334</v>
      </c>
      <c r="G101" s="37">
        <v>1262.8666666666668</v>
      </c>
      <c r="H101" s="37">
        <v>1313.9666666666667</v>
      </c>
      <c r="I101" s="37">
        <v>1326.0333333333333</v>
      </c>
      <c r="J101" s="37">
        <v>1339.5166666666667</v>
      </c>
      <c r="K101" s="28">
        <v>1312.55</v>
      </c>
      <c r="L101" s="28">
        <v>1287</v>
      </c>
      <c r="M101" s="28">
        <v>6.9179700000000004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2288.6</v>
      </c>
      <c r="D102" s="37">
        <v>2295.85</v>
      </c>
      <c r="E102" s="37">
        <v>2258.75</v>
      </c>
      <c r="F102" s="37">
        <v>2228.9</v>
      </c>
      <c r="G102" s="37">
        <v>2191.8000000000002</v>
      </c>
      <c r="H102" s="37">
        <v>2325.6999999999998</v>
      </c>
      <c r="I102" s="37">
        <v>2362.7999999999993</v>
      </c>
      <c r="J102" s="37">
        <v>2392.6499999999996</v>
      </c>
      <c r="K102" s="28">
        <v>2332.9499999999998</v>
      </c>
      <c r="L102" s="28">
        <v>2266</v>
      </c>
      <c r="M102" s="28">
        <v>5.9629599999999998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495.5</v>
      </c>
      <c r="D103" s="37">
        <v>498.75</v>
      </c>
      <c r="E103" s="37">
        <v>489</v>
      </c>
      <c r="F103" s="37">
        <v>482.5</v>
      </c>
      <c r="G103" s="37">
        <v>472.75</v>
      </c>
      <c r="H103" s="37">
        <v>505.25</v>
      </c>
      <c r="I103" s="37">
        <v>515</v>
      </c>
      <c r="J103" s="37">
        <v>521.5</v>
      </c>
      <c r="K103" s="28">
        <v>508.5</v>
      </c>
      <c r="L103" s="28">
        <v>492.25</v>
      </c>
      <c r="M103" s="28">
        <v>107.49312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1627.15</v>
      </c>
      <c r="D104" s="37">
        <v>1633.2166666666665</v>
      </c>
      <c r="E104" s="37">
        <v>1591.5333333333328</v>
      </c>
      <c r="F104" s="37">
        <v>1555.9166666666663</v>
      </c>
      <c r="G104" s="37">
        <v>1514.2333333333327</v>
      </c>
      <c r="H104" s="37">
        <v>1668.833333333333</v>
      </c>
      <c r="I104" s="37">
        <v>1710.5166666666669</v>
      </c>
      <c r="J104" s="37">
        <v>1746.1333333333332</v>
      </c>
      <c r="K104" s="28">
        <v>1674.9</v>
      </c>
      <c r="L104" s="28">
        <v>1597.6</v>
      </c>
      <c r="M104" s="28">
        <v>8.43262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113.85</v>
      </c>
      <c r="D105" s="37">
        <v>114.14999999999999</v>
      </c>
      <c r="E105" s="37">
        <v>113.14999999999998</v>
      </c>
      <c r="F105" s="37">
        <v>112.44999999999999</v>
      </c>
      <c r="G105" s="37">
        <v>111.44999999999997</v>
      </c>
      <c r="H105" s="37">
        <v>114.84999999999998</v>
      </c>
      <c r="I105" s="37">
        <v>115.85000000000001</v>
      </c>
      <c r="J105" s="37">
        <v>116.54999999999998</v>
      </c>
      <c r="K105" s="28">
        <v>115.15</v>
      </c>
      <c r="L105" s="28">
        <v>113.45</v>
      </c>
      <c r="M105" s="28">
        <v>41.945259999999998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291.64999999999998</v>
      </c>
      <c r="D106" s="37">
        <v>292.41666666666669</v>
      </c>
      <c r="E106" s="37">
        <v>287.33333333333337</v>
      </c>
      <c r="F106" s="37">
        <v>283.01666666666671</v>
      </c>
      <c r="G106" s="37">
        <v>277.93333333333339</v>
      </c>
      <c r="H106" s="37">
        <v>296.73333333333335</v>
      </c>
      <c r="I106" s="37">
        <v>301.81666666666672</v>
      </c>
      <c r="J106" s="37">
        <v>306.13333333333333</v>
      </c>
      <c r="K106" s="28">
        <v>297.5</v>
      </c>
      <c r="L106" s="28">
        <v>288.10000000000002</v>
      </c>
      <c r="M106" s="28">
        <v>38.134590000000003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2100.75</v>
      </c>
      <c r="D107" s="37">
        <v>2103.25</v>
      </c>
      <c r="E107" s="37">
        <v>2044.5</v>
      </c>
      <c r="F107" s="37">
        <v>1988.25</v>
      </c>
      <c r="G107" s="37">
        <v>1929.5</v>
      </c>
      <c r="H107" s="37">
        <v>2159.5</v>
      </c>
      <c r="I107" s="37">
        <v>2218.25</v>
      </c>
      <c r="J107" s="37">
        <v>2274.5</v>
      </c>
      <c r="K107" s="28">
        <v>2162</v>
      </c>
      <c r="L107" s="28">
        <v>2047</v>
      </c>
      <c r="M107" s="28">
        <v>24.373100000000001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322.85000000000002</v>
      </c>
      <c r="D108" s="37">
        <v>329.06666666666666</v>
      </c>
      <c r="E108" s="37">
        <v>315.63333333333333</v>
      </c>
      <c r="F108" s="37">
        <v>308.41666666666669</v>
      </c>
      <c r="G108" s="37">
        <v>294.98333333333335</v>
      </c>
      <c r="H108" s="37">
        <v>336.2833333333333</v>
      </c>
      <c r="I108" s="37">
        <v>349.71666666666658</v>
      </c>
      <c r="J108" s="37">
        <v>356.93333333333328</v>
      </c>
      <c r="K108" s="28">
        <v>342.5</v>
      </c>
      <c r="L108" s="28">
        <v>321.85000000000002</v>
      </c>
      <c r="M108" s="28">
        <v>18.400079999999999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2210.5</v>
      </c>
      <c r="D109" s="37">
        <v>2195.8333333333335</v>
      </c>
      <c r="E109" s="37">
        <v>2170.666666666667</v>
      </c>
      <c r="F109" s="37">
        <v>2130.8333333333335</v>
      </c>
      <c r="G109" s="37">
        <v>2105.666666666667</v>
      </c>
      <c r="H109" s="37">
        <v>2235.666666666667</v>
      </c>
      <c r="I109" s="37">
        <v>2260.8333333333339</v>
      </c>
      <c r="J109" s="37">
        <v>2300.666666666667</v>
      </c>
      <c r="K109" s="28">
        <v>2221</v>
      </c>
      <c r="L109" s="28">
        <v>2156</v>
      </c>
      <c r="M109" s="28">
        <v>29.99737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752.2</v>
      </c>
      <c r="D110" s="37">
        <v>752.80000000000007</v>
      </c>
      <c r="E110" s="37">
        <v>743.40000000000009</v>
      </c>
      <c r="F110" s="37">
        <v>734.6</v>
      </c>
      <c r="G110" s="37">
        <v>725.2</v>
      </c>
      <c r="H110" s="37">
        <v>761.60000000000014</v>
      </c>
      <c r="I110" s="37">
        <v>771</v>
      </c>
      <c r="J110" s="37">
        <v>779.80000000000018</v>
      </c>
      <c r="K110" s="28">
        <v>762.2</v>
      </c>
      <c r="L110" s="28">
        <v>744</v>
      </c>
      <c r="M110" s="28">
        <v>354.1746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1305.75</v>
      </c>
      <c r="D111" s="37">
        <v>1304.25</v>
      </c>
      <c r="E111" s="37">
        <v>1281.5</v>
      </c>
      <c r="F111" s="37">
        <v>1257.25</v>
      </c>
      <c r="G111" s="37">
        <v>1234.5</v>
      </c>
      <c r="H111" s="37">
        <v>1328.5</v>
      </c>
      <c r="I111" s="37">
        <v>1351.25</v>
      </c>
      <c r="J111" s="37">
        <v>1375.5</v>
      </c>
      <c r="K111" s="28">
        <v>1327</v>
      </c>
      <c r="L111" s="28">
        <v>1280</v>
      </c>
      <c r="M111" s="28">
        <v>5.5462600000000002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516.95000000000005</v>
      </c>
      <c r="D112" s="37">
        <v>514.18333333333328</v>
      </c>
      <c r="E112" s="37">
        <v>507.46666666666658</v>
      </c>
      <c r="F112" s="37">
        <v>497.98333333333329</v>
      </c>
      <c r="G112" s="37">
        <v>491.26666666666659</v>
      </c>
      <c r="H112" s="37">
        <v>523.66666666666652</v>
      </c>
      <c r="I112" s="37">
        <v>530.38333333333321</v>
      </c>
      <c r="J112" s="37">
        <v>539.86666666666656</v>
      </c>
      <c r="K112" s="28">
        <v>520.9</v>
      </c>
      <c r="L112" s="28">
        <v>504.7</v>
      </c>
      <c r="M112" s="28">
        <v>12.076549999999999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584.6</v>
      </c>
      <c r="D113" s="37">
        <v>585.7833333333333</v>
      </c>
      <c r="E113" s="37">
        <v>574.81666666666661</v>
      </c>
      <c r="F113" s="37">
        <v>565.0333333333333</v>
      </c>
      <c r="G113" s="37">
        <v>554.06666666666661</v>
      </c>
      <c r="H113" s="37">
        <v>595.56666666666661</v>
      </c>
      <c r="I113" s="37">
        <v>606.5333333333333</v>
      </c>
      <c r="J113" s="37">
        <v>616.31666666666661</v>
      </c>
      <c r="K113" s="28">
        <v>596.75</v>
      </c>
      <c r="L113" s="28">
        <v>576</v>
      </c>
      <c r="M113" s="28">
        <v>4.4670199999999998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39.299999999999997</v>
      </c>
      <c r="D114" s="37">
        <v>39.466666666666669</v>
      </c>
      <c r="E114" s="37">
        <v>38.983333333333334</v>
      </c>
      <c r="F114" s="37">
        <v>38.666666666666664</v>
      </c>
      <c r="G114" s="37">
        <v>38.18333333333333</v>
      </c>
      <c r="H114" s="37">
        <v>39.783333333333339</v>
      </c>
      <c r="I114" s="37">
        <v>40.266666666666673</v>
      </c>
      <c r="J114" s="37">
        <v>40.583333333333343</v>
      </c>
      <c r="K114" s="28">
        <v>39.950000000000003</v>
      </c>
      <c r="L114" s="28">
        <v>39.15</v>
      </c>
      <c r="M114" s="28">
        <v>233.57267999999999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255.25</v>
      </c>
      <c r="D115" s="37">
        <v>255.58333333333334</v>
      </c>
      <c r="E115" s="37">
        <v>252.16666666666669</v>
      </c>
      <c r="F115" s="37">
        <v>249.08333333333334</v>
      </c>
      <c r="G115" s="37">
        <v>245.66666666666669</v>
      </c>
      <c r="H115" s="37">
        <v>258.66666666666669</v>
      </c>
      <c r="I115" s="37">
        <v>262.08333333333337</v>
      </c>
      <c r="J115" s="37">
        <v>265.16666666666669</v>
      </c>
      <c r="K115" s="28">
        <v>259</v>
      </c>
      <c r="L115" s="28">
        <v>252.5</v>
      </c>
      <c r="M115" s="28">
        <v>242.08645000000001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4813.6499999999996</v>
      </c>
      <c r="D116" s="37">
        <v>4796.55</v>
      </c>
      <c r="E116" s="37">
        <v>4743.1000000000004</v>
      </c>
      <c r="F116" s="37">
        <v>4672.55</v>
      </c>
      <c r="G116" s="37">
        <v>4619.1000000000004</v>
      </c>
      <c r="H116" s="37">
        <v>4867.1000000000004</v>
      </c>
      <c r="I116" s="37">
        <v>4920.5499999999993</v>
      </c>
      <c r="J116" s="37">
        <v>4991.1000000000004</v>
      </c>
      <c r="K116" s="28">
        <v>4850</v>
      </c>
      <c r="L116" s="28">
        <v>4726</v>
      </c>
      <c r="M116" s="28">
        <v>0.77139000000000002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159.5</v>
      </c>
      <c r="D117" s="37">
        <v>159.93333333333334</v>
      </c>
      <c r="E117" s="37">
        <v>158.11666666666667</v>
      </c>
      <c r="F117" s="37">
        <v>156.73333333333335</v>
      </c>
      <c r="G117" s="37">
        <v>154.91666666666669</v>
      </c>
      <c r="H117" s="37">
        <v>161.31666666666666</v>
      </c>
      <c r="I117" s="37">
        <v>163.13333333333333</v>
      </c>
      <c r="J117" s="37">
        <v>164.51666666666665</v>
      </c>
      <c r="K117" s="28">
        <v>161.75</v>
      </c>
      <c r="L117" s="28">
        <v>158.55000000000001</v>
      </c>
      <c r="M117" s="28">
        <v>13.32057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234.7</v>
      </c>
      <c r="D118" s="37">
        <v>234.63333333333333</v>
      </c>
      <c r="E118" s="37">
        <v>228.76666666666665</v>
      </c>
      <c r="F118" s="37">
        <v>222.83333333333331</v>
      </c>
      <c r="G118" s="37">
        <v>216.96666666666664</v>
      </c>
      <c r="H118" s="37">
        <v>240.56666666666666</v>
      </c>
      <c r="I118" s="37">
        <v>246.43333333333334</v>
      </c>
      <c r="J118" s="37">
        <v>252.36666666666667</v>
      </c>
      <c r="K118" s="28">
        <v>240.5</v>
      </c>
      <c r="L118" s="28">
        <v>228.7</v>
      </c>
      <c r="M118" s="28">
        <v>83.165490000000005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127.75</v>
      </c>
      <c r="D119" s="37">
        <v>129.36666666666667</v>
      </c>
      <c r="E119" s="37">
        <v>125.78333333333336</v>
      </c>
      <c r="F119" s="37">
        <v>123.81666666666669</v>
      </c>
      <c r="G119" s="37">
        <v>120.23333333333338</v>
      </c>
      <c r="H119" s="37">
        <v>131.33333333333334</v>
      </c>
      <c r="I119" s="37">
        <v>134.91666666666666</v>
      </c>
      <c r="J119" s="37">
        <v>136.88333333333333</v>
      </c>
      <c r="K119" s="28">
        <v>132.94999999999999</v>
      </c>
      <c r="L119" s="28">
        <v>127.4</v>
      </c>
      <c r="M119" s="28">
        <v>110.69540000000001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745.6</v>
      </c>
      <c r="D120" s="37">
        <v>746.68333333333339</v>
      </c>
      <c r="E120" s="37">
        <v>738.91666666666674</v>
      </c>
      <c r="F120" s="37">
        <v>732.23333333333335</v>
      </c>
      <c r="G120" s="37">
        <v>724.4666666666667</v>
      </c>
      <c r="H120" s="37">
        <v>753.36666666666679</v>
      </c>
      <c r="I120" s="37">
        <v>761.13333333333344</v>
      </c>
      <c r="J120" s="37">
        <v>767.81666666666683</v>
      </c>
      <c r="K120" s="28">
        <v>754.45</v>
      </c>
      <c r="L120" s="28">
        <v>740</v>
      </c>
      <c r="M120" s="28">
        <v>15.796189999999999</v>
      </c>
      <c r="N120" s="1"/>
      <c r="O120" s="1"/>
    </row>
    <row r="121" spans="1:15" ht="12.75" customHeight="1">
      <c r="A121" s="53">
        <v>112</v>
      </c>
      <c r="B121" s="28" t="s">
        <v>827</v>
      </c>
      <c r="C121" s="28">
        <v>22.3</v>
      </c>
      <c r="D121" s="37">
        <v>22.3</v>
      </c>
      <c r="E121" s="37">
        <v>22.150000000000002</v>
      </c>
      <c r="F121" s="37">
        <v>22</v>
      </c>
      <c r="G121" s="37">
        <v>21.85</v>
      </c>
      <c r="H121" s="37">
        <v>22.450000000000003</v>
      </c>
      <c r="I121" s="37">
        <v>22.6</v>
      </c>
      <c r="J121" s="37">
        <v>22.750000000000004</v>
      </c>
      <c r="K121" s="28">
        <v>22.45</v>
      </c>
      <c r="L121" s="28">
        <v>22.15</v>
      </c>
      <c r="M121" s="28">
        <v>69.802459999999996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372.15</v>
      </c>
      <c r="D122" s="37">
        <v>370.48333333333329</v>
      </c>
      <c r="E122" s="37">
        <v>365.26666666666659</v>
      </c>
      <c r="F122" s="37">
        <v>358.38333333333333</v>
      </c>
      <c r="G122" s="37">
        <v>353.16666666666663</v>
      </c>
      <c r="H122" s="37">
        <v>377.36666666666656</v>
      </c>
      <c r="I122" s="37">
        <v>382.58333333333326</v>
      </c>
      <c r="J122" s="37">
        <v>389.46666666666653</v>
      </c>
      <c r="K122" s="28">
        <v>375.7</v>
      </c>
      <c r="L122" s="28">
        <v>363.6</v>
      </c>
      <c r="M122" s="28">
        <v>21.0076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211.1</v>
      </c>
      <c r="D123" s="37">
        <v>212.4</v>
      </c>
      <c r="E123" s="37">
        <v>209</v>
      </c>
      <c r="F123" s="37">
        <v>206.9</v>
      </c>
      <c r="G123" s="37">
        <v>203.5</v>
      </c>
      <c r="H123" s="37">
        <v>214.5</v>
      </c>
      <c r="I123" s="37">
        <v>217.90000000000003</v>
      </c>
      <c r="J123" s="37">
        <v>220</v>
      </c>
      <c r="K123" s="28">
        <v>215.8</v>
      </c>
      <c r="L123" s="28">
        <v>210.3</v>
      </c>
      <c r="M123" s="28">
        <v>23.067409999999999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946.55</v>
      </c>
      <c r="D124" s="37">
        <v>945.33333333333337</v>
      </c>
      <c r="E124" s="37">
        <v>932.2166666666667</v>
      </c>
      <c r="F124" s="37">
        <v>917.88333333333333</v>
      </c>
      <c r="G124" s="37">
        <v>904.76666666666665</v>
      </c>
      <c r="H124" s="37">
        <v>959.66666666666674</v>
      </c>
      <c r="I124" s="37">
        <v>972.7833333333333</v>
      </c>
      <c r="J124" s="37">
        <v>987.11666666666679</v>
      </c>
      <c r="K124" s="28">
        <v>958.45</v>
      </c>
      <c r="L124" s="28">
        <v>931</v>
      </c>
      <c r="M124" s="28">
        <v>20.969100000000001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4502.45</v>
      </c>
      <c r="D125" s="37">
        <v>4541.1166666666659</v>
      </c>
      <c r="E125" s="37">
        <v>4446.3333333333321</v>
      </c>
      <c r="F125" s="37">
        <v>4390.2166666666662</v>
      </c>
      <c r="G125" s="37">
        <v>4295.4333333333325</v>
      </c>
      <c r="H125" s="37">
        <v>4597.2333333333318</v>
      </c>
      <c r="I125" s="37">
        <v>4692.0166666666664</v>
      </c>
      <c r="J125" s="37">
        <v>4748.1333333333314</v>
      </c>
      <c r="K125" s="28">
        <v>4635.8999999999996</v>
      </c>
      <c r="L125" s="28">
        <v>4485</v>
      </c>
      <c r="M125" s="28">
        <v>2.0453100000000002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1561.1</v>
      </c>
      <c r="D126" s="37">
        <v>1562.6666666666667</v>
      </c>
      <c r="E126" s="37">
        <v>1552.5333333333335</v>
      </c>
      <c r="F126" s="37">
        <v>1543.9666666666667</v>
      </c>
      <c r="G126" s="37">
        <v>1533.8333333333335</v>
      </c>
      <c r="H126" s="37">
        <v>1571.2333333333336</v>
      </c>
      <c r="I126" s="37">
        <v>1581.3666666666668</v>
      </c>
      <c r="J126" s="37">
        <v>1589.9333333333336</v>
      </c>
      <c r="K126" s="28">
        <v>1572.8</v>
      </c>
      <c r="L126" s="28">
        <v>1554.1</v>
      </c>
      <c r="M126" s="28">
        <v>70.005700000000004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1864.9</v>
      </c>
      <c r="D127" s="37">
        <v>1872.9666666666665</v>
      </c>
      <c r="E127" s="37">
        <v>1846.9333333333329</v>
      </c>
      <c r="F127" s="37">
        <v>1828.9666666666665</v>
      </c>
      <c r="G127" s="37">
        <v>1802.9333333333329</v>
      </c>
      <c r="H127" s="37">
        <v>1890.9333333333329</v>
      </c>
      <c r="I127" s="37">
        <v>1916.9666666666662</v>
      </c>
      <c r="J127" s="37">
        <v>1934.9333333333329</v>
      </c>
      <c r="K127" s="28">
        <v>1899</v>
      </c>
      <c r="L127" s="28">
        <v>1855</v>
      </c>
      <c r="M127" s="28">
        <v>5.4842000000000004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999.3</v>
      </c>
      <c r="D128" s="37">
        <v>1008.1166666666667</v>
      </c>
      <c r="E128" s="37">
        <v>988.38333333333344</v>
      </c>
      <c r="F128" s="37">
        <v>977.46666666666681</v>
      </c>
      <c r="G128" s="37">
        <v>957.73333333333358</v>
      </c>
      <c r="H128" s="37">
        <v>1019.0333333333333</v>
      </c>
      <c r="I128" s="37">
        <v>1038.7666666666667</v>
      </c>
      <c r="J128" s="37">
        <v>1049.6833333333332</v>
      </c>
      <c r="K128" s="28">
        <v>1027.8499999999999</v>
      </c>
      <c r="L128" s="28">
        <v>997.2</v>
      </c>
      <c r="M128" s="28">
        <v>2.6762800000000002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329.65</v>
      </c>
      <c r="D129" s="37">
        <v>332.59999999999997</v>
      </c>
      <c r="E129" s="37">
        <v>324.19999999999993</v>
      </c>
      <c r="F129" s="37">
        <v>318.74999999999994</v>
      </c>
      <c r="G129" s="37">
        <v>310.34999999999991</v>
      </c>
      <c r="H129" s="37">
        <v>338.04999999999995</v>
      </c>
      <c r="I129" s="37">
        <v>346.44999999999993</v>
      </c>
      <c r="J129" s="37">
        <v>351.9</v>
      </c>
      <c r="K129" s="28">
        <v>341</v>
      </c>
      <c r="L129" s="28">
        <v>327.14999999999998</v>
      </c>
      <c r="M129" s="28">
        <v>6.4670899999999998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715.7</v>
      </c>
      <c r="D130" s="37">
        <v>710.15</v>
      </c>
      <c r="E130" s="37">
        <v>700.8</v>
      </c>
      <c r="F130" s="37">
        <v>685.9</v>
      </c>
      <c r="G130" s="37">
        <v>676.55</v>
      </c>
      <c r="H130" s="37">
        <v>725.05</v>
      </c>
      <c r="I130" s="37">
        <v>734.40000000000009</v>
      </c>
      <c r="J130" s="37">
        <v>749.3</v>
      </c>
      <c r="K130" s="28">
        <v>719.5</v>
      </c>
      <c r="L130" s="28">
        <v>695.25</v>
      </c>
      <c r="M130" s="28">
        <v>49.356720000000003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526.20000000000005</v>
      </c>
      <c r="D131" s="37">
        <v>523.2833333333333</v>
      </c>
      <c r="E131" s="37">
        <v>516.91666666666663</v>
      </c>
      <c r="F131" s="37">
        <v>507.63333333333333</v>
      </c>
      <c r="G131" s="37">
        <v>501.26666666666665</v>
      </c>
      <c r="H131" s="37">
        <v>532.56666666666661</v>
      </c>
      <c r="I131" s="37">
        <v>538.93333333333339</v>
      </c>
      <c r="J131" s="37">
        <v>548.21666666666658</v>
      </c>
      <c r="K131" s="28">
        <v>529.65</v>
      </c>
      <c r="L131" s="28">
        <v>514</v>
      </c>
      <c r="M131" s="28">
        <v>68.349220000000003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540.6</v>
      </c>
      <c r="D132" s="37">
        <v>546.08333333333337</v>
      </c>
      <c r="E132" s="37">
        <v>524.01666666666677</v>
      </c>
      <c r="F132" s="37">
        <v>507.43333333333339</v>
      </c>
      <c r="G132" s="37">
        <v>485.36666666666679</v>
      </c>
      <c r="H132" s="37">
        <v>562.66666666666674</v>
      </c>
      <c r="I132" s="37">
        <v>584.73333333333335</v>
      </c>
      <c r="J132" s="37">
        <v>601.31666666666672</v>
      </c>
      <c r="K132" s="28">
        <v>568.15</v>
      </c>
      <c r="L132" s="28">
        <v>529.5</v>
      </c>
      <c r="M132" s="28">
        <v>99.563640000000007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1728.85</v>
      </c>
      <c r="D133" s="37">
        <v>1720.25</v>
      </c>
      <c r="E133" s="37">
        <v>1702.6</v>
      </c>
      <c r="F133" s="37">
        <v>1676.35</v>
      </c>
      <c r="G133" s="37">
        <v>1658.6999999999998</v>
      </c>
      <c r="H133" s="37">
        <v>1746.5</v>
      </c>
      <c r="I133" s="37">
        <v>1764.15</v>
      </c>
      <c r="J133" s="37">
        <v>1790.4</v>
      </c>
      <c r="K133" s="28">
        <v>1737.9</v>
      </c>
      <c r="L133" s="28">
        <v>1694</v>
      </c>
      <c r="M133" s="28">
        <v>21.493939999999998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86.5</v>
      </c>
      <c r="D134" s="37">
        <v>87.033333333333346</v>
      </c>
      <c r="E134" s="37">
        <v>85.266666666666694</v>
      </c>
      <c r="F134" s="37">
        <v>84.033333333333346</v>
      </c>
      <c r="G134" s="37">
        <v>82.266666666666694</v>
      </c>
      <c r="H134" s="37">
        <v>88.266666666666694</v>
      </c>
      <c r="I134" s="37">
        <v>90.033333333333346</v>
      </c>
      <c r="J134" s="37">
        <v>91.266666666666694</v>
      </c>
      <c r="K134" s="28">
        <v>88.8</v>
      </c>
      <c r="L134" s="28">
        <v>85.8</v>
      </c>
      <c r="M134" s="28">
        <v>127.56433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4010.6</v>
      </c>
      <c r="D135" s="37">
        <v>4021.8666666666663</v>
      </c>
      <c r="E135" s="37">
        <v>3948.7833333333328</v>
      </c>
      <c r="F135" s="37">
        <v>3886.9666666666667</v>
      </c>
      <c r="G135" s="37">
        <v>3813.8833333333332</v>
      </c>
      <c r="H135" s="37">
        <v>4083.6833333333325</v>
      </c>
      <c r="I135" s="37">
        <v>4156.7666666666655</v>
      </c>
      <c r="J135" s="37">
        <v>4218.5833333333321</v>
      </c>
      <c r="K135" s="28">
        <v>4094.95</v>
      </c>
      <c r="L135" s="28">
        <v>3960.05</v>
      </c>
      <c r="M135" s="28">
        <v>3.5500799999999999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364.95</v>
      </c>
      <c r="D136" s="37">
        <v>366.5</v>
      </c>
      <c r="E136" s="37">
        <v>361.15</v>
      </c>
      <c r="F136" s="37">
        <v>357.34999999999997</v>
      </c>
      <c r="G136" s="37">
        <v>351.99999999999994</v>
      </c>
      <c r="H136" s="37">
        <v>370.3</v>
      </c>
      <c r="I136" s="37">
        <v>375.65000000000003</v>
      </c>
      <c r="J136" s="37">
        <v>379.45000000000005</v>
      </c>
      <c r="K136" s="28">
        <v>371.85</v>
      </c>
      <c r="L136" s="28">
        <v>362.7</v>
      </c>
      <c r="M136" s="28">
        <v>27.300730000000001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4856.05</v>
      </c>
      <c r="D137" s="37">
        <v>4923.6833333333334</v>
      </c>
      <c r="E137" s="37">
        <v>4767.3666666666668</v>
      </c>
      <c r="F137" s="37">
        <v>4678.6833333333334</v>
      </c>
      <c r="G137" s="37">
        <v>4522.3666666666668</v>
      </c>
      <c r="H137" s="37">
        <v>5012.3666666666668</v>
      </c>
      <c r="I137" s="37">
        <v>5168.6833333333343</v>
      </c>
      <c r="J137" s="37">
        <v>5257.3666666666668</v>
      </c>
      <c r="K137" s="28">
        <v>5080</v>
      </c>
      <c r="L137" s="28">
        <v>4835</v>
      </c>
      <c r="M137" s="28">
        <v>7.3943199999999996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1657.35</v>
      </c>
      <c r="D138" s="37">
        <v>1661.45</v>
      </c>
      <c r="E138" s="37">
        <v>1647.9</v>
      </c>
      <c r="F138" s="37">
        <v>1638.45</v>
      </c>
      <c r="G138" s="37">
        <v>1624.9</v>
      </c>
      <c r="H138" s="37">
        <v>1670.9</v>
      </c>
      <c r="I138" s="37">
        <v>1684.4499999999998</v>
      </c>
      <c r="J138" s="37">
        <v>1693.9</v>
      </c>
      <c r="K138" s="28">
        <v>1675</v>
      </c>
      <c r="L138" s="28">
        <v>1652</v>
      </c>
      <c r="M138" s="28">
        <v>19.643439999999998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593.9</v>
      </c>
      <c r="D139" s="37">
        <v>595.78333333333342</v>
      </c>
      <c r="E139" s="37">
        <v>589.56666666666683</v>
      </c>
      <c r="F139" s="37">
        <v>585.23333333333346</v>
      </c>
      <c r="G139" s="37">
        <v>579.01666666666688</v>
      </c>
      <c r="H139" s="37">
        <v>600.11666666666679</v>
      </c>
      <c r="I139" s="37">
        <v>606.33333333333326</v>
      </c>
      <c r="J139" s="37">
        <v>610.66666666666674</v>
      </c>
      <c r="K139" s="28">
        <v>602</v>
      </c>
      <c r="L139" s="28">
        <v>591.45000000000005</v>
      </c>
      <c r="M139" s="28">
        <v>14.829420000000001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725.4</v>
      </c>
      <c r="D140" s="37">
        <v>733.61666666666667</v>
      </c>
      <c r="E140" s="37">
        <v>714.7833333333333</v>
      </c>
      <c r="F140" s="37">
        <v>704.16666666666663</v>
      </c>
      <c r="G140" s="37">
        <v>685.33333333333326</v>
      </c>
      <c r="H140" s="37">
        <v>744.23333333333335</v>
      </c>
      <c r="I140" s="37">
        <v>763.06666666666661</v>
      </c>
      <c r="J140" s="37">
        <v>773.68333333333339</v>
      </c>
      <c r="K140" s="28">
        <v>752.45</v>
      </c>
      <c r="L140" s="28">
        <v>723</v>
      </c>
      <c r="M140" s="28">
        <v>9.5001300000000004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69115.899999999994</v>
      </c>
      <c r="D141" s="37">
        <v>68950.083333333328</v>
      </c>
      <c r="E141" s="37">
        <v>68401.166666666657</v>
      </c>
      <c r="F141" s="37">
        <v>67686.433333333334</v>
      </c>
      <c r="G141" s="37">
        <v>67137.516666666663</v>
      </c>
      <c r="H141" s="37">
        <v>69664.816666666651</v>
      </c>
      <c r="I141" s="37">
        <v>70213.733333333308</v>
      </c>
      <c r="J141" s="37">
        <v>70928.466666666645</v>
      </c>
      <c r="K141" s="28">
        <v>69499</v>
      </c>
      <c r="L141" s="28">
        <v>68235.350000000006</v>
      </c>
      <c r="M141" s="28">
        <v>9.3869999999999995E-2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808</v>
      </c>
      <c r="D142" s="37">
        <v>811.9666666666667</v>
      </c>
      <c r="E142" s="37">
        <v>800.78333333333342</v>
      </c>
      <c r="F142" s="37">
        <v>793.56666666666672</v>
      </c>
      <c r="G142" s="37">
        <v>782.38333333333344</v>
      </c>
      <c r="H142" s="37">
        <v>819.18333333333339</v>
      </c>
      <c r="I142" s="37">
        <v>830.36666666666679</v>
      </c>
      <c r="J142" s="37">
        <v>837.58333333333337</v>
      </c>
      <c r="K142" s="28">
        <v>823.15</v>
      </c>
      <c r="L142" s="28">
        <v>804.75</v>
      </c>
      <c r="M142" s="28">
        <v>2.17422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176.1</v>
      </c>
      <c r="D143" s="37">
        <v>175.23333333333335</v>
      </c>
      <c r="E143" s="37">
        <v>173.3666666666667</v>
      </c>
      <c r="F143" s="37">
        <v>170.63333333333335</v>
      </c>
      <c r="G143" s="37">
        <v>168.76666666666671</v>
      </c>
      <c r="H143" s="37">
        <v>177.9666666666667</v>
      </c>
      <c r="I143" s="37">
        <v>179.83333333333337</v>
      </c>
      <c r="J143" s="37">
        <v>182.56666666666669</v>
      </c>
      <c r="K143" s="28">
        <v>177.1</v>
      </c>
      <c r="L143" s="28">
        <v>172.5</v>
      </c>
      <c r="M143" s="28">
        <v>42.712420000000002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904</v>
      </c>
      <c r="D144" s="37">
        <v>909.0333333333333</v>
      </c>
      <c r="E144" s="37">
        <v>890.06666666666661</v>
      </c>
      <c r="F144" s="37">
        <v>876.13333333333333</v>
      </c>
      <c r="G144" s="37">
        <v>857.16666666666663</v>
      </c>
      <c r="H144" s="37">
        <v>922.96666666666658</v>
      </c>
      <c r="I144" s="37">
        <v>941.93333333333328</v>
      </c>
      <c r="J144" s="37">
        <v>955.86666666666656</v>
      </c>
      <c r="K144" s="28">
        <v>928</v>
      </c>
      <c r="L144" s="28">
        <v>895.1</v>
      </c>
      <c r="M144" s="28">
        <v>54.766260000000003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115.05</v>
      </c>
      <c r="D145" s="37">
        <v>116.01666666666665</v>
      </c>
      <c r="E145" s="37">
        <v>113.3833333333333</v>
      </c>
      <c r="F145" s="37">
        <v>111.71666666666664</v>
      </c>
      <c r="G145" s="37">
        <v>109.08333333333329</v>
      </c>
      <c r="H145" s="37">
        <v>117.68333333333331</v>
      </c>
      <c r="I145" s="37">
        <v>120.31666666666666</v>
      </c>
      <c r="J145" s="37">
        <v>121.98333333333332</v>
      </c>
      <c r="K145" s="28">
        <v>118.65</v>
      </c>
      <c r="L145" s="28">
        <v>114.35</v>
      </c>
      <c r="M145" s="28">
        <v>50.978740000000002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515.54999999999995</v>
      </c>
      <c r="D146" s="37">
        <v>515.81666666666661</v>
      </c>
      <c r="E146" s="37">
        <v>502.73333333333323</v>
      </c>
      <c r="F146" s="37">
        <v>489.91666666666663</v>
      </c>
      <c r="G146" s="37">
        <v>476.83333333333326</v>
      </c>
      <c r="H146" s="37">
        <v>528.63333333333321</v>
      </c>
      <c r="I146" s="37">
        <v>541.7166666666667</v>
      </c>
      <c r="J146" s="37">
        <v>554.53333333333319</v>
      </c>
      <c r="K146" s="28">
        <v>528.9</v>
      </c>
      <c r="L146" s="28">
        <v>503</v>
      </c>
      <c r="M146" s="28">
        <v>25.168230000000001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7912.35</v>
      </c>
      <c r="D147" s="37">
        <v>7906.7833333333328</v>
      </c>
      <c r="E147" s="37">
        <v>7815.5666666666657</v>
      </c>
      <c r="F147" s="37">
        <v>7718.7833333333328</v>
      </c>
      <c r="G147" s="37">
        <v>7627.5666666666657</v>
      </c>
      <c r="H147" s="37">
        <v>8003.5666666666657</v>
      </c>
      <c r="I147" s="37">
        <v>8094.7833333333328</v>
      </c>
      <c r="J147" s="37">
        <v>8191.5666666666657</v>
      </c>
      <c r="K147" s="28">
        <v>7998</v>
      </c>
      <c r="L147" s="28">
        <v>7810</v>
      </c>
      <c r="M147" s="28">
        <v>7.0152099999999997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723.7</v>
      </c>
      <c r="D148" s="37">
        <v>724.76666666666677</v>
      </c>
      <c r="E148" s="37">
        <v>712.23333333333358</v>
      </c>
      <c r="F148" s="37">
        <v>700.76666666666677</v>
      </c>
      <c r="G148" s="37">
        <v>688.23333333333358</v>
      </c>
      <c r="H148" s="37">
        <v>736.23333333333358</v>
      </c>
      <c r="I148" s="37">
        <v>748.76666666666665</v>
      </c>
      <c r="J148" s="37">
        <v>760.23333333333358</v>
      </c>
      <c r="K148" s="28">
        <v>737.3</v>
      </c>
      <c r="L148" s="28">
        <v>713.3</v>
      </c>
      <c r="M148" s="28">
        <v>3.2561900000000001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3722.55</v>
      </c>
      <c r="D149" s="37">
        <v>3742.5166666666664</v>
      </c>
      <c r="E149" s="37">
        <v>3665.0333333333328</v>
      </c>
      <c r="F149" s="37">
        <v>3607.5166666666664</v>
      </c>
      <c r="G149" s="37">
        <v>3530.0333333333328</v>
      </c>
      <c r="H149" s="37">
        <v>3800.0333333333328</v>
      </c>
      <c r="I149" s="37">
        <v>3877.5166666666664</v>
      </c>
      <c r="J149" s="37">
        <v>3935.0333333333328</v>
      </c>
      <c r="K149" s="28">
        <v>3820</v>
      </c>
      <c r="L149" s="28">
        <v>3685</v>
      </c>
      <c r="M149" s="28">
        <v>7.8328300000000004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2794.85</v>
      </c>
      <c r="D150" s="37">
        <v>2821.3000000000006</v>
      </c>
      <c r="E150" s="37">
        <v>2757.6000000000013</v>
      </c>
      <c r="F150" s="37">
        <v>2720.3500000000008</v>
      </c>
      <c r="G150" s="37">
        <v>2656.6500000000015</v>
      </c>
      <c r="H150" s="37">
        <v>2858.5500000000011</v>
      </c>
      <c r="I150" s="37">
        <v>2922.2500000000009</v>
      </c>
      <c r="J150" s="37">
        <v>2959.5000000000009</v>
      </c>
      <c r="K150" s="28">
        <v>2885</v>
      </c>
      <c r="L150" s="28">
        <v>2784.05</v>
      </c>
      <c r="M150" s="28">
        <v>4.4240700000000004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1277.05</v>
      </c>
      <c r="D151" s="37">
        <v>1276.0166666666667</v>
      </c>
      <c r="E151" s="37">
        <v>1254.0333333333333</v>
      </c>
      <c r="F151" s="37">
        <v>1231.0166666666667</v>
      </c>
      <c r="G151" s="37">
        <v>1209.0333333333333</v>
      </c>
      <c r="H151" s="37">
        <v>1299.0333333333333</v>
      </c>
      <c r="I151" s="37">
        <v>1321.0166666666664</v>
      </c>
      <c r="J151" s="37">
        <v>1344.0333333333333</v>
      </c>
      <c r="K151" s="28">
        <v>1298</v>
      </c>
      <c r="L151" s="28">
        <v>1253</v>
      </c>
      <c r="M151" s="28">
        <v>7.3868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767.95</v>
      </c>
      <c r="D152" s="37">
        <v>773.98333333333323</v>
      </c>
      <c r="E152" s="37">
        <v>759.01666666666642</v>
      </c>
      <c r="F152" s="37">
        <v>750.08333333333314</v>
      </c>
      <c r="G152" s="37">
        <v>735.11666666666633</v>
      </c>
      <c r="H152" s="37">
        <v>782.91666666666652</v>
      </c>
      <c r="I152" s="37">
        <v>797.88333333333344</v>
      </c>
      <c r="J152" s="37">
        <v>806.81666666666661</v>
      </c>
      <c r="K152" s="28">
        <v>788.95</v>
      </c>
      <c r="L152" s="28">
        <v>765.05</v>
      </c>
      <c r="M152" s="28">
        <v>0.91298000000000001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158.9</v>
      </c>
      <c r="D153" s="37">
        <v>159.91666666666666</v>
      </c>
      <c r="E153" s="37">
        <v>156.38333333333333</v>
      </c>
      <c r="F153" s="37">
        <v>153.86666666666667</v>
      </c>
      <c r="G153" s="37">
        <v>150.33333333333334</v>
      </c>
      <c r="H153" s="37">
        <v>162.43333333333331</v>
      </c>
      <c r="I153" s="37">
        <v>165.96666666666667</v>
      </c>
      <c r="J153" s="37">
        <v>168.48333333333329</v>
      </c>
      <c r="K153" s="28">
        <v>163.44999999999999</v>
      </c>
      <c r="L153" s="28">
        <v>157.4</v>
      </c>
      <c r="M153" s="28">
        <v>113.58487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156.1</v>
      </c>
      <c r="D154" s="37">
        <v>157.46666666666667</v>
      </c>
      <c r="E154" s="37">
        <v>154.03333333333333</v>
      </c>
      <c r="F154" s="37">
        <v>151.96666666666667</v>
      </c>
      <c r="G154" s="37">
        <v>148.53333333333333</v>
      </c>
      <c r="H154" s="37">
        <v>159.53333333333333</v>
      </c>
      <c r="I154" s="37">
        <v>162.96666666666667</v>
      </c>
      <c r="J154" s="37">
        <v>165.03333333333333</v>
      </c>
      <c r="K154" s="28">
        <v>160.9</v>
      </c>
      <c r="L154" s="28">
        <v>155.4</v>
      </c>
      <c r="M154" s="28">
        <v>120.08027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109.35</v>
      </c>
      <c r="D155" s="37">
        <v>110.08333333333333</v>
      </c>
      <c r="E155" s="37">
        <v>107.76666666666665</v>
      </c>
      <c r="F155" s="37">
        <v>106.18333333333332</v>
      </c>
      <c r="G155" s="37">
        <v>103.86666666666665</v>
      </c>
      <c r="H155" s="37">
        <v>111.66666666666666</v>
      </c>
      <c r="I155" s="37">
        <v>113.98333333333335</v>
      </c>
      <c r="J155" s="37">
        <v>115.56666666666666</v>
      </c>
      <c r="K155" s="28">
        <v>112.4</v>
      </c>
      <c r="L155" s="28">
        <v>108.5</v>
      </c>
      <c r="M155" s="28">
        <v>201.80148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3987.6</v>
      </c>
      <c r="D156" s="37">
        <v>3986.2666666666664</v>
      </c>
      <c r="E156" s="37">
        <v>3941.4833333333327</v>
      </c>
      <c r="F156" s="37">
        <v>3895.3666666666663</v>
      </c>
      <c r="G156" s="37">
        <v>3850.5833333333326</v>
      </c>
      <c r="H156" s="37">
        <v>4032.3833333333328</v>
      </c>
      <c r="I156" s="37">
        <v>4077.1666666666665</v>
      </c>
      <c r="J156" s="37">
        <v>4123.2833333333328</v>
      </c>
      <c r="K156" s="28">
        <v>4031.05</v>
      </c>
      <c r="L156" s="28">
        <v>3940.15</v>
      </c>
      <c r="M156" s="28">
        <v>0.77142999999999995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18174.7</v>
      </c>
      <c r="D157" s="37">
        <v>18124.933333333331</v>
      </c>
      <c r="E157" s="37">
        <v>17899.866666666661</v>
      </c>
      <c r="F157" s="37">
        <v>17625.033333333329</v>
      </c>
      <c r="G157" s="37">
        <v>17399.96666666666</v>
      </c>
      <c r="H157" s="37">
        <v>18399.766666666663</v>
      </c>
      <c r="I157" s="37">
        <v>18624.833333333336</v>
      </c>
      <c r="J157" s="37">
        <v>18899.666666666664</v>
      </c>
      <c r="K157" s="28">
        <v>18350</v>
      </c>
      <c r="L157" s="28">
        <v>17850.099999999999</v>
      </c>
      <c r="M157" s="28">
        <v>0.84506999999999999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317.35000000000002</v>
      </c>
      <c r="D158" s="37">
        <v>319.2833333333333</v>
      </c>
      <c r="E158" s="37">
        <v>312.61666666666662</v>
      </c>
      <c r="F158" s="37">
        <v>307.88333333333333</v>
      </c>
      <c r="G158" s="37">
        <v>301.21666666666664</v>
      </c>
      <c r="H158" s="37">
        <v>324.01666666666659</v>
      </c>
      <c r="I158" s="37">
        <v>330.68333333333334</v>
      </c>
      <c r="J158" s="37">
        <v>335.41666666666657</v>
      </c>
      <c r="K158" s="28">
        <v>325.95</v>
      </c>
      <c r="L158" s="28">
        <v>314.55</v>
      </c>
      <c r="M158" s="28">
        <v>9.8143799999999999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916.75</v>
      </c>
      <c r="D159" s="37">
        <v>928.25</v>
      </c>
      <c r="E159" s="37">
        <v>900.5</v>
      </c>
      <c r="F159" s="37">
        <v>884.25</v>
      </c>
      <c r="G159" s="37">
        <v>856.5</v>
      </c>
      <c r="H159" s="37">
        <v>944.5</v>
      </c>
      <c r="I159" s="37">
        <v>972.25</v>
      </c>
      <c r="J159" s="37">
        <v>988.5</v>
      </c>
      <c r="K159" s="28">
        <v>956</v>
      </c>
      <c r="L159" s="28">
        <v>912</v>
      </c>
      <c r="M159" s="28">
        <v>7.1657299999999999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169.65</v>
      </c>
      <c r="D160" s="37">
        <v>170.31666666666666</v>
      </c>
      <c r="E160" s="37">
        <v>167.63333333333333</v>
      </c>
      <c r="F160" s="37">
        <v>165.61666666666667</v>
      </c>
      <c r="G160" s="37">
        <v>162.93333333333334</v>
      </c>
      <c r="H160" s="37">
        <v>172.33333333333331</v>
      </c>
      <c r="I160" s="37">
        <v>175.01666666666665</v>
      </c>
      <c r="J160" s="37">
        <v>177.0333333333333</v>
      </c>
      <c r="K160" s="28">
        <v>173</v>
      </c>
      <c r="L160" s="28">
        <v>168.3</v>
      </c>
      <c r="M160" s="28">
        <v>125.83497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232.95</v>
      </c>
      <c r="D161" s="37">
        <v>233.9666666666667</v>
      </c>
      <c r="E161" s="37">
        <v>229.03333333333339</v>
      </c>
      <c r="F161" s="37">
        <v>225.1166666666667</v>
      </c>
      <c r="G161" s="37">
        <v>220.18333333333339</v>
      </c>
      <c r="H161" s="37">
        <v>237.88333333333338</v>
      </c>
      <c r="I161" s="37">
        <v>242.81666666666666</v>
      </c>
      <c r="J161" s="37">
        <v>246.73333333333338</v>
      </c>
      <c r="K161" s="28">
        <v>238.9</v>
      </c>
      <c r="L161" s="28">
        <v>230.05</v>
      </c>
      <c r="M161" s="28">
        <v>15.328110000000001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2855.85</v>
      </c>
      <c r="D162" s="37">
        <v>2852.6166666666668</v>
      </c>
      <c r="E162" s="37">
        <v>2807.2333333333336</v>
      </c>
      <c r="F162" s="37">
        <v>2758.6166666666668</v>
      </c>
      <c r="G162" s="37">
        <v>2713.2333333333336</v>
      </c>
      <c r="H162" s="37">
        <v>2901.2333333333336</v>
      </c>
      <c r="I162" s="37">
        <v>2946.6166666666668</v>
      </c>
      <c r="J162" s="37">
        <v>2995.2333333333336</v>
      </c>
      <c r="K162" s="28">
        <v>2898</v>
      </c>
      <c r="L162" s="28">
        <v>2804</v>
      </c>
      <c r="M162" s="28">
        <v>1.16631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44866.35</v>
      </c>
      <c r="D163" s="37">
        <v>45106.833333333336</v>
      </c>
      <c r="E163" s="37">
        <v>44519.51666666667</v>
      </c>
      <c r="F163" s="37">
        <v>44172.683333333334</v>
      </c>
      <c r="G163" s="37">
        <v>43585.366666666669</v>
      </c>
      <c r="H163" s="37">
        <v>45453.666666666672</v>
      </c>
      <c r="I163" s="37">
        <v>46040.983333333337</v>
      </c>
      <c r="J163" s="37">
        <v>46387.816666666673</v>
      </c>
      <c r="K163" s="28">
        <v>45694.15</v>
      </c>
      <c r="L163" s="28">
        <v>44760</v>
      </c>
      <c r="M163" s="28">
        <v>0.27997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202.85</v>
      </c>
      <c r="D164" s="37">
        <v>202.88333333333333</v>
      </c>
      <c r="E164" s="37">
        <v>200.06666666666666</v>
      </c>
      <c r="F164" s="37">
        <v>197.28333333333333</v>
      </c>
      <c r="G164" s="37">
        <v>194.46666666666667</v>
      </c>
      <c r="H164" s="37">
        <v>205.66666666666666</v>
      </c>
      <c r="I164" s="37">
        <v>208.48333333333332</v>
      </c>
      <c r="J164" s="37">
        <v>211.26666666666665</v>
      </c>
      <c r="K164" s="28">
        <v>205.7</v>
      </c>
      <c r="L164" s="28">
        <v>200.1</v>
      </c>
      <c r="M164" s="28">
        <v>26.299620000000001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4315.25</v>
      </c>
      <c r="D165" s="37">
        <v>4242.95</v>
      </c>
      <c r="E165" s="37">
        <v>4143.7</v>
      </c>
      <c r="F165" s="37">
        <v>3972.15</v>
      </c>
      <c r="G165" s="37">
        <v>3872.9</v>
      </c>
      <c r="H165" s="37">
        <v>4414.5</v>
      </c>
      <c r="I165" s="37">
        <v>4513.75</v>
      </c>
      <c r="J165" s="37">
        <v>4685.2999999999993</v>
      </c>
      <c r="K165" s="28">
        <v>4342.2</v>
      </c>
      <c r="L165" s="28">
        <v>4071.4</v>
      </c>
      <c r="M165" s="28">
        <v>0.50583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2408.35</v>
      </c>
      <c r="D166" s="37">
        <v>2404.7166666666667</v>
      </c>
      <c r="E166" s="37">
        <v>2388.4333333333334</v>
      </c>
      <c r="F166" s="37">
        <v>2368.5166666666669</v>
      </c>
      <c r="G166" s="37">
        <v>2352.2333333333336</v>
      </c>
      <c r="H166" s="37">
        <v>2424.6333333333332</v>
      </c>
      <c r="I166" s="37">
        <v>2440.916666666667</v>
      </c>
      <c r="J166" s="37">
        <v>2460.833333333333</v>
      </c>
      <c r="K166" s="28">
        <v>2421</v>
      </c>
      <c r="L166" s="28">
        <v>2384.8000000000002</v>
      </c>
      <c r="M166" s="28">
        <v>2.9337200000000001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2113</v>
      </c>
      <c r="D167" s="37">
        <v>2128.7000000000003</v>
      </c>
      <c r="E167" s="37">
        <v>2089.4000000000005</v>
      </c>
      <c r="F167" s="37">
        <v>2065.8000000000002</v>
      </c>
      <c r="G167" s="37">
        <v>2026.5000000000005</v>
      </c>
      <c r="H167" s="37">
        <v>2152.3000000000006</v>
      </c>
      <c r="I167" s="37">
        <v>2191.6000000000008</v>
      </c>
      <c r="J167" s="37">
        <v>2215.2000000000007</v>
      </c>
      <c r="K167" s="28">
        <v>2168</v>
      </c>
      <c r="L167" s="28">
        <v>2105.1</v>
      </c>
      <c r="M167" s="28">
        <v>4.7099099999999998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2550.85</v>
      </c>
      <c r="D168" s="37">
        <v>2549.65</v>
      </c>
      <c r="E168" s="37">
        <v>2486.3000000000002</v>
      </c>
      <c r="F168" s="37">
        <v>2421.75</v>
      </c>
      <c r="G168" s="37">
        <v>2358.4</v>
      </c>
      <c r="H168" s="37">
        <v>2614.2000000000003</v>
      </c>
      <c r="I168" s="37">
        <v>2677.5499999999997</v>
      </c>
      <c r="J168" s="37">
        <v>2742.1000000000004</v>
      </c>
      <c r="K168" s="28">
        <v>2613</v>
      </c>
      <c r="L168" s="28">
        <v>2485.1</v>
      </c>
      <c r="M168" s="28">
        <v>11.66076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115.9</v>
      </c>
      <c r="D169" s="37">
        <v>116.46666666666668</v>
      </c>
      <c r="E169" s="37">
        <v>114.73333333333336</v>
      </c>
      <c r="F169" s="37">
        <v>113.56666666666668</v>
      </c>
      <c r="G169" s="37">
        <v>111.83333333333336</v>
      </c>
      <c r="H169" s="37">
        <v>117.63333333333337</v>
      </c>
      <c r="I169" s="37">
        <v>119.36666666666669</v>
      </c>
      <c r="J169" s="37">
        <v>120.53333333333337</v>
      </c>
      <c r="K169" s="28">
        <v>118.2</v>
      </c>
      <c r="L169" s="28">
        <v>115.3</v>
      </c>
      <c r="M169" s="28">
        <v>31.37678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222.85</v>
      </c>
      <c r="D170" s="37">
        <v>223.75</v>
      </c>
      <c r="E170" s="37">
        <v>220.6</v>
      </c>
      <c r="F170" s="37">
        <v>218.35</v>
      </c>
      <c r="G170" s="37">
        <v>215.2</v>
      </c>
      <c r="H170" s="37">
        <v>226</v>
      </c>
      <c r="I170" s="37">
        <v>229.14999999999998</v>
      </c>
      <c r="J170" s="37">
        <v>231.4</v>
      </c>
      <c r="K170" s="28">
        <v>226.9</v>
      </c>
      <c r="L170" s="28">
        <v>221.5</v>
      </c>
      <c r="M170" s="28">
        <v>82.820130000000006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479.45</v>
      </c>
      <c r="D171" s="37">
        <v>479.01666666666671</v>
      </c>
      <c r="E171" s="37">
        <v>474.03333333333342</v>
      </c>
      <c r="F171" s="37">
        <v>468.61666666666673</v>
      </c>
      <c r="G171" s="37">
        <v>463.63333333333344</v>
      </c>
      <c r="H171" s="37">
        <v>484.43333333333339</v>
      </c>
      <c r="I171" s="37">
        <v>489.41666666666663</v>
      </c>
      <c r="J171" s="37">
        <v>494.83333333333337</v>
      </c>
      <c r="K171" s="28">
        <v>484</v>
      </c>
      <c r="L171" s="28">
        <v>473.6</v>
      </c>
      <c r="M171" s="28">
        <v>6.4611799999999997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14047.5</v>
      </c>
      <c r="D172" s="37">
        <v>14133.949999999999</v>
      </c>
      <c r="E172" s="37">
        <v>13919.949999999997</v>
      </c>
      <c r="F172" s="37">
        <v>13792.399999999998</v>
      </c>
      <c r="G172" s="37">
        <v>13578.399999999996</v>
      </c>
      <c r="H172" s="37">
        <v>14261.499999999998</v>
      </c>
      <c r="I172" s="37">
        <v>14475.500000000002</v>
      </c>
      <c r="J172" s="37">
        <v>14603.05</v>
      </c>
      <c r="K172" s="28">
        <v>14347.95</v>
      </c>
      <c r="L172" s="28">
        <v>14006.4</v>
      </c>
      <c r="M172" s="28">
        <v>4.929E-2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34.9</v>
      </c>
      <c r="D173" s="37">
        <v>34.983333333333334</v>
      </c>
      <c r="E173" s="37">
        <v>34.716666666666669</v>
      </c>
      <c r="F173" s="37">
        <v>34.533333333333331</v>
      </c>
      <c r="G173" s="37">
        <v>34.266666666666666</v>
      </c>
      <c r="H173" s="37">
        <v>35.166666666666671</v>
      </c>
      <c r="I173" s="37">
        <v>35.433333333333337</v>
      </c>
      <c r="J173" s="37">
        <v>35.616666666666674</v>
      </c>
      <c r="K173" s="28">
        <v>35.25</v>
      </c>
      <c r="L173" s="28">
        <v>34.799999999999997</v>
      </c>
      <c r="M173" s="28">
        <v>388.12925999999999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120.45</v>
      </c>
      <c r="D174" s="37">
        <v>121.21666666666665</v>
      </c>
      <c r="E174" s="37">
        <v>118.73333333333331</v>
      </c>
      <c r="F174" s="37">
        <v>117.01666666666665</v>
      </c>
      <c r="G174" s="37">
        <v>114.5333333333333</v>
      </c>
      <c r="H174" s="37">
        <v>122.93333333333331</v>
      </c>
      <c r="I174" s="37">
        <v>125.41666666666666</v>
      </c>
      <c r="J174" s="37">
        <v>127.13333333333331</v>
      </c>
      <c r="K174" s="28">
        <v>123.7</v>
      </c>
      <c r="L174" s="28">
        <v>119.5</v>
      </c>
      <c r="M174" s="28">
        <v>141.75800000000001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126</v>
      </c>
      <c r="D175" s="37">
        <v>126.61666666666667</v>
      </c>
      <c r="E175" s="37">
        <v>124.88333333333335</v>
      </c>
      <c r="F175" s="37">
        <v>123.76666666666668</v>
      </c>
      <c r="G175" s="37">
        <v>122.03333333333336</v>
      </c>
      <c r="H175" s="37">
        <v>127.73333333333335</v>
      </c>
      <c r="I175" s="37">
        <v>129.46666666666667</v>
      </c>
      <c r="J175" s="37">
        <v>130.58333333333334</v>
      </c>
      <c r="K175" s="28">
        <v>128.35</v>
      </c>
      <c r="L175" s="28">
        <v>125.5</v>
      </c>
      <c r="M175" s="28">
        <v>29.096070000000001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2695</v>
      </c>
      <c r="D176" s="37">
        <v>2705.6833333333329</v>
      </c>
      <c r="E176" s="37">
        <v>2652.9666666666658</v>
      </c>
      <c r="F176" s="37">
        <v>2610.9333333333329</v>
      </c>
      <c r="G176" s="37">
        <v>2558.2166666666658</v>
      </c>
      <c r="H176" s="37">
        <v>2747.7166666666658</v>
      </c>
      <c r="I176" s="37">
        <v>2800.4333333333329</v>
      </c>
      <c r="J176" s="37">
        <v>2842.4666666666658</v>
      </c>
      <c r="K176" s="28">
        <v>2758.4</v>
      </c>
      <c r="L176" s="28">
        <v>2663.65</v>
      </c>
      <c r="M176" s="28">
        <v>78.746709999999993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804.6</v>
      </c>
      <c r="D177" s="37">
        <v>802.13333333333333</v>
      </c>
      <c r="E177" s="37">
        <v>795.36666666666667</v>
      </c>
      <c r="F177" s="37">
        <v>786.13333333333333</v>
      </c>
      <c r="G177" s="37">
        <v>779.36666666666667</v>
      </c>
      <c r="H177" s="37">
        <v>811.36666666666667</v>
      </c>
      <c r="I177" s="37">
        <v>818.13333333333333</v>
      </c>
      <c r="J177" s="37">
        <v>827.36666666666667</v>
      </c>
      <c r="K177" s="28">
        <v>808.9</v>
      </c>
      <c r="L177" s="28">
        <v>792.9</v>
      </c>
      <c r="M177" s="28">
        <v>12.362450000000001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1091.25</v>
      </c>
      <c r="D178" s="37">
        <v>1102.6333333333332</v>
      </c>
      <c r="E178" s="37">
        <v>1076.0666666666664</v>
      </c>
      <c r="F178" s="37">
        <v>1060.8833333333332</v>
      </c>
      <c r="G178" s="37">
        <v>1034.3166666666664</v>
      </c>
      <c r="H178" s="37">
        <v>1117.8166666666664</v>
      </c>
      <c r="I178" s="37">
        <v>1144.383333333333</v>
      </c>
      <c r="J178" s="37">
        <v>1159.5666666666664</v>
      </c>
      <c r="K178" s="28">
        <v>1129.2</v>
      </c>
      <c r="L178" s="28">
        <v>1087.45</v>
      </c>
      <c r="M178" s="28">
        <v>10.73577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2434.75</v>
      </c>
      <c r="D179" s="37">
        <v>2448.9166666666665</v>
      </c>
      <c r="E179" s="37">
        <v>2409.833333333333</v>
      </c>
      <c r="F179" s="37">
        <v>2384.9166666666665</v>
      </c>
      <c r="G179" s="37">
        <v>2345.833333333333</v>
      </c>
      <c r="H179" s="37">
        <v>2473.833333333333</v>
      </c>
      <c r="I179" s="37">
        <v>2512.9166666666661</v>
      </c>
      <c r="J179" s="37">
        <v>2537.833333333333</v>
      </c>
      <c r="K179" s="28">
        <v>2488</v>
      </c>
      <c r="L179" s="28">
        <v>2424</v>
      </c>
      <c r="M179" s="28">
        <v>6.4136699999999998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6982.15</v>
      </c>
      <c r="D180" s="37">
        <v>6991.9000000000005</v>
      </c>
      <c r="E180" s="37">
        <v>6953.8000000000011</v>
      </c>
      <c r="F180" s="37">
        <v>6925.4500000000007</v>
      </c>
      <c r="G180" s="37">
        <v>6887.3500000000013</v>
      </c>
      <c r="H180" s="37">
        <v>7020.2500000000009</v>
      </c>
      <c r="I180" s="37">
        <v>7058.3500000000013</v>
      </c>
      <c r="J180" s="37">
        <v>7086.7000000000007</v>
      </c>
      <c r="K180" s="28">
        <v>7030</v>
      </c>
      <c r="L180" s="28">
        <v>6963.55</v>
      </c>
      <c r="M180" s="28">
        <v>0.30713000000000001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25649.599999999999</v>
      </c>
      <c r="D181" s="37">
        <v>25729.316666666666</v>
      </c>
      <c r="E181" s="37">
        <v>25435.283333333333</v>
      </c>
      <c r="F181" s="37">
        <v>25220.966666666667</v>
      </c>
      <c r="G181" s="37">
        <v>24926.933333333334</v>
      </c>
      <c r="H181" s="37">
        <v>25943.633333333331</v>
      </c>
      <c r="I181" s="37">
        <v>26237.666666666664</v>
      </c>
      <c r="J181" s="37">
        <v>26451.98333333333</v>
      </c>
      <c r="K181" s="28">
        <v>26023.35</v>
      </c>
      <c r="L181" s="28">
        <v>25515</v>
      </c>
      <c r="M181" s="28">
        <v>0.26452999999999999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1096.5999999999999</v>
      </c>
      <c r="D182" s="37">
        <v>1092.3166666666666</v>
      </c>
      <c r="E182" s="37">
        <v>1080.6333333333332</v>
      </c>
      <c r="F182" s="37">
        <v>1064.6666666666665</v>
      </c>
      <c r="G182" s="37">
        <v>1052.9833333333331</v>
      </c>
      <c r="H182" s="37">
        <v>1108.2833333333333</v>
      </c>
      <c r="I182" s="37">
        <v>1119.9666666666667</v>
      </c>
      <c r="J182" s="37">
        <v>1135.9333333333334</v>
      </c>
      <c r="K182" s="28">
        <v>1104</v>
      </c>
      <c r="L182" s="28">
        <v>1076.3499999999999</v>
      </c>
      <c r="M182" s="28">
        <v>10.7826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2261.6999999999998</v>
      </c>
      <c r="D183" s="37">
        <v>2280.4500000000003</v>
      </c>
      <c r="E183" s="37">
        <v>2231.2500000000005</v>
      </c>
      <c r="F183" s="37">
        <v>2200.8000000000002</v>
      </c>
      <c r="G183" s="37">
        <v>2151.6000000000004</v>
      </c>
      <c r="H183" s="37">
        <v>2310.9000000000005</v>
      </c>
      <c r="I183" s="37">
        <v>2360.1000000000004</v>
      </c>
      <c r="J183" s="37">
        <v>2390.5500000000006</v>
      </c>
      <c r="K183" s="28">
        <v>2329.65</v>
      </c>
      <c r="L183" s="28">
        <v>2250</v>
      </c>
      <c r="M183" s="28">
        <v>1.3723099999999999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494.75</v>
      </c>
      <c r="D184" s="37">
        <v>494.66666666666669</v>
      </c>
      <c r="E184" s="37">
        <v>490.13333333333338</v>
      </c>
      <c r="F184" s="37">
        <v>485.51666666666671</v>
      </c>
      <c r="G184" s="37">
        <v>480.98333333333341</v>
      </c>
      <c r="H184" s="37">
        <v>499.28333333333336</v>
      </c>
      <c r="I184" s="37">
        <v>503.81666666666666</v>
      </c>
      <c r="J184" s="37">
        <v>508.43333333333334</v>
      </c>
      <c r="K184" s="28">
        <v>499.2</v>
      </c>
      <c r="L184" s="28">
        <v>490.05</v>
      </c>
      <c r="M184" s="28">
        <v>140.57444000000001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96.75</v>
      </c>
      <c r="D185" s="37">
        <v>97.783333333333346</v>
      </c>
      <c r="E185" s="37">
        <v>95.466666666666697</v>
      </c>
      <c r="F185" s="37">
        <v>94.183333333333351</v>
      </c>
      <c r="G185" s="37">
        <v>91.866666666666703</v>
      </c>
      <c r="H185" s="37">
        <v>99.066666666666691</v>
      </c>
      <c r="I185" s="37">
        <v>101.38333333333333</v>
      </c>
      <c r="J185" s="37">
        <v>102.66666666666669</v>
      </c>
      <c r="K185" s="28">
        <v>100.1</v>
      </c>
      <c r="L185" s="28">
        <v>96.5</v>
      </c>
      <c r="M185" s="28">
        <v>485.41863999999998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900</v>
      </c>
      <c r="D186" s="37">
        <v>906.31666666666661</v>
      </c>
      <c r="E186" s="37">
        <v>890.28333333333319</v>
      </c>
      <c r="F186" s="37">
        <v>880.56666666666661</v>
      </c>
      <c r="G186" s="37">
        <v>864.53333333333319</v>
      </c>
      <c r="H186" s="37">
        <v>916.03333333333319</v>
      </c>
      <c r="I186" s="37">
        <v>932.06666666666649</v>
      </c>
      <c r="J186" s="37">
        <v>941.78333333333319</v>
      </c>
      <c r="K186" s="28">
        <v>922.35</v>
      </c>
      <c r="L186" s="28">
        <v>896.6</v>
      </c>
      <c r="M186" s="28">
        <v>11.4627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489.9</v>
      </c>
      <c r="D187" s="37">
        <v>490.26666666666665</v>
      </c>
      <c r="E187" s="37">
        <v>484.83333333333331</v>
      </c>
      <c r="F187" s="37">
        <v>479.76666666666665</v>
      </c>
      <c r="G187" s="37">
        <v>474.33333333333331</v>
      </c>
      <c r="H187" s="37">
        <v>495.33333333333331</v>
      </c>
      <c r="I187" s="37">
        <v>500.76666666666671</v>
      </c>
      <c r="J187" s="37">
        <v>505.83333333333331</v>
      </c>
      <c r="K187" s="28">
        <v>495.7</v>
      </c>
      <c r="L187" s="28">
        <v>485.2</v>
      </c>
      <c r="M187" s="28">
        <v>6.50943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633.35</v>
      </c>
      <c r="D188" s="37">
        <v>629.25</v>
      </c>
      <c r="E188" s="37">
        <v>622.95000000000005</v>
      </c>
      <c r="F188" s="37">
        <v>612.55000000000007</v>
      </c>
      <c r="G188" s="37">
        <v>606.25000000000011</v>
      </c>
      <c r="H188" s="37">
        <v>639.65</v>
      </c>
      <c r="I188" s="37">
        <v>645.94999999999993</v>
      </c>
      <c r="J188" s="37">
        <v>656.34999999999991</v>
      </c>
      <c r="K188" s="28">
        <v>635.54999999999995</v>
      </c>
      <c r="L188" s="28">
        <v>618.85</v>
      </c>
      <c r="M188" s="28">
        <v>4.0059399999999998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649.35</v>
      </c>
      <c r="D189" s="37">
        <v>646.9666666666667</v>
      </c>
      <c r="E189" s="37">
        <v>639.78333333333342</v>
      </c>
      <c r="F189" s="37">
        <v>630.2166666666667</v>
      </c>
      <c r="G189" s="37">
        <v>623.03333333333342</v>
      </c>
      <c r="H189" s="37">
        <v>656.53333333333342</v>
      </c>
      <c r="I189" s="37">
        <v>663.71666666666681</v>
      </c>
      <c r="J189" s="37">
        <v>673.28333333333342</v>
      </c>
      <c r="K189" s="28">
        <v>654.15</v>
      </c>
      <c r="L189" s="28">
        <v>637.4</v>
      </c>
      <c r="M189" s="28">
        <v>11.20487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936.45</v>
      </c>
      <c r="D190" s="37">
        <v>943.98333333333323</v>
      </c>
      <c r="E190" s="37">
        <v>922.96666666666647</v>
      </c>
      <c r="F190" s="37">
        <v>909.48333333333323</v>
      </c>
      <c r="G190" s="37">
        <v>888.46666666666647</v>
      </c>
      <c r="H190" s="37">
        <v>957.46666666666647</v>
      </c>
      <c r="I190" s="37">
        <v>978.48333333333312</v>
      </c>
      <c r="J190" s="37">
        <v>991.96666666666647</v>
      </c>
      <c r="K190" s="28">
        <v>965</v>
      </c>
      <c r="L190" s="28">
        <v>930.5</v>
      </c>
      <c r="M190" s="28">
        <v>10.49248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1119.5</v>
      </c>
      <c r="D191" s="37">
        <v>1156.4666666666667</v>
      </c>
      <c r="E191" s="37">
        <v>1075.0333333333333</v>
      </c>
      <c r="F191" s="37">
        <v>1030.5666666666666</v>
      </c>
      <c r="G191" s="37">
        <v>949.13333333333321</v>
      </c>
      <c r="H191" s="37">
        <v>1200.9333333333334</v>
      </c>
      <c r="I191" s="37">
        <v>1282.3666666666668</v>
      </c>
      <c r="J191" s="37">
        <v>1326.8333333333335</v>
      </c>
      <c r="K191" s="28">
        <v>1237.9000000000001</v>
      </c>
      <c r="L191" s="28">
        <v>1112</v>
      </c>
      <c r="M191" s="28">
        <v>28.730810000000002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3548.2</v>
      </c>
      <c r="D192" s="37">
        <v>3555.1</v>
      </c>
      <c r="E192" s="37">
        <v>3526.2</v>
      </c>
      <c r="F192" s="37">
        <v>3504.2</v>
      </c>
      <c r="G192" s="37">
        <v>3475.2999999999997</v>
      </c>
      <c r="H192" s="37">
        <v>3577.1</v>
      </c>
      <c r="I192" s="37">
        <v>3606.0000000000005</v>
      </c>
      <c r="J192" s="37">
        <v>3628</v>
      </c>
      <c r="K192" s="28">
        <v>3584</v>
      </c>
      <c r="L192" s="28">
        <v>3533.1</v>
      </c>
      <c r="M192" s="28">
        <v>19.606940000000002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792.75</v>
      </c>
      <c r="D193" s="37">
        <v>797.4</v>
      </c>
      <c r="E193" s="37">
        <v>784.9</v>
      </c>
      <c r="F193" s="37">
        <v>777.05</v>
      </c>
      <c r="G193" s="37">
        <v>764.55</v>
      </c>
      <c r="H193" s="37">
        <v>805.25</v>
      </c>
      <c r="I193" s="37">
        <v>817.75</v>
      </c>
      <c r="J193" s="37">
        <v>825.6</v>
      </c>
      <c r="K193" s="28">
        <v>809.9</v>
      </c>
      <c r="L193" s="28">
        <v>789.55</v>
      </c>
      <c r="M193" s="28">
        <v>11.936210000000001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8009.4</v>
      </c>
      <c r="D194" s="37">
        <v>8103.1333333333341</v>
      </c>
      <c r="E194" s="37">
        <v>7886.2666666666682</v>
      </c>
      <c r="F194" s="37">
        <v>7763.1333333333341</v>
      </c>
      <c r="G194" s="37">
        <v>7546.2666666666682</v>
      </c>
      <c r="H194" s="37">
        <v>8226.2666666666682</v>
      </c>
      <c r="I194" s="37">
        <v>8443.133333333335</v>
      </c>
      <c r="J194" s="37">
        <v>8566.2666666666682</v>
      </c>
      <c r="K194" s="28">
        <v>8320</v>
      </c>
      <c r="L194" s="28">
        <v>7980</v>
      </c>
      <c r="M194" s="28">
        <v>6.42502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425.15</v>
      </c>
      <c r="D195" s="37">
        <v>428.09999999999997</v>
      </c>
      <c r="E195" s="37">
        <v>420.19999999999993</v>
      </c>
      <c r="F195" s="37">
        <v>415.24999999999994</v>
      </c>
      <c r="G195" s="37">
        <v>407.34999999999991</v>
      </c>
      <c r="H195" s="37">
        <v>433.04999999999995</v>
      </c>
      <c r="I195" s="37">
        <v>440.94999999999993</v>
      </c>
      <c r="J195" s="37">
        <v>445.9</v>
      </c>
      <c r="K195" s="28">
        <v>436</v>
      </c>
      <c r="L195" s="28">
        <v>423.15</v>
      </c>
      <c r="M195" s="28">
        <v>147.29008999999999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247.35</v>
      </c>
      <c r="D196" s="37">
        <v>247.86666666666665</v>
      </c>
      <c r="E196" s="37">
        <v>244.18333333333328</v>
      </c>
      <c r="F196" s="37">
        <v>241.01666666666662</v>
      </c>
      <c r="G196" s="37">
        <v>237.33333333333326</v>
      </c>
      <c r="H196" s="37">
        <v>251.0333333333333</v>
      </c>
      <c r="I196" s="37">
        <v>254.71666666666664</v>
      </c>
      <c r="J196" s="37">
        <v>257.88333333333333</v>
      </c>
      <c r="K196" s="28">
        <v>251.55</v>
      </c>
      <c r="L196" s="28">
        <v>244.7</v>
      </c>
      <c r="M196" s="28">
        <v>246.20801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1220.3499999999999</v>
      </c>
      <c r="D197" s="37">
        <v>1232.0333333333335</v>
      </c>
      <c r="E197" s="37">
        <v>1201.116666666667</v>
      </c>
      <c r="F197" s="37">
        <v>1181.8833333333334</v>
      </c>
      <c r="G197" s="37">
        <v>1150.9666666666669</v>
      </c>
      <c r="H197" s="37">
        <v>1251.2666666666671</v>
      </c>
      <c r="I197" s="37">
        <v>1282.1833333333336</v>
      </c>
      <c r="J197" s="37">
        <v>1301.4166666666672</v>
      </c>
      <c r="K197" s="28">
        <v>1262.95</v>
      </c>
      <c r="L197" s="28">
        <v>1212.8</v>
      </c>
      <c r="M197" s="28">
        <v>72.310460000000006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1270.4000000000001</v>
      </c>
      <c r="D198" s="37">
        <v>1276.9833333333333</v>
      </c>
      <c r="E198" s="37">
        <v>1256.0166666666667</v>
      </c>
      <c r="F198" s="37">
        <v>1241.6333333333332</v>
      </c>
      <c r="G198" s="37">
        <v>1220.6666666666665</v>
      </c>
      <c r="H198" s="37">
        <v>1291.3666666666668</v>
      </c>
      <c r="I198" s="37">
        <v>1312.3333333333335</v>
      </c>
      <c r="J198" s="37">
        <v>1326.7166666666669</v>
      </c>
      <c r="K198" s="28">
        <v>1297.95</v>
      </c>
      <c r="L198" s="28">
        <v>1262.5999999999999</v>
      </c>
      <c r="M198" s="28">
        <v>26.86619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804.9</v>
      </c>
      <c r="D199" s="37">
        <v>801.36666666666679</v>
      </c>
      <c r="E199" s="37">
        <v>795.73333333333358</v>
      </c>
      <c r="F199" s="37">
        <v>786.56666666666683</v>
      </c>
      <c r="G199" s="37">
        <v>780.93333333333362</v>
      </c>
      <c r="H199" s="37">
        <v>810.53333333333353</v>
      </c>
      <c r="I199" s="37">
        <v>816.16666666666674</v>
      </c>
      <c r="J199" s="37">
        <v>825.33333333333348</v>
      </c>
      <c r="K199" s="28">
        <v>807</v>
      </c>
      <c r="L199" s="28">
        <v>792.2</v>
      </c>
      <c r="M199" s="28">
        <v>2.7314099999999999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2453.9</v>
      </c>
      <c r="D200" s="37">
        <v>2463.3166666666666</v>
      </c>
      <c r="E200" s="37">
        <v>2437.6333333333332</v>
      </c>
      <c r="F200" s="37">
        <v>2421.3666666666668</v>
      </c>
      <c r="G200" s="37">
        <v>2395.6833333333334</v>
      </c>
      <c r="H200" s="37">
        <v>2479.583333333333</v>
      </c>
      <c r="I200" s="37">
        <v>2505.2666666666664</v>
      </c>
      <c r="J200" s="37">
        <v>2521.5333333333328</v>
      </c>
      <c r="K200" s="28">
        <v>2489</v>
      </c>
      <c r="L200" s="28">
        <v>2447.0500000000002</v>
      </c>
      <c r="M200" s="28">
        <v>6.8238300000000001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2732.3</v>
      </c>
      <c r="D201" s="37">
        <v>2733.4333333333329</v>
      </c>
      <c r="E201" s="37">
        <v>2705.4166666666661</v>
      </c>
      <c r="F201" s="37">
        <v>2678.5333333333333</v>
      </c>
      <c r="G201" s="37">
        <v>2650.5166666666664</v>
      </c>
      <c r="H201" s="37">
        <v>2760.3166666666657</v>
      </c>
      <c r="I201" s="37">
        <v>2788.333333333333</v>
      </c>
      <c r="J201" s="37">
        <v>2815.2166666666653</v>
      </c>
      <c r="K201" s="28">
        <v>2761.45</v>
      </c>
      <c r="L201" s="28">
        <v>2706.55</v>
      </c>
      <c r="M201" s="28">
        <v>0.86761999999999995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537.04999999999995</v>
      </c>
      <c r="D202" s="37">
        <v>538.58333333333337</v>
      </c>
      <c r="E202" s="37">
        <v>531.56666666666672</v>
      </c>
      <c r="F202" s="37">
        <v>526.08333333333337</v>
      </c>
      <c r="G202" s="37">
        <v>519.06666666666672</v>
      </c>
      <c r="H202" s="37">
        <v>544.06666666666672</v>
      </c>
      <c r="I202" s="37">
        <v>551.08333333333337</v>
      </c>
      <c r="J202" s="37">
        <v>556.56666666666672</v>
      </c>
      <c r="K202" s="28">
        <v>545.6</v>
      </c>
      <c r="L202" s="28">
        <v>533.1</v>
      </c>
      <c r="M202" s="28">
        <v>6.6014600000000003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1237.45</v>
      </c>
      <c r="D203" s="37">
        <v>1249.7666666666667</v>
      </c>
      <c r="E203" s="37">
        <v>1217.7833333333333</v>
      </c>
      <c r="F203" s="37">
        <v>1198.1166666666666</v>
      </c>
      <c r="G203" s="37">
        <v>1166.1333333333332</v>
      </c>
      <c r="H203" s="37">
        <v>1269.4333333333334</v>
      </c>
      <c r="I203" s="37">
        <v>1301.4166666666665</v>
      </c>
      <c r="J203" s="37">
        <v>1321.0833333333335</v>
      </c>
      <c r="K203" s="28">
        <v>1281.75</v>
      </c>
      <c r="L203" s="28">
        <v>1230.0999999999999</v>
      </c>
      <c r="M203" s="28">
        <v>4.0316299999999998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803.05</v>
      </c>
      <c r="D204" s="37">
        <v>801.16666666666663</v>
      </c>
      <c r="E204" s="37">
        <v>793.38333333333321</v>
      </c>
      <c r="F204" s="37">
        <v>783.71666666666658</v>
      </c>
      <c r="G204" s="37">
        <v>775.93333333333317</v>
      </c>
      <c r="H204" s="37">
        <v>810.83333333333326</v>
      </c>
      <c r="I204" s="37">
        <v>818.61666666666679</v>
      </c>
      <c r="J204" s="37">
        <v>828.2833333333333</v>
      </c>
      <c r="K204" s="28">
        <v>808.95</v>
      </c>
      <c r="L204" s="28">
        <v>791.5</v>
      </c>
      <c r="M204" s="28">
        <v>20.500990000000002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6595.05</v>
      </c>
      <c r="D205" s="37">
        <v>6621.583333333333</v>
      </c>
      <c r="E205" s="37">
        <v>6530.1166666666659</v>
      </c>
      <c r="F205" s="37">
        <v>6465.1833333333325</v>
      </c>
      <c r="G205" s="37">
        <v>6373.7166666666653</v>
      </c>
      <c r="H205" s="37">
        <v>6686.5166666666664</v>
      </c>
      <c r="I205" s="37">
        <v>6777.9833333333336</v>
      </c>
      <c r="J205" s="37">
        <v>6842.916666666667</v>
      </c>
      <c r="K205" s="28">
        <v>6713.05</v>
      </c>
      <c r="L205" s="28">
        <v>6556.65</v>
      </c>
      <c r="M205" s="28">
        <v>2.2749600000000001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39.9</v>
      </c>
      <c r="D206" s="37">
        <v>39.916666666666664</v>
      </c>
      <c r="E206" s="37">
        <v>39.533333333333331</v>
      </c>
      <c r="F206" s="37">
        <v>39.166666666666664</v>
      </c>
      <c r="G206" s="37">
        <v>38.783333333333331</v>
      </c>
      <c r="H206" s="37">
        <v>40.283333333333331</v>
      </c>
      <c r="I206" s="37">
        <v>40.666666666666671</v>
      </c>
      <c r="J206" s="37">
        <v>41.033333333333331</v>
      </c>
      <c r="K206" s="28">
        <v>40.299999999999997</v>
      </c>
      <c r="L206" s="28">
        <v>39.549999999999997</v>
      </c>
      <c r="M206" s="28">
        <v>59.866289999999999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1531.4</v>
      </c>
      <c r="D207" s="37">
        <v>1529.4666666666665</v>
      </c>
      <c r="E207" s="37">
        <v>1510.633333333333</v>
      </c>
      <c r="F207" s="37">
        <v>1489.8666666666666</v>
      </c>
      <c r="G207" s="37">
        <v>1471.0333333333331</v>
      </c>
      <c r="H207" s="37">
        <v>1550.2333333333329</v>
      </c>
      <c r="I207" s="37">
        <v>1569.0666666666664</v>
      </c>
      <c r="J207" s="37">
        <v>1589.8333333333328</v>
      </c>
      <c r="K207" s="28">
        <v>1548.3</v>
      </c>
      <c r="L207" s="28">
        <v>1508.7</v>
      </c>
      <c r="M207" s="28">
        <v>2.8751000000000002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844.3</v>
      </c>
      <c r="D208" s="37">
        <v>850.58333333333337</v>
      </c>
      <c r="E208" s="37">
        <v>834.16666666666674</v>
      </c>
      <c r="F208" s="37">
        <v>824.03333333333342</v>
      </c>
      <c r="G208" s="37">
        <v>807.61666666666679</v>
      </c>
      <c r="H208" s="37">
        <v>860.7166666666667</v>
      </c>
      <c r="I208" s="37">
        <v>877.13333333333344</v>
      </c>
      <c r="J208" s="37">
        <v>887.26666666666665</v>
      </c>
      <c r="K208" s="28">
        <v>867</v>
      </c>
      <c r="L208" s="28">
        <v>840.45</v>
      </c>
      <c r="M208" s="28">
        <v>10.090529999999999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1094.8</v>
      </c>
      <c r="D209" s="37">
        <v>1078.25</v>
      </c>
      <c r="E209" s="37">
        <v>1053.25</v>
      </c>
      <c r="F209" s="37">
        <v>1011.7</v>
      </c>
      <c r="G209" s="37">
        <v>986.7</v>
      </c>
      <c r="H209" s="37">
        <v>1119.8</v>
      </c>
      <c r="I209" s="37">
        <v>1144.8</v>
      </c>
      <c r="J209" s="37">
        <v>1186.3499999999999</v>
      </c>
      <c r="K209" s="28">
        <v>1103.25</v>
      </c>
      <c r="L209" s="28">
        <v>1036.7</v>
      </c>
      <c r="M209" s="28">
        <v>13.33564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402.1</v>
      </c>
      <c r="D210" s="37">
        <v>403.01666666666665</v>
      </c>
      <c r="E210" s="37">
        <v>396.13333333333333</v>
      </c>
      <c r="F210" s="37">
        <v>390.16666666666669</v>
      </c>
      <c r="G210" s="37">
        <v>383.28333333333336</v>
      </c>
      <c r="H210" s="37">
        <v>408.98333333333329</v>
      </c>
      <c r="I210" s="37">
        <v>415.86666666666662</v>
      </c>
      <c r="J210" s="37">
        <v>421.83333333333326</v>
      </c>
      <c r="K210" s="28">
        <v>409.9</v>
      </c>
      <c r="L210" s="28">
        <v>397.05</v>
      </c>
      <c r="M210" s="28">
        <v>63.290439999999997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9.8000000000000007</v>
      </c>
      <c r="D211" s="37">
        <v>9.8333333333333339</v>
      </c>
      <c r="E211" s="37">
        <v>9.6666666666666679</v>
      </c>
      <c r="F211" s="37">
        <v>9.5333333333333332</v>
      </c>
      <c r="G211" s="37">
        <v>9.3666666666666671</v>
      </c>
      <c r="H211" s="37">
        <v>9.9666666666666686</v>
      </c>
      <c r="I211" s="37">
        <v>10.133333333333336</v>
      </c>
      <c r="J211" s="37">
        <v>10.266666666666669</v>
      </c>
      <c r="K211" s="28">
        <v>10</v>
      </c>
      <c r="L211" s="28">
        <v>9.6999999999999993</v>
      </c>
      <c r="M211" s="28">
        <v>1349.2696900000001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1242.3499999999999</v>
      </c>
      <c r="D212" s="37">
        <v>1243.3</v>
      </c>
      <c r="E212" s="37">
        <v>1229.55</v>
      </c>
      <c r="F212" s="37">
        <v>1216.75</v>
      </c>
      <c r="G212" s="37">
        <v>1203</v>
      </c>
      <c r="H212" s="37">
        <v>1256.0999999999999</v>
      </c>
      <c r="I212" s="37">
        <v>1269.8499999999999</v>
      </c>
      <c r="J212" s="37">
        <v>1282.6499999999999</v>
      </c>
      <c r="K212" s="28">
        <v>1257.05</v>
      </c>
      <c r="L212" s="28">
        <v>1230.5</v>
      </c>
      <c r="M212" s="28">
        <v>9.7829200000000007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1625.15</v>
      </c>
      <c r="D213" s="37">
        <v>1621.6166666666668</v>
      </c>
      <c r="E213" s="37">
        <v>1609.8833333333337</v>
      </c>
      <c r="F213" s="37">
        <v>1594.6166666666668</v>
      </c>
      <c r="G213" s="37">
        <v>1582.8833333333337</v>
      </c>
      <c r="H213" s="37">
        <v>1636.8833333333337</v>
      </c>
      <c r="I213" s="37">
        <v>1648.6166666666668</v>
      </c>
      <c r="J213" s="37">
        <v>1663.8833333333337</v>
      </c>
      <c r="K213" s="28">
        <v>1633.35</v>
      </c>
      <c r="L213" s="28">
        <v>1606.35</v>
      </c>
      <c r="M213" s="28">
        <v>2.1366700000000001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529.35</v>
      </c>
      <c r="D214" s="37">
        <v>527.93333333333328</v>
      </c>
      <c r="E214" s="37">
        <v>524.71666666666658</v>
      </c>
      <c r="F214" s="37">
        <v>520.08333333333326</v>
      </c>
      <c r="G214" s="37">
        <v>516.86666666666656</v>
      </c>
      <c r="H214" s="37">
        <v>532.56666666666661</v>
      </c>
      <c r="I214" s="37">
        <v>535.7833333333333</v>
      </c>
      <c r="J214" s="37">
        <v>540.41666666666663</v>
      </c>
      <c r="K214" s="37">
        <v>531.15</v>
      </c>
      <c r="L214" s="37">
        <v>523.29999999999995</v>
      </c>
      <c r="M214" s="37">
        <v>47.368839999999999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13.75</v>
      </c>
      <c r="D215" s="37">
        <v>13.766666666666666</v>
      </c>
      <c r="E215" s="37">
        <v>13.633333333333331</v>
      </c>
      <c r="F215" s="37">
        <v>13.516666666666666</v>
      </c>
      <c r="G215" s="37">
        <v>13.383333333333331</v>
      </c>
      <c r="H215" s="37">
        <v>13.883333333333331</v>
      </c>
      <c r="I215" s="37">
        <v>14.016666666666664</v>
      </c>
      <c r="J215" s="37">
        <v>14.133333333333331</v>
      </c>
      <c r="K215" s="37">
        <v>13.9</v>
      </c>
      <c r="L215" s="37">
        <v>13.65</v>
      </c>
      <c r="M215" s="37">
        <v>808.63121999999998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259.45</v>
      </c>
      <c r="D216" s="37">
        <v>261.35000000000002</v>
      </c>
      <c r="E216" s="37">
        <v>254.70000000000005</v>
      </c>
      <c r="F216" s="37">
        <v>249.95000000000005</v>
      </c>
      <c r="G216" s="37">
        <v>243.30000000000007</v>
      </c>
      <c r="H216" s="37">
        <v>266.10000000000002</v>
      </c>
      <c r="I216" s="37">
        <v>272.75</v>
      </c>
      <c r="J216" s="37">
        <v>277.5</v>
      </c>
      <c r="K216" s="37">
        <v>268</v>
      </c>
      <c r="L216" s="37">
        <v>256.60000000000002</v>
      </c>
      <c r="M216" s="37">
        <v>119.36505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D16" sqref="D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0"/>
      <c r="B1" s="481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8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44677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3" t="s">
        <v>16</v>
      </c>
      <c r="B9" s="475" t="s">
        <v>18</v>
      </c>
      <c r="C9" s="479" t="s">
        <v>20</v>
      </c>
      <c r="D9" s="479" t="s">
        <v>21</v>
      </c>
      <c r="E9" s="470" t="s">
        <v>22</v>
      </c>
      <c r="F9" s="471"/>
      <c r="G9" s="472"/>
      <c r="H9" s="470" t="s">
        <v>23</v>
      </c>
      <c r="I9" s="471"/>
      <c r="J9" s="472"/>
      <c r="K9" s="23"/>
      <c r="L9" s="24"/>
      <c r="M9" s="50"/>
      <c r="N9" s="1"/>
      <c r="O9" s="1"/>
    </row>
    <row r="10" spans="1:15" ht="42.75" customHeight="1">
      <c r="A10" s="477"/>
      <c r="B10" s="478"/>
      <c r="C10" s="478"/>
      <c r="D10" s="47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33" t="s">
        <v>288</v>
      </c>
      <c r="C11" s="320">
        <v>20165</v>
      </c>
      <c r="D11" s="321">
        <v>20301.666666666668</v>
      </c>
      <c r="E11" s="321">
        <v>19863.333333333336</v>
      </c>
      <c r="F11" s="321">
        <v>19561.666666666668</v>
      </c>
      <c r="G11" s="321">
        <v>19123.333333333336</v>
      </c>
      <c r="H11" s="321">
        <v>20603.333333333336</v>
      </c>
      <c r="I11" s="321">
        <v>21041.666666666672</v>
      </c>
      <c r="J11" s="321">
        <v>21343.333333333336</v>
      </c>
      <c r="K11" s="320">
        <v>20740</v>
      </c>
      <c r="L11" s="320">
        <v>20000</v>
      </c>
      <c r="M11" s="320">
        <v>2.5090000000000001E-2</v>
      </c>
      <c r="N11" s="1"/>
      <c r="O11" s="1"/>
    </row>
    <row r="12" spans="1:15" ht="12" customHeight="1">
      <c r="A12" s="30">
        <v>2</v>
      </c>
      <c r="B12" s="334" t="s">
        <v>293</v>
      </c>
      <c r="C12" s="320">
        <v>476.85</v>
      </c>
      <c r="D12" s="321">
        <v>479.41666666666669</v>
      </c>
      <c r="E12" s="321">
        <v>471.58333333333337</v>
      </c>
      <c r="F12" s="321">
        <v>466.31666666666666</v>
      </c>
      <c r="G12" s="321">
        <v>458.48333333333335</v>
      </c>
      <c r="H12" s="321">
        <v>484.68333333333339</v>
      </c>
      <c r="I12" s="321">
        <v>492.51666666666677</v>
      </c>
      <c r="J12" s="321">
        <v>497.78333333333342</v>
      </c>
      <c r="K12" s="320">
        <v>487.25</v>
      </c>
      <c r="L12" s="320">
        <v>474.15</v>
      </c>
      <c r="M12" s="320">
        <v>0.87236000000000002</v>
      </c>
      <c r="N12" s="1"/>
      <c r="O12" s="1"/>
    </row>
    <row r="13" spans="1:15" ht="12" customHeight="1">
      <c r="A13" s="30">
        <v>3</v>
      </c>
      <c r="B13" s="334" t="s">
        <v>39</v>
      </c>
      <c r="C13" s="320">
        <v>886.35</v>
      </c>
      <c r="D13" s="321">
        <v>894.31666666666661</v>
      </c>
      <c r="E13" s="321">
        <v>875.83333333333326</v>
      </c>
      <c r="F13" s="321">
        <v>865.31666666666661</v>
      </c>
      <c r="G13" s="321">
        <v>846.83333333333326</v>
      </c>
      <c r="H13" s="321">
        <v>904.83333333333326</v>
      </c>
      <c r="I13" s="321">
        <v>923.31666666666661</v>
      </c>
      <c r="J13" s="321">
        <v>933.83333333333326</v>
      </c>
      <c r="K13" s="320">
        <v>912.8</v>
      </c>
      <c r="L13" s="320">
        <v>883.8</v>
      </c>
      <c r="M13" s="320">
        <v>6.6552100000000003</v>
      </c>
      <c r="N13" s="1"/>
      <c r="O13" s="1"/>
    </row>
    <row r="14" spans="1:15" ht="12" customHeight="1">
      <c r="A14" s="30">
        <v>4</v>
      </c>
      <c r="B14" s="334" t="s">
        <v>294</v>
      </c>
      <c r="C14" s="320">
        <v>2257.65</v>
      </c>
      <c r="D14" s="321">
        <v>2282.5499999999997</v>
      </c>
      <c r="E14" s="321">
        <v>2200.0999999999995</v>
      </c>
      <c r="F14" s="321">
        <v>2142.5499999999997</v>
      </c>
      <c r="G14" s="321">
        <v>2060.0999999999995</v>
      </c>
      <c r="H14" s="321">
        <v>2340.0999999999995</v>
      </c>
      <c r="I14" s="321">
        <v>2422.5499999999993</v>
      </c>
      <c r="J14" s="321">
        <v>2480.0999999999995</v>
      </c>
      <c r="K14" s="320">
        <v>2365</v>
      </c>
      <c r="L14" s="320">
        <v>2225</v>
      </c>
      <c r="M14" s="320">
        <v>1.0222500000000001</v>
      </c>
      <c r="N14" s="1"/>
      <c r="O14" s="1"/>
    </row>
    <row r="15" spans="1:15" ht="12" customHeight="1">
      <c r="A15" s="30">
        <v>5</v>
      </c>
      <c r="B15" s="334" t="s">
        <v>289</v>
      </c>
      <c r="C15" s="320">
        <v>2100</v>
      </c>
      <c r="D15" s="321">
        <v>2118</v>
      </c>
      <c r="E15" s="321">
        <v>2077.0500000000002</v>
      </c>
      <c r="F15" s="321">
        <v>2054.1000000000004</v>
      </c>
      <c r="G15" s="321">
        <v>2013.1500000000005</v>
      </c>
      <c r="H15" s="321">
        <v>2140.9499999999998</v>
      </c>
      <c r="I15" s="321">
        <v>2181.8999999999996</v>
      </c>
      <c r="J15" s="321">
        <v>2204.8499999999995</v>
      </c>
      <c r="K15" s="320">
        <v>2158.9499999999998</v>
      </c>
      <c r="L15" s="320">
        <v>2095.0500000000002</v>
      </c>
      <c r="M15" s="320">
        <v>1.71418</v>
      </c>
      <c r="N15" s="1"/>
      <c r="O15" s="1"/>
    </row>
    <row r="16" spans="1:15" ht="12" customHeight="1">
      <c r="A16" s="30">
        <v>6</v>
      </c>
      <c r="B16" s="334" t="s">
        <v>238</v>
      </c>
      <c r="C16" s="320">
        <v>17603.55</v>
      </c>
      <c r="D16" s="321">
        <v>17536.633333333335</v>
      </c>
      <c r="E16" s="321">
        <v>17324.26666666667</v>
      </c>
      <c r="F16" s="321">
        <v>17044.983333333334</v>
      </c>
      <c r="G16" s="321">
        <v>16832.616666666669</v>
      </c>
      <c r="H16" s="321">
        <v>17815.916666666672</v>
      </c>
      <c r="I16" s="321">
        <v>18028.283333333333</v>
      </c>
      <c r="J16" s="321">
        <v>18307.566666666673</v>
      </c>
      <c r="K16" s="320">
        <v>17749</v>
      </c>
      <c r="L16" s="320">
        <v>17257.349999999999</v>
      </c>
      <c r="M16" s="320">
        <v>0.10408000000000001</v>
      </c>
      <c r="N16" s="1"/>
      <c r="O16" s="1"/>
    </row>
    <row r="17" spans="1:15" ht="12" customHeight="1">
      <c r="A17" s="30">
        <v>7</v>
      </c>
      <c r="B17" s="334" t="s">
        <v>242</v>
      </c>
      <c r="C17" s="320">
        <v>115.75</v>
      </c>
      <c r="D17" s="321">
        <v>115.10000000000001</v>
      </c>
      <c r="E17" s="321">
        <v>112.40000000000002</v>
      </c>
      <c r="F17" s="321">
        <v>109.05000000000001</v>
      </c>
      <c r="G17" s="321">
        <v>106.35000000000002</v>
      </c>
      <c r="H17" s="321">
        <v>118.45000000000002</v>
      </c>
      <c r="I17" s="321">
        <v>121.15</v>
      </c>
      <c r="J17" s="321">
        <v>124.50000000000001</v>
      </c>
      <c r="K17" s="320">
        <v>117.8</v>
      </c>
      <c r="L17" s="320">
        <v>111.75</v>
      </c>
      <c r="M17" s="320">
        <v>152.52913000000001</v>
      </c>
      <c r="N17" s="1"/>
      <c r="O17" s="1"/>
    </row>
    <row r="18" spans="1:15" ht="12" customHeight="1">
      <c r="A18" s="30">
        <v>8</v>
      </c>
      <c r="B18" s="334" t="s">
        <v>41</v>
      </c>
      <c r="C18" s="320">
        <v>277.39999999999998</v>
      </c>
      <c r="D18" s="321">
        <v>279.8</v>
      </c>
      <c r="E18" s="321">
        <v>274.25</v>
      </c>
      <c r="F18" s="321">
        <v>271.09999999999997</v>
      </c>
      <c r="G18" s="321">
        <v>265.54999999999995</v>
      </c>
      <c r="H18" s="321">
        <v>282.95000000000005</v>
      </c>
      <c r="I18" s="321">
        <v>288.50000000000011</v>
      </c>
      <c r="J18" s="321">
        <v>291.65000000000009</v>
      </c>
      <c r="K18" s="320">
        <v>285.35000000000002</v>
      </c>
      <c r="L18" s="320">
        <v>276.64999999999998</v>
      </c>
      <c r="M18" s="320">
        <v>22.866309999999999</v>
      </c>
      <c r="N18" s="1"/>
      <c r="O18" s="1"/>
    </row>
    <row r="19" spans="1:15" ht="12" customHeight="1">
      <c r="A19" s="30">
        <v>9</v>
      </c>
      <c r="B19" s="334" t="s">
        <v>43</v>
      </c>
      <c r="C19" s="320">
        <v>2262.0500000000002</v>
      </c>
      <c r="D19" s="321">
        <v>2273.85</v>
      </c>
      <c r="E19" s="321">
        <v>2228.1999999999998</v>
      </c>
      <c r="F19" s="321">
        <v>2194.35</v>
      </c>
      <c r="G19" s="321">
        <v>2148.6999999999998</v>
      </c>
      <c r="H19" s="321">
        <v>2307.6999999999998</v>
      </c>
      <c r="I19" s="321">
        <v>2353.3500000000004</v>
      </c>
      <c r="J19" s="321">
        <v>2387.1999999999998</v>
      </c>
      <c r="K19" s="320">
        <v>2319.5</v>
      </c>
      <c r="L19" s="320">
        <v>2240</v>
      </c>
      <c r="M19" s="320">
        <v>10.75394</v>
      </c>
      <c r="N19" s="1"/>
      <c r="O19" s="1"/>
    </row>
    <row r="20" spans="1:15" ht="12" customHeight="1">
      <c r="A20" s="30">
        <v>10</v>
      </c>
      <c r="B20" s="334" t="s">
        <v>45</v>
      </c>
      <c r="C20" s="320">
        <v>2284.1999999999998</v>
      </c>
      <c r="D20" s="321">
        <v>2273.9333333333329</v>
      </c>
      <c r="E20" s="321">
        <v>2252.8666666666659</v>
      </c>
      <c r="F20" s="321">
        <v>2221.5333333333328</v>
      </c>
      <c r="G20" s="321">
        <v>2200.4666666666658</v>
      </c>
      <c r="H20" s="321">
        <v>2305.266666666666</v>
      </c>
      <c r="I20" s="321">
        <v>2326.3333333333326</v>
      </c>
      <c r="J20" s="321">
        <v>2357.6666666666661</v>
      </c>
      <c r="K20" s="320">
        <v>2295</v>
      </c>
      <c r="L20" s="320">
        <v>2242.6</v>
      </c>
      <c r="M20" s="320">
        <v>16.836220000000001</v>
      </c>
      <c r="N20" s="1"/>
      <c r="O20" s="1"/>
    </row>
    <row r="21" spans="1:15" ht="12" customHeight="1">
      <c r="A21" s="30">
        <v>11</v>
      </c>
      <c r="B21" s="334" t="s">
        <v>239</v>
      </c>
      <c r="C21" s="320">
        <v>2824</v>
      </c>
      <c r="D21" s="321">
        <v>2827.6</v>
      </c>
      <c r="E21" s="321">
        <v>2796.3999999999996</v>
      </c>
      <c r="F21" s="321">
        <v>2768.7999999999997</v>
      </c>
      <c r="G21" s="321">
        <v>2737.5999999999995</v>
      </c>
      <c r="H21" s="321">
        <v>2855.2</v>
      </c>
      <c r="I21" s="321">
        <v>2886.3999999999996</v>
      </c>
      <c r="J21" s="321">
        <v>2914</v>
      </c>
      <c r="K21" s="320">
        <v>2858.8</v>
      </c>
      <c r="L21" s="320">
        <v>2800</v>
      </c>
      <c r="M21" s="320">
        <v>6.8291000000000004</v>
      </c>
      <c r="N21" s="1"/>
      <c r="O21" s="1"/>
    </row>
    <row r="22" spans="1:15" ht="12" customHeight="1">
      <c r="A22" s="30">
        <v>12</v>
      </c>
      <c r="B22" s="334" t="s">
        <v>46</v>
      </c>
      <c r="C22" s="320">
        <v>859.55</v>
      </c>
      <c r="D22" s="321">
        <v>863.05000000000007</v>
      </c>
      <c r="E22" s="321">
        <v>845.15000000000009</v>
      </c>
      <c r="F22" s="321">
        <v>830.75</v>
      </c>
      <c r="G22" s="321">
        <v>812.85</v>
      </c>
      <c r="H22" s="321">
        <v>877.45000000000016</v>
      </c>
      <c r="I22" s="321">
        <v>895.35</v>
      </c>
      <c r="J22" s="321">
        <v>909.75000000000023</v>
      </c>
      <c r="K22" s="320">
        <v>880.95</v>
      </c>
      <c r="L22" s="320">
        <v>848.65</v>
      </c>
      <c r="M22" s="320">
        <v>101.45325</v>
      </c>
      <c r="N22" s="1"/>
      <c r="O22" s="1"/>
    </row>
    <row r="23" spans="1:15" ht="12.75" customHeight="1">
      <c r="A23" s="30">
        <v>13</v>
      </c>
      <c r="B23" s="334" t="s">
        <v>241</v>
      </c>
      <c r="C23" s="320">
        <v>2615.9</v>
      </c>
      <c r="D23" s="321">
        <v>2620.8333333333335</v>
      </c>
      <c r="E23" s="321">
        <v>2543.1166666666668</v>
      </c>
      <c r="F23" s="321">
        <v>2470.3333333333335</v>
      </c>
      <c r="G23" s="321">
        <v>2392.6166666666668</v>
      </c>
      <c r="H23" s="321">
        <v>2693.6166666666668</v>
      </c>
      <c r="I23" s="321">
        <v>2771.333333333333</v>
      </c>
      <c r="J23" s="321">
        <v>2844.1166666666668</v>
      </c>
      <c r="K23" s="320">
        <v>2698.55</v>
      </c>
      <c r="L23" s="320">
        <v>2548.0500000000002</v>
      </c>
      <c r="M23" s="320">
        <v>1.6030800000000001</v>
      </c>
      <c r="N23" s="1"/>
      <c r="O23" s="1"/>
    </row>
    <row r="24" spans="1:15" ht="12.75" customHeight="1">
      <c r="A24" s="30">
        <v>14</v>
      </c>
      <c r="B24" s="334" t="s">
        <v>295</v>
      </c>
      <c r="C24" s="320">
        <v>303.10000000000002</v>
      </c>
      <c r="D24" s="321">
        <v>303.01666666666665</v>
      </c>
      <c r="E24" s="321">
        <v>300.08333333333331</v>
      </c>
      <c r="F24" s="321">
        <v>297.06666666666666</v>
      </c>
      <c r="G24" s="321">
        <v>294.13333333333333</v>
      </c>
      <c r="H24" s="321">
        <v>306.0333333333333</v>
      </c>
      <c r="I24" s="321">
        <v>308.9666666666667</v>
      </c>
      <c r="J24" s="321">
        <v>311.98333333333329</v>
      </c>
      <c r="K24" s="320">
        <v>305.95</v>
      </c>
      <c r="L24" s="320">
        <v>300</v>
      </c>
      <c r="M24" s="320">
        <v>1.9610799999999999</v>
      </c>
      <c r="N24" s="1"/>
      <c r="O24" s="1"/>
    </row>
    <row r="25" spans="1:15" ht="12.75" customHeight="1">
      <c r="A25" s="30">
        <v>15</v>
      </c>
      <c r="B25" s="334" t="s">
        <v>296</v>
      </c>
      <c r="C25" s="320">
        <v>229.6</v>
      </c>
      <c r="D25" s="321">
        <v>231.9666666666667</v>
      </c>
      <c r="E25" s="321">
        <v>222.93333333333339</v>
      </c>
      <c r="F25" s="321">
        <v>216.26666666666671</v>
      </c>
      <c r="G25" s="321">
        <v>207.23333333333341</v>
      </c>
      <c r="H25" s="321">
        <v>238.63333333333338</v>
      </c>
      <c r="I25" s="321">
        <v>247.66666666666669</v>
      </c>
      <c r="J25" s="321">
        <v>254.33333333333337</v>
      </c>
      <c r="K25" s="320">
        <v>241</v>
      </c>
      <c r="L25" s="320">
        <v>225.3</v>
      </c>
      <c r="M25" s="320">
        <v>21.572099999999999</v>
      </c>
      <c r="N25" s="1"/>
      <c r="O25" s="1"/>
    </row>
    <row r="26" spans="1:15" ht="12.75" customHeight="1">
      <c r="A26" s="30">
        <v>16</v>
      </c>
      <c r="B26" s="334" t="s">
        <v>297</v>
      </c>
      <c r="C26" s="320">
        <v>1196.75</v>
      </c>
      <c r="D26" s="321">
        <v>1197.8500000000001</v>
      </c>
      <c r="E26" s="321">
        <v>1189.4000000000003</v>
      </c>
      <c r="F26" s="321">
        <v>1182.0500000000002</v>
      </c>
      <c r="G26" s="321">
        <v>1173.6000000000004</v>
      </c>
      <c r="H26" s="321">
        <v>1205.2000000000003</v>
      </c>
      <c r="I26" s="321">
        <v>1213.6500000000001</v>
      </c>
      <c r="J26" s="321">
        <v>1221.0000000000002</v>
      </c>
      <c r="K26" s="320">
        <v>1206.3</v>
      </c>
      <c r="L26" s="320">
        <v>1190.5</v>
      </c>
      <c r="M26" s="320">
        <v>1.37181</v>
      </c>
      <c r="N26" s="1"/>
      <c r="O26" s="1"/>
    </row>
    <row r="27" spans="1:15" ht="12.75" customHeight="1">
      <c r="A27" s="30">
        <v>17</v>
      </c>
      <c r="B27" s="334" t="s">
        <v>291</v>
      </c>
      <c r="C27" s="320">
        <v>1870.6</v>
      </c>
      <c r="D27" s="321">
        <v>1859.1333333333332</v>
      </c>
      <c r="E27" s="321">
        <v>1835.2666666666664</v>
      </c>
      <c r="F27" s="321">
        <v>1799.9333333333332</v>
      </c>
      <c r="G27" s="321">
        <v>1776.0666666666664</v>
      </c>
      <c r="H27" s="321">
        <v>1894.4666666666665</v>
      </c>
      <c r="I27" s="321">
        <v>1918.3333333333333</v>
      </c>
      <c r="J27" s="321">
        <v>1953.6666666666665</v>
      </c>
      <c r="K27" s="320">
        <v>1883</v>
      </c>
      <c r="L27" s="320">
        <v>1823.8</v>
      </c>
      <c r="M27" s="320">
        <v>3.9023599999999998</v>
      </c>
      <c r="N27" s="1"/>
      <c r="O27" s="1"/>
    </row>
    <row r="28" spans="1:15" ht="12.75" customHeight="1">
      <c r="A28" s="30">
        <v>18</v>
      </c>
      <c r="B28" s="334" t="s">
        <v>243</v>
      </c>
      <c r="C28" s="320">
        <v>1732.8</v>
      </c>
      <c r="D28" s="321">
        <v>1746.3833333333332</v>
      </c>
      <c r="E28" s="321">
        <v>1706.4166666666665</v>
      </c>
      <c r="F28" s="321">
        <v>1680.0333333333333</v>
      </c>
      <c r="G28" s="321">
        <v>1640.0666666666666</v>
      </c>
      <c r="H28" s="321">
        <v>1772.7666666666664</v>
      </c>
      <c r="I28" s="321">
        <v>1812.7333333333331</v>
      </c>
      <c r="J28" s="321">
        <v>1839.1166666666663</v>
      </c>
      <c r="K28" s="320">
        <v>1786.35</v>
      </c>
      <c r="L28" s="320">
        <v>1720</v>
      </c>
      <c r="M28" s="320">
        <v>0.65598000000000001</v>
      </c>
      <c r="N28" s="1"/>
      <c r="O28" s="1"/>
    </row>
    <row r="29" spans="1:15" ht="12.75" customHeight="1">
      <c r="A29" s="30">
        <v>19</v>
      </c>
      <c r="B29" s="334" t="s">
        <v>298</v>
      </c>
      <c r="C29" s="320">
        <v>79.349999999999994</v>
      </c>
      <c r="D29" s="321">
        <v>80.099999999999994</v>
      </c>
      <c r="E29" s="321">
        <v>78.399999999999991</v>
      </c>
      <c r="F29" s="321">
        <v>77.45</v>
      </c>
      <c r="G29" s="321">
        <v>75.75</v>
      </c>
      <c r="H29" s="321">
        <v>81.049999999999983</v>
      </c>
      <c r="I29" s="321">
        <v>82.749999999999972</v>
      </c>
      <c r="J29" s="321">
        <v>83.699999999999974</v>
      </c>
      <c r="K29" s="320">
        <v>81.8</v>
      </c>
      <c r="L29" s="320">
        <v>79.150000000000006</v>
      </c>
      <c r="M29" s="320">
        <v>2.7378499999999999</v>
      </c>
      <c r="N29" s="1"/>
      <c r="O29" s="1"/>
    </row>
    <row r="30" spans="1:15" ht="12.75" customHeight="1">
      <c r="A30" s="30">
        <v>20</v>
      </c>
      <c r="B30" s="334" t="s">
        <v>48</v>
      </c>
      <c r="C30" s="320">
        <v>3310.95</v>
      </c>
      <c r="D30" s="321">
        <v>3323.9500000000003</v>
      </c>
      <c r="E30" s="321">
        <v>3292.0000000000005</v>
      </c>
      <c r="F30" s="321">
        <v>3273.05</v>
      </c>
      <c r="G30" s="321">
        <v>3241.1000000000004</v>
      </c>
      <c r="H30" s="321">
        <v>3342.9000000000005</v>
      </c>
      <c r="I30" s="321">
        <v>3374.8500000000004</v>
      </c>
      <c r="J30" s="321">
        <v>3393.8000000000006</v>
      </c>
      <c r="K30" s="320">
        <v>3355.9</v>
      </c>
      <c r="L30" s="320">
        <v>3305</v>
      </c>
      <c r="M30" s="320">
        <v>0.41882000000000003</v>
      </c>
      <c r="N30" s="1"/>
      <c r="O30" s="1"/>
    </row>
    <row r="31" spans="1:15" ht="12.75" customHeight="1">
      <c r="A31" s="30">
        <v>21</v>
      </c>
      <c r="B31" s="334" t="s">
        <v>299</v>
      </c>
      <c r="C31" s="320">
        <v>3135.25</v>
      </c>
      <c r="D31" s="321">
        <v>3144.4333333333329</v>
      </c>
      <c r="E31" s="321">
        <v>3075.8166666666657</v>
      </c>
      <c r="F31" s="321">
        <v>3016.3833333333328</v>
      </c>
      <c r="G31" s="321">
        <v>2947.7666666666655</v>
      </c>
      <c r="H31" s="321">
        <v>3203.8666666666659</v>
      </c>
      <c r="I31" s="321">
        <v>3272.4833333333336</v>
      </c>
      <c r="J31" s="321">
        <v>3331.9166666666661</v>
      </c>
      <c r="K31" s="320">
        <v>3213.05</v>
      </c>
      <c r="L31" s="320">
        <v>3085</v>
      </c>
      <c r="M31" s="320">
        <v>0.39105000000000001</v>
      </c>
      <c r="N31" s="1"/>
      <c r="O31" s="1"/>
    </row>
    <row r="32" spans="1:15" ht="12.75" customHeight="1">
      <c r="A32" s="30">
        <v>22</v>
      </c>
      <c r="B32" s="334" t="s">
        <v>300</v>
      </c>
      <c r="C32" s="320">
        <v>23.95</v>
      </c>
      <c r="D32" s="321">
        <v>24.016666666666666</v>
      </c>
      <c r="E32" s="321">
        <v>23.583333333333332</v>
      </c>
      <c r="F32" s="321">
        <v>23.216666666666665</v>
      </c>
      <c r="G32" s="321">
        <v>22.783333333333331</v>
      </c>
      <c r="H32" s="321">
        <v>24.383333333333333</v>
      </c>
      <c r="I32" s="321">
        <v>24.81666666666667</v>
      </c>
      <c r="J32" s="321">
        <v>25.183333333333334</v>
      </c>
      <c r="K32" s="320">
        <v>24.45</v>
      </c>
      <c r="L32" s="320">
        <v>23.65</v>
      </c>
      <c r="M32" s="320">
        <v>123.96433</v>
      </c>
      <c r="N32" s="1"/>
      <c r="O32" s="1"/>
    </row>
    <row r="33" spans="1:15" ht="12.75" customHeight="1">
      <c r="A33" s="30">
        <v>23</v>
      </c>
      <c r="B33" s="334" t="s">
        <v>50</v>
      </c>
      <c r="C33" s="320">
        <v>556.6</v>
      </c>
      <c r="D33" s="321">
        <v>557.2166666666667</v>
      </c>
      <c r="E33" s="321">
        <v>549.53333333333342</v>
      </c>
      <c r="F33" s="321">
        <v>542.4666666666667</v>
      </c>
      <c r="G33" s="321">
        <v>534.78333333333342</v>
      </c>
      <c r="H33" s="321">
        <v>564.28333333333342</v>
      </c>
      <c r="I33" s="321">
        <v>571.96666666666681</v>
      </c>
      <c r="J33" s="321">
        <v>579.03333333333342</v>
      </c>
      <c r="K33" s="320">
        <v>564.9</v>
      </c>
      <c r="L33" s="320">
        <v>550.15</v>
      </c>
      <c r="M33" s="320">
        <v>5.5923400000000001</v>
      </c>
      <c r="N33" s="1"/>
      <c r="O33" s="1"/>
    </row>
    <row r="34" spans="1:15" ht="12.75" customHeight="1">
      <c r="A34" s="30">
        <v>24</v>
      </c>
      <c r="B34" s="334" t="s">
        <v>301</v>
      </c>
      <c r="C34" s="320">
        <v>3644.15</v>
      </c>
      <c r="D34" s="321">
        <v>3634.8666666666663</v>
      </c>
      <c r="E34" s="321">
        <v>3590.7333333333327</v>
      </c>
      <c r="F34" s="321">
        <v>3537.3166666666662</v>
      </c>
      <c r="G34" s="321">
        <v>3493.1833333333325</v>
      </c>
      <c r="H34" s="321">
        <v>3688.2833333333328</v>
      </c>
      <c r="I34" s="321">
        <v>3732.416666666667</v>
      </c>
      <c r="J34" s="321">
        <v>3785.833333333333</v>
      </c>
      <c r="K34" s="320">
        <v>3679</v>
      </c>
      <c r="L34" s="320">
        <v>3581.45</v>
      </c>
      <c r="M34" s="320">
        <v>0.28310000000000002</v>
      </c>
      <c r="N34" s="1"/>
      <c r="O34" s="1"/>
    </row>
    <row r="35" spans="1:15" ht="12.75" customHeight="1">
      <c r="A35" s="30">
        <v>25</v>
      </c>
      <c r="B35" s="334" t="s">
        <v>51</v>
      </c>
      <c r="C35" s="320">
        <v>376.35</v>
      </c>
      <c r="D35" s="321">
        <v>377.98333333333335</v>
      </c>
      <c r="E35" s="321">
        <v>368.36666666666667</v>
      </c>
      <c r="F35" s="321">
        <v>360.38333333333333</v>
      </c>
      <c r="G35" s="321">
        <v>350.76666666666665</v>
      </c>
      <c r="H35" s="321">
        <v>385.9666666666667</v>
      </c>
      <c r="I35" s="321">
        <v>395.58333333333337</v>
      </c>
      <c r="J35" s="321">
        <v>403.56666666666672</v>
      </c>
      <c r="K35" s="320">
        <v>387.6</v>
      </c>
      <c r="L35" s="320">
        <v>370</v>
      </c>
      <c r="M35" s="320">
        <v>128.3509</v>
      </c>
      <c r="N35" s="1"/>
      <c r="O35" s="1"/>
    </row>
    <row r="36" spans="1:15" ht="12.75" customHeight="1">
      <c r="A36" s="30">
        <v>26</v>
      </c>
      <c r="B36" s="334" t="s">
        <v>849</v>
      </c>
      <c r="C36" s="320">
        <v>1831.1</v>
      </c>
      <c r="D36" s="321">
        <v>1847.9166666666667</v>
      </c>
      <c r="E36" s="321">
        <v>1803.1833333333334</v>
      </c>
      <c r="F36" s="321">
        <v>1775.2666666666667</v>
      </c>
      <c r="G36" s="321">
        <v>1730.5333333333333</v>
      </c>
      <c r="H36" s="321">
        <v>1875.8333333333335</v>
      </c>
      <c r="I36" s="321">
        <v>1920.5666666666666</v>
      </c>
      <c r="J36" s="321">
        <v>1948.4833333333336</v>
      </c>
      <c r="K36" s="320">
        <v>1892.65</v>
      </c>
      <c r="L36" s="320">
        <v>1820</v>
      </c>
      <c r="M36" s="320">
        <v>10.644439999999999</v>
      </c>
      <c r="N36" s="1"/>
      <c r="O36" s="1"/>
    </row>
    <row r="37" spans="1:15" ht="12.75" customHeight="1">
      <c r="A37" s="30">
        <v>27</v>
      </c>
      <c r="B37" s="334" t="s">
        <v>811</v>
      </c>
      <c r="C37" s="320">
        <v>843.45</v>
      </c>
      <c r="D37" s="321">
        <v>843.91666666666663</v>
      </c>
      <c r="E37" s="321">
        <v>835.38333333333321</v>
      </c>
      <c r="F37" s="321">
        <v>827.31666666666661</v>
      </c>
      <c r="G37" s="321">
        <v>818.78333333333319</v>
      </c>
      <c r="H37" s="321">
        <v>851.98333333333323</v>
      </c>
      <c r="I37" s="321">
        <v>860.51666666666677</v>
      </c>
      <c r="J37" s="321">
        <v>868.58333333333326</v>
      </c>
      <c r="K37" s="320">
        <v>852.45</v>
      </c>
      <c r="L37" s="320">
        <v>835.85</v>
      </c>
      <c r="M37" s="320">
        <v>0.40272000000000002</v>
      </c>
      <c r="N37" s="1"/>
      <c r="O37" s="1"/>
    </row>
    <row r="38" spans="1:15" ht="12.75" customHeight="1">
      <c r="A38" s="30">
        <v>28</v>
      </c>
      <c r="B38" s="334" t="s">
        <v>292</v>
      </c>
      <c r="C38" s="320">
        <v>1050.8</v>
      </c>
      <c r="D38" s="321">
        <v>1054.2333333333333</v>
      </c>
      <c r="E38" s="321">
        <v>1038.4666666666667</v>
      </c>
      <c r="F38" s="321">
        <v>1026.1333333333334</v>
      </c>
      <c r="G38" s="321">
        <v>1010.3666666666668</v>
      </c>
      <c r="H38" s="321">
        <v>1066.5666666666666</v>
      </c>
      <c r="I38" s="321">
        <v>1082.3333333333335</v>
      </c>
      <c r="J38" s="321">
        <v>1094.6666666666665</v>
      </c>
      <c r="K38" s="320">
        <v>1070</v>
      </c>
      <c r="L38" s="320">
        <v>1041.9000000000001</v>
      </c>
      <c r="M38" s="320">
        <v>4.4134500000000001</v>
      </c>
      <c r="N38" s="1"/>
      <c r="O38" s="1"/>
    </row>
    <row r="39" spans="1:15" ht="12.75" customHeight="1">
      <c r="A39" s="30">
        <v>29</v>
      </c>
      <c r="B39" s="334" t="s">
        <v>52</v>
      </c>
      <c r="C39" s="320">
        <v>765.05</v>
      </c>
      <c r="D39" s="321">
        <v>761.93333333333339</v>
      </c>
      <c r="E39" s="321">
        <v>755.86666666666679</v>
      </c>
      <c r="F39" s="321">
        <v>746.68333333333339</v>
      </c>
      <c r="G39" s="321">
        <v>740.61666666666679</v>
      </c>
      <c r="H39" s="321">
        <v>771.11666666666679</v>
      </c>
      <c r="I39" s="321">
        <v>777.18333333333339</v>
      </c>
      <c r="J39" s="321">
        <v>786.36666666666679</v>
      </c>
      <c r="K39" s="320">
        <v>768</v>
      </c>
      <c r="L39" s="320">
        <v>752.75</v>
      </c>
      <c r="M39" s="320">
        <v>2.4128400000000001</v>
      </c>
      <c r="N39" s="1"/>
      <c r="O39" s="1"/>
    </row>
    <row r="40" spans="1:15" ht="12.75" customHeight="1">
      <c r="A40" s="30">
        <v>30</v>
      </c>
      <c r="B40" s="334" t="s">
        <v>53</v>
      </c>
      <c r="C40" s="320">
        <v>4676.05</v>
      </c>
      <c r="D40" s="321">
        <v>4683.3333333333339</v>
      </c>
      <c r="E40" s="321">
        <v>4601.0666666666675</v>
      </c>
      <c r="F40" s="321">
        <v>4526.0833333333339</v>
      </c>
      <c r="G40" s="321">
        <v>4443.8166666666675</v>
      </c>
      <c r="H40" s="321">
        <v>4758.3166666666675</v>
      </c>
      <c r="I40" s="321">
        <v>4840.5833333333339</v>
      </c>
      <c r="J40" s="321">
        <v>4915.5666666666675</v>
      </c>
      <c r="K40" s="320">
        <v>4765.6000000000004</v>
      </c>
      <c r="L40" s="320">
        <v>4608.3500000000004</v>
      </c>
      <c r="M40" s="320">
        <v>4.2118500000000001</v>
      </c>
      <c r="N40" s="1"/>
      <c r="O40" s="1"/>
    </row>
    <row r="41" spans="1:15" ht="12.75" customHeight="1">
      <c r="A41" s="30">
        <v>31</v>
      </c>
      <c r="B41" s="334" t="s">
        <v>54</v>
      </c>
      <c r="C41" s="320">
        <v>191.95</v>
      </c>
      <c r="D41" s="321">
        <v>193.85</v>
      </c>
      <c r="E41" s="321">
        <v>189.2</v>
      </c>
      <c r="F41" s="321">
        <v>186.45</v>
      </c>
      <c r="G41" s="321">
        <v>181.79999999999998</v>
      </c>
      <c r="H41" s="321">
        <v>196.6</v>
      </c>
      <c r="I41" s="321">
        <v>201.25000000000003</v>
      </c>
      <c r="J41" s="321">
        <v>204</v>
      </c>
      <c r="K41" s="320">
        <v>198.5</v>
      </c>
      <c r="L41" s="320">
        <v>191.1</v>
      </c>
      <c r="M41" s="320">
        <v>37.609650000000002</v>
      </c>
      <c r="N41" s="1"/>
      <c r="O41" s="1"/>
    </row>
    <row r="42" spans="1:15" ht="12.75" customHeight="1">
      <c r="A42" s="30">
        <v>32</v>
      </c>
      <c r="B42" s="334" t="s">
        <v>302</v>
      </c>
      <c r="C42" s="320">
        <v>448.3</v>
      </c>
      <c r="D42" s="321">
        <v>449.3</v>
      </c>
      <c r="E42" s="321">
        <v>444.6</v>
      </c>
      <c r="F42" s="321">
        <v>440.90000000000003</v>
      </c>
      <c r="G42" s="321">
        <v>436.20000000000005</v>
      </c>
      <c r="H42" s="321">
        <v>453</v>
      </c>
      <c r="I42" s="321">
        <v>457.69999999999993</v>
      </c>
      <c r="J42" s="321">
        <v>461.4</v>
      </c>
      <c r="K42" s="320">
        <v>454</v>
      </c>
      <c r="L42" s="320">
        <v>445.6</v>
      </c>
      <c r="M42" s="320">
        <v>0.41909000000000002</v>
      </c>
      <c r="N42" s="1"/>
      <c r="O42" s="1"/>
    </row>
    <row r="43" spans="1:15" ht="12.75" customHeight="1">
      <c r="A43" s="30">
        <v>33</v>
      </c>
      <c r="B43" s="334" t="s">
        <v>303</v>
      </c>
      <c r="C43" s="320">
        <v>87.35</v>
      </c>
      <c r="D43" s="321">
        <v>87.733333333333334</v>
      </c>
      <c r="E43" s="321">
        <v>86.616666666666674</v>
      </c>
      <c r="F43" s="321">
        <v>85.88333333333334</v>
      </c>
      <c r="G43" s="321">
        <v>84.76666666666668</v>
      </c>
      <c r="H43" s="321">
        <v>88.466666666666669</v>
      </c>
      <c r="I43" s="321">
        <v>89.583333333333314</v>
      </c>
      <c r="J43" s="321">
        <v>90.316666666666663</v>
      </c>
      <c r="K43" s="320">
        <v>88.85</v>
      </c>
      <c r="L43" s="320">
        <v>87</v>
      </c>
      <c r="M43" s="320">
        <v>6.0586000000000002</v>
      </c>
      <c r="N43" s="1"/>
      <c r="O43" s="1"/>
    </row>
    <row r="44" spans="1:15" ht="12.75" customHeight="1">
      <c r="A44" s="30">
        <v>34</v>
      </c>
      <c r="B44" s="334" t="s">
        <v>55</v>
      </c>
      <c r="C44" s="320">
        <v>125.8</v>
      </c>
      <c r="D44" s="321">
        <v>126.65000000000002</v>
      </c>
      <c r="E44" s="321">
        <v>124.50000000000003</v>
      </c>
      <c r="F44" s="321">
        <v>123.2</v>
      </c>
      <c r="G44" s="321">
        <v>121.05000000000001</v>
      </c>
      <c r="H44" s="321">
        <v>127.95000000000005</v>
      </c>
      <c r="I44" s="321">
        <v>130.10000000000005</v>
      </c>
      <c r="J44" s="321">
        <v>131.40000000000006</v>
      </c>
      <c r="K44" s="320">
        <v>128.80000000000001</v>
      </c>
      <c r="L44" s="320">
        <v>125.35</v>
      </c>
      <c r="M44" s="320">
        <v>57.14705</v>
      </c>
      <c r="N44" s="1"/>
      <c r="O44" s="1"/>
    </row>
    <row r="45" spans="1:15" ht="12.75" customHeight="1">
      <c r="A45" s="30">
        <v>35</v>
      </c>
      <c r="B45" s="334" t="s">
        <v>57</v>
      </c>
      <c r="C45" s="320">
        <v>3130.6</v>
      </c>
      <c r="D45" s="321">
        <v>3126.9333333333329</v>
      </c>
      <c r="E45" s="321">
        <v>3098.766666666666</v>
      </c>
      <c r="F45" s="321">
        <v>3066.9333333333329</v>
      </c>
      <c r="G45" s="321">
        <v>3038.766666666666</v>
      </c>
      <c r="H45" s="321">
        <v>3158.766666666666</v>
      </c>
      <c r="I45" s="321">
        <v>3186.9333333333329</v>
      </c>
      <c r="J45" s="321">
        <v>3218.766666666666</v>
      </c>
      <c r="K45" s="320">
        <v>3155.1</v>
      </c>
      <c r="L45" s="320">
        <v>3095.1</v>
      </c>
      <c r="M45" s="320">
        <v>10.967739999999999</v>
      </c>
      <c r="N45" s="1"/>
      <c r="O45" s="1"/>
    </row>
    <row r="46" spans="1:15" ht="12.75" customHeight="1">
      <c r="A46" s="30">
        <v>36</v>
      </c>
      <c r="B46" s="334" t="s">
        <v>304</v>
      </c>
      <c r="C46" s="320">
        <v>192.45</v>
      </c>
      <c r="D46" s="321">
        <v>192.18333333333331</v>
      </c>
      <c r="E46" s="321">
        <v>189.26666666666662</v>
      </c>
      <c r="F46" s="321">
        <v>186.08333333333331</v>
      </c>
      <c r="G46" s="321">
        <v>183.16666666666663</v>
      </c>
      <c r="H46" s="321">
        <v>195.36666666666662</v>
      </c>
      <c r="I46" s="321">
        <v>198.2833333333333</v>
      </c>
      <c r="J46" s="321">
        <v>201.46666666666661</v>
      </c>
      <c r="K46" s="320">
        <v>195.1</v>
      </c>
      <c r="L46" s="320">
        <v>189</v>
      </c>
      <c r="M46" s="320">
        <v>3.9680499999999999</v>
      </c>
      <c r="N46" s="1"/>
      <c r="O46" s="1"/>
    </row>
    <row r="47" spans="1:15" ht="12.75" customHeight="1">
      <c r="A47" s="30">
        <v>37</v>
      </c>
      <c r="B47" s="334" t="s">
        <v>306</v>
      </c>
      <c r="C47" s="320">
        <v>2182.9</v>
      </c>
      <c r="D47" s="321">
        <v>2168.2999999999997</v>
      </c>
      <c r="E47" s="321">
        <v>2134.5999999999995</v>
      </c>
      <c r="F47" s="321">
        <v>2086.2999999999997</v>
      </c>
      <c r="G47" s="321">
        <v>2052.5999999999995</v>
      </c>
      <c r="H47" s="321">
        <v>2216.5999999999995</v>
      </c>
      <c r="I47" s="321">
        <v>2250.2999999999993</v>
      </c>
      <c r="J47" s="321">
        <v>2298.5999999999995</v>
      </c>
      <c r="K47" s="320">
        <v>2202</v>
      </c>
      <c r="L47" s="320">
        <v>2120</v>
      </c>
      <c r="M47" s="320">
        <v>2.4140999999999999</v>
      </c>
      <c r="N47" s="1"/>
      <c r="O47" s="1"/>
    </row>
    <row r="48" spans="1:15" ht="12.75" customHeight="1">
      <c r="A48" s="30">
        <v>38</v>
      </c>
      <c r="B48" s="334" t="s">
        <v>305</v>
      </c>
      <c r="C48" s="320">
        <v>2768.5</v>
      </c>
      <c r="D48" s="321">
        <v>2750.5666666666671</v>
      </c>
      <c r="E48" s="321">
        <v>2727.1333333333341</v>
      </c>
      <c r="F48" s="321">
        <v>2685.7666666666669</v>
      </c>
      <c r="G48" s="321">
        <v>2662.3333333333339</v>
      </c>
      <c r="H48" s="321">
        <v>2791.9333333333343</v>
      </c>
      <c r="I48" s="321">
        <v>2815.3666666666677</v>
      </c>
      <c r="J48" s="321">
        <v>2856.7333333333345</v>
      </c>
      <c r="K48" s="320">
        <v>2774</v>
      </c>
      <c r="L48" s="320">
        <v>2709.2</v>
      </c>
      <c r="M48" s="320">
        <v>8.1390000000000004E-2</v>
      </c>
      <c r="N48" s="1"/>
      <c r="O48" s="1"/>
    </row>
    <row r="49" spans="1:15" ht="12.75" customHeight="1">
      <c r="A49" s="30">
        <v>39</v>
      </c>
      <c r="B49" s="334" t="s">
        <v>240</v>
      </c>
      <c r="C49" s="320">
        <v>2420</v>
      </c>
      <c r="D49" s="321">
        <v>2431.5833333333335</v>
      </c>
      <c r="E49" s="321">
        <v>2388.416666666667</v>
      </c>
      <c r="F49" s="321">
        <v>2356.8333333333335</v>
      </c>
      <c r="G49" s="321">
        <v>2313.666666666667</v>
      </c>
      <c r="H49" s="321">
        <v>2463.166666666667</v>
      </c>
      <c r="I49" s="321">
        <v>2506.3333333333339</v>
      </c>
      <c r="J49" s="321">
        <v>2537.916666666667</v>
      </c>
      <c r="K49" s="320">
        <v>2474.75</v>
      </c>
      <c r="L49" s="320">
        <v>2400</v>
      </c>
      <c r="M49" s="320">
        <v>2.6833900000000002</v>
      </c>
      <c r="N49" s="1"/>
      <c r="O49" s="1"/>
    </row>
    <row r="50" spans="1:15" ht="12.75" customHeight="1">
      <c r="A50" s="30">
        <v>40</v>
      </c>
      <c r="B50" s="334" t="s">
        <v>307</v>
      </c>
      <c r="C50" s="320">
        <v>9795.7000000000007</v>
      </c>
      <c r="D50" s="321">
        <v>9805.8333333333339</v>
      </c>
      <c r="E50" s="321">
        <v>9699.8666666666686</v>
      </c>
      <c r="F50" s="321">
        <v>9604.0333333333347</v>
      </c>
      <c r="G50" s="321">
        <v>9498.0666666666693</v>
      </c>
      <c r="H50" s="321">
        <v>9901.6666666666679</v>
      </c>
      <c r="I50" s="321">
        <v>10007.633333333331</v>
      </c>
      <c r="J50" s="321">
        <v>10103.466666666667</v>
      </c>
      <c r="K50" s="320">
        <v>9911.7999999999993</v>
      </c>
      <c r="L50" s="320">
        <v>9710</v>
      </c>
      <c r="M50" s="320">
        <v>0.19535</v>
      </c>
      <c r="N50" s="1"/>
      <c r="O50" s="1"/>
    </row>
    <row r="51" spans="1:15" ht="12.75" customHeight="1">
      <c r="A51" s="30">
        <v>41</v>
      </c>
      <c r="B51" s="334" t="s">
        <v>59</v>
      </c>
      <c r="C51" s="320">
        <v>1368.95</v>
      </c>
      <c r="D51" s="321">
        <v>1365</v>
      </c>
      <c r="E51" s="321">
        <v>1344.8</v>
      </c>
      <c r="F51" s="321">
        <v>1320.6499999999999</v>
      </c>
      <c r="G51" s="321">
        <v>1300.4499999999998</v>
      </c>
      <c r="H51" s="321">
        <v>1389.15</v>
      </c>
      <c r="I51" s="321">
        <v>1409.35</v>
      </c>
      <c r="J51" s="321">
        <v>1433.5000000000002</v>
      </c>
      <c r="K51" s="320">
        <v>1385.2</v>
      </c>
      <c r="L51" s="320">
        <v>1340.85</v>
      </c>
      <c r="M51" s="320">
        <v>10.39465</v>
      </c>
      <c r="N51" s="1"/>
      <c r="O51" s="1"/>
    </row>
    <row r="52" spans="1:15" ht="12.75" customHeight="1">
      <c r="A52" s="30">
        <v>42</v>
      </c>
      <c r="B52" s="334" t="s">
        <v>60</v>
      </c>
      <c r="C52" s="320">
        <v>638.9</v>
      </c>
      <c r="D52" s="321">
        <v>646.83333333333337</v>
      </c>
      <c r="E52" s="321">
        <v>627.06666666666672</v>
      </c>
      <c r="F52" s="321">
        <v>615.23333333333335</v>
      </c>
      <c r="G52" s="321">
        <v>595.4666666666667</v>
      </c>
      <c r="H52" s="321">
        <v>658.66666666666674</v>
      </c>
      <c r="I52" s="321">
        <v>678.43333333333339</v>
      </c>
      <c r="J52" s="321">
        <v>690.26666666666677</v>
      </c>
      <c r="K52" s="320">
        <v>666.6</v>
      </c>
      <c r="L52" s="320">
        <v>635</v>
      </c>
      <c r="M52" s="320">
        <v>12.70534</v>
      </c>
      <c r="N52" s="1"/>
      <c r="O52" s="1"/>
    </row>
    <row r="53" spans="1:15" ht="12.75" customHeight="1">
      <c r="A53" s="30">
        <v>43</v>
      </c>
      <c r="B53" s="334" t="s">
        <v>308</v>
      </c>
      <c r="C53" s="320">
        <v>446.7</v>
      </c>
      <c r="D53" s="321">
        <v>448.93333333333339</v>
      </c>
      <c r="E53" s="321">
        <v>441.86666666666679</v>
      </c>
      <c r="F53" s="321">
        <v>437.03333333333342</v>
      </c>
      <c r="G53" s="321">
        <v>429.96666666666681</v>
      </c>
      <c r="H53" s="321">
        <v>453.76666666666677</v>
      </c>
      <c r="I53" s="321">
        <v>460.83333333333337</v>
      </c>
      <c r="J53" s="321">
        <v>465.66666666666674</v>
      </c>
      <c r="K53" s="320">
        <v>456</v>
      </c>
      <c r="L53" s="320">
        <v>444.1</v>
      </c>
      <c r="M53" s="320">
        <v>1.6194299999999999</v>
      </c>
      <c r="N53" s="1"/>
      <c r="O53" s="1"/>
    </row>
    <row r="54" spans="1:15" ht="12.75" customHeight="1">
      <c r="A54" s="30">
        <v>44</v>
      </c>
      <c r="B54" s="334" t="s">
        <v>61</v>
      </c>
      <c r="C54" s="320">
        <v>780.7</v>
      </c>
      <c r="D54" s="321">
        <v>776.91666666666663</v>
      </c>
      <c r="E54" s="321">
        <v>765.0333333333333</v>
      </c>
      <c r="F54" s="321">
        <v>749.36666666666667</v>
      </c>
      <c r="G54" s="321">
        <v>737.48333333333335</v>
      </c>
      <c r="H54" s="321">
        <v>792.58333333333326</v>
      </c>
      <c r="I54" s="321">
        <v>804.4666666666667</v>
      </c>
      <c r="J54" s="321">
        <v>820.13333333333321</v>
      </c>
      <c r="K54" s="320">
        <v>788.8</v>
      </c>
      <c r="L54" s="320">
        <v>761.25</v>
      </c>
      <c r="M54" s="320">
        <v>80.235249999999994</v>
      </c>
      <c r="N54" s="1"/>
      <c r="O54" s="1"/>
    </row>
    <row r="55" spans="1:15" ht="12.75" customHeight="1">
      <c r="A55" s="30">
        <v>45</v>
      </c>
      <c r="B55" s="334" t="s">
        <v>62</v>
      </c>
      <c r="C55" s="320">
        <v>3682.95</v>
      </c>
      <c r="D55" s="321">
        <v>3669.2333333333336</v>
      </c>
      <c r="E55" s="321">
        <v>3613.7166666666672</v>
      </c>
      <c r="F55" s="321">
        <v>3544.4833333333336</v>
      </c>
      <c r="G55" s="321">
        <v>3488.9666666666672</v>
      </c>
      <c r="H55" s="321">
        <v>3738.4666666666672</v>
      </c>
      <c r="I55" s="321">
        <v>3793.9833333333336</v>
      </c>
      <c r="J55" s="321">
        <v>3863.2166666666672</v>
      </c>
      <c r="K55" s="320">
        <v>3724.75</v>
      </c>
      <c r="L55" s="320">
        <v>3600</v>
      </c>
      <c r="M55" s="320">
        <v>4.4422199999999998</v>
      </c>
      <c r="N55" s="1"/>
      <c r="O55" s="1"/>
    </row>
    <row r="56" spans="1:15" ht="12.75" customHeight="1">
      <c r="A56" s="30">
        <v>46</v>
      </c>
      <c r="B56" s="334" t="s">
        <v>312</v>
      </c>
      <c r="C56" s="320">
        <v>167.95</v>
      </c>
      <c r="D56" s="321">
        <v>169.15</v>
      </c>
      <c r="E56" s="321">
        <v>165.3</v>
      </c>
      <c r="F56" s="321">
        <v>162.65</v>
      </c>
      <c r="G56" s="321">
        <v>158.80000000000001</v>
      </c>
      <c r="H56" s="321">
        <v>171.8</v>
      </c>
      <c r="I56" s="321">
        <v>175.64999999999998</v>
      </c>
      <c r="J56" s="321">
        <v>178.3</v>
      </c>
      <c r="K56" s="320">
        <v>173</v>
      </c>
      <c r="L56" s="320">
        <v>166.5</v>
      </c>
      <c r="M56" s="320">
        <v>3.5731199999999999</v>
      </c>
      <c r="N56" s="1"/>
      <c r="O56" s="1"/>
    </row>
    <row r="57" spans="1:15" ht="12.75" customHeight="1">
      <c r="A57" s="30">
        <v>47</v>
      </c>
      <c r="B57" s="334" t="s">
        <v>313</v>
      </c>
      <c r="C57" s="320">
        <v>1090.1500000000001</v>
      </c>
      <c r="D57" s="321">
        <v>1086.8500000000001</v>
      </c>
      <c r="E57" s="321">
        <v>1074.3500000000004</v>
      </c>
      <c r="F57" s="321">
        <v>1058.5500000000002</v>
      </c>
      <c r="G57" s="321">
        <v>1046.0500000000004</v>
      </c>
      <c r="H57" s="321">
        <v>1102.6500000000003</v>
      </c>
      <c r="I57" s="321">
        <v>1115.1499999999999</v>
      </c>
      <c r="J57" s="321">
        <v>1130.9500000000003</v>
      </c>
      <c r="K57" s="320">
        <v>1099.3499999999999</v>
      </c>
      <c r="L57" s="320">
        <v>1071.05</v>
      </c>
      <c r="M57" s="320">
        <v>0.5867</v>
      </c>
      <c r="N57" s="1"/>
      <c r="O57" s="1"/>
    </row>
    <row r="58" spans="1:15" ht="12.75" customHeight="1">
      <c r="A58" s="30">
        <v>48</v>
      </c>
      <c r="B58" s="334" t="s">
        <v>64</v>
      </c>
      <c r="C58" s="320">
        <v>15265.15</v>
      </c>
      <c r="D58" s="321">
        <v>15288.383333333333</v>
      </c>
      <c r="E58" s="321">
        <v>15176.766666666666</v>
      </c>
      <c r="F58" s="321">
        <v>15088.383333333333</v>
      </c>
      <c r="G58" s="321">
        <v>14976.766666666666</v>
      </c>
      <c r="H58" s="321">
        <v>15376.766666666666</v>
      </c>
      <c r="I58" s="321">
        <v>15488.383333333331</v>
      </c>
      <c r="J58" s="321">
        <v>15576.766666666666</v>
      </c>
      <c r="K58" s="320">
        <v>15400</v>
      </c>
      <c r="L58" s="320">
        <v>15200</v>
      </c>
      <c r="M58" s="320">
        <v>1.64219</v>
      </c>
      <c r="N58" s="1"/>
      <c r="O58" s="1"/>
    </row>
    <row r="59" spans="1:15" ht="12" customHeight="1">
      <c r="A59" s="30">
        <v>49</v>
      </c>
      <c r="B59" s="334" t="s">
        <v>245</v>
      </c>
      <c r="C59" s="320">
        <v>5337.15</v>
      </c>
      <c r="D59" s="321">
        <v>5312.6833333333334</v>
      </c>
      <c r="E59" s="321">
        <v>5191.2666666666664</v>
      </c>
      <c r="F59" s="321">
        <v>5045.3833333333332</v>
      </c>
      <c r="G59" s="321">
        <v>4923.9666666666662</v>
      </c>
      <c r="H59" s="321">
        <v>5458.5666666666666</v>
      </c>
      <c r="I59" s="321">
        <v>5579.9833333333327</v>
      </c>
      <c r="J59" s="321">
        <v>5725.8666666666668</v>
      </c>
      <c r="K59" s="320">
        <v>5434.1</v>
      </c>
      <c r="L59" s="320">
        <v>5166.8</v>
      </c>
      <c r="M59" s="320">
        <v>1.11511</v>
      </c>
      <c r="N59" s="1"/>
      <c r="O59" s="1"/>
    </row>
    <row r="60" spans="1:15" ht="12.75" customHeight="1">
      <c r="A60" s="30">
        <v>50</v>
      </c>
      <c r="B60" s="334" t="s">
        <v>65</v>
      </c>
      <c r="C60" s="320">
        <v>7005.5</v>
      </c>
      <c r="D60" s="321">
        <v>7010.1500000000005</v>
      </c>
      <c r="E60" s="321">
        <v>6945.3500000000013</v>
      </c>
      <c r="F60" s="321">
        <v>6885.2000000000007</v>
      </c>
      <c r="G60" s="321">
        <v>6820.4000000000015</v>
      </c>
      <c r="H60" s="321">
        <v>7070.3000000000011</v>
      </c>
      <c r="I60" s="321">
        <v>7135.1</v>
      </c>
      <c r="J60" s="321">
        <v>7195.2500000000009</v>
      </c>
      <c r="K60" s="320">
        <v>7074.95</v>
      </c>
      <c r="L60" s="320">
        <v>6950</v>
      </c>
      <c r="M60" s="320">
        <v>6.8495299999999997</v>
      </c>
      <c r="N60" s="1"/>
      <c r="O60" s="1"/>
    </row>
    <row r="61" spans="1:15" ht="12.75" customHeight="1">
      <c r="A61" s="30">
        <v>51</v>
      </c>
      <c r="B61" s="334" t="s">
        <v>314</v>
      </c>
      <c r="C61" s="320">
        <v>3221.45</v>
      </c>
      <c r="D61" s="321">
        <v>3233.4833333333336</v>
      </c>
      <c r="E61" s="321">
        <v>3154.9666666666672</v>
      </c>
      <c r="F61" s="321">
        <v>3088.4833333333336</v>
      </c>
      <c r="G61" s="321">
        <v>3009.9666666666672</v>
      </c>
      <c r="H61" s="321">
        <v>3299.9666666666672</v>
      </c>
      <c r="I61" s="321">
        <v>3378.4833333333336</v>
      </c>
      <c r="J61" s="321">
        <v>3444.9666666666672</v>
      </c>
      <c r="K61" s="320">
        <v>3312</v>
      </c>
      <c r="L61" s="320">
        <v>3167</v>
      </c>
      <c r="M61" s="320">
        <v>0.89866000000000001</v>
      </c>
      <c r="N61" s="1"/>
      <c r="O61" s="1"/>
    </row>
    <row r="62" spans="1:15" ht="12.75" customHeight="1">
      <c r="A62" s="30">
        <v>52</v>
      </c>
      <c r="B62" s="334" t="s">
        <v>66</v>
      </c>
      <c r="C62" s="320">
        <v>2030.2</v>
      </c>
      <c r="D62" s="321">
        <v>2053.6</v>
      </c>
      <c r="E62" s="321">
        <v>1992.6</v>
      </c>
      <c r="F62" s="321">
        <v>1955</v>
      </c>
      <c r="G62" s="321">
        <v>1894</v>
      </c>
      <c r="H62" s="321">
        <v>2091.1999999999998</v>
      </c>
      <c r="I62" s="321">
        <v>2152.1999999999998</v>
      </c>
      <c r="J62" s="321">
        <v>2189.7999999999997</v>
      </c>
      <c r="K62" s="320">
        <v>2114.6</v>
      </c>
      <c r="L62" s="320">
        <v>2016</v>
      </c>
      <c r="M62" s="320">
        <v>3.1248300000000002</v>
      </c>
      <c r="N62" s="1"/>
      <c r="O62" s="1"/>
    </row>
    <row r="63" spans="1:15" ht="12.75" customHeight="1">
      <c r="A63" s="30">
        <v>53</v>
      </c>
      <c r="B63" s="334" t="s">
        <v>315</v>
      </c>
      <c r="C63" s="320">
        <v>460.9</v>
      </c>
      <c r="D63" s="321">
        <v>467.75</v>
      </c>
      <c r="E63" s="321">
        <v>441.75</v>
      </c>
      <c r="F63" s="321">
        <v>422.6</v>
      </c>
      <c r="G63" s="321">
        <v>396.6</v>
      </c>
      <c r="H63" s="321">
        <v>486.9</v>
      </c>
      <c r="I63" s="321">
        <v>512.9</v>
      </c>
      <c r="J63" s="321">
        <v>532.04999999999995</v>
      </c>
      <c r="K63" s="320">
        <v>493.75</v>
      </c>
      <c r="L63" s="320">
        <v>448.6</v>
      </c>
      <c r="M63" s="320">
        <v>63.062919999999998</v>
      </c>
      <c r="N63" s="1"/>
      <c r="O63" s="1"/>
    </row>
    <row r="64" spans="1:15" ht="12.75" customHeight="1">
      <c r="A64" s="30">
        <v>54</v>
      </c>
      <c r="B64" s="334" t="s">
        <v>67</v>
      </c>
      <c r="C64" s="320">
        <v>332.75</v>
      </c>
      <c r="D64" s="321">
        <v>329.93333333333334</v>
      </c>
      <c r="E64" s="321">
        <v>323.91666666666669</v>
      </c>
      <c r="F64" s="321">
        <v>315.08333333333337</v>
      </c>
      <c r="G64" s="321">
        <v>309.06666666666672</v>
      </c>
      <c r="H64" s="321">
        <v>338.76666666666665</v>
      </c>
      <c r="I64" s="321">
        <v>344.7833333333333</v>
      </c>
      <c r="J64" s="321">
        <v>353.61666666666662</v>
      </c>
      <c r="K64" s="320">
        <v>335.95</v>
      </c>
      <c r="L64" s="320">
        <v>321.10000000000002</v>
      </c>
      <c r="M64" s="320">
        <v>106.89404</v>
      </c>
      <c r="N64" s="1"/>
      <c r="O64" s="1"/>
    </row>
    <row r="65" spans="1:15" ht="12.75" customHeight="1">
      <c r="A65" s="30">
        <v>55</v>
      </c>
      <c r="B65" s="334" t="s">
        <v>68</v>
      </c>
      <c r="C65" s="320">
        <v>111.15</v>
      </c>
      <c r="D65" s="321">
        <v>110.89999999999999</v>
      </c>
      <c r="E65" s="321">
        <v>109.29999999999998</v>
      </c>
      <c r="F65" s="321">
        <v>107.44999999999999</v>
      </c>
      <c r="G65" s="321">
        <v>105.84999999999998</v>
      </c>
      <c r="H65" s="321">
        <v>112.74999999999999</v>
      </c>
      <c r="I65" s="321">
        <v>114.34999999999998</v>
      </c>
      <c r="J65" s="321">
        <v>116.19999999999999</v>
      </c>
      <c r="K65" s="320">
        <v>112.5</v>
      </c>
      <c r="L65" s="320">
        <v>109.05</v>
      </c>
      <c r="M65" s="320">
        <v>245.86073999999999</v>
      </c>
      <c r="N65" s="1"/>
      <c r="O65" s="1"/>
    </row>
    <row r="66" spans="1:15" ht="12.75" customHeight="1">
      <c r="A66" s="30">
        <v>56</v>
      </c>
      <c r="B66" s="334" t="s">
        <v>246</v>
      </c>
      <c r="C66" s="320">
        <v>48.75</v>
      </c>
      <c r="D66" s="321">
        <v>48.833333333333336</v>
      </c>
      <c r="E66" s="321">
        <v>48.466666666666669</v>
      </c>
      <c r="F66" s="321">
        <v>48.18333333333333</v>
      </c>
      <c r="G66" s="321">
        <v>47.816666666666663</v>
      </c>
      <c r="H66" s="321">
        <v>49.116666666666674</v>
      </c>
      <c r="I66" s="321">
        <v>49.483333333333334</v>
      </c>
      <c r="J66" s="321">
        <v>49.76666666666668</v>
      </c>
      <c r="K66" s="320">
        <v>49.2</v>
      </c>
      <c r="L66" s="320">
        <v>48.55</v>
      </c>
      <c r="M66" s="320">
        <v>19.200859999999999</v>
      </c>
      <c r="N66" s="1"/>
      <c r="O66" s="1"/>
    </row>
    <row r="67" spans="1:15" ht="12.75" customHeight="1">
      <c r="A67" s="30">
        <v>57</v>
      </c>
      <c r="B67" s="334" t="s">
        <v>309</v>
      </c>
      <c r="C67" s="320">
        <v>2688.05</v>
      </c>
      <c r="D67" s="321">
        <v>2688.1666666666665</v>
      </c>
      <c r="E67" s="321">
        <v>2666.333333333333</v>
      </c>
      <c r="F67" s="321">
        <v>2644.6166666666663</v>
      </c>
      <c r="G67" s="321">
        <v>2622.7833333333328</v>
      </c>
      <c r="H67" s="321">
        <v>2709.8833333333332</v>
      </c>
      <c r="I67" s="321">
        <v>2731.7166666666662</v>
      </c>
      <c r="J67" s="321">
        <v>2753.4333333333334</v>
      </c>
      <c r="K67" s="320">
        <v>2710</v>
      </c>
      <c r="L67" s="320">
        <v>2666.45</v>
      </c>
      <c r="M67" s="320">
        <v>0.1172</v>
      </c>
      <c r="N67" s="1"/>
      <c r="O67" s="1"/>
    </row>
    <row r="68" spans="1:15" ht="12.75" customHeight="1">
      <c r="A68" s="30">
        <v>58</v>
      </c>
      <c r="B68" s="334" t="s">
        <v>69</v>
      </c>
      <c r="C68" s="320">
        <v>1910.2</v>
      </c>
      <c r="D68" s="321">
        <v>1901.3666666666668</v>
      </c>
      <c r="E68" s="321">
        <v>1883.7333333333336</v>
      </c>
      <c r="F68" s="321">
        <v>1857.2666666666669</v>
      </c>
      <c r="G68" s="321">
        <v>1839.6333333333337</v>
      </c>
      <c r="H68" s="321">
        <v>1927.8333333333335</v>
      </c>
      <c r="I68" s="321">
        <v>1945.4666666666667</v>
      </c>
      <c r="J68" s="321">
        <v>1971.9333333333334</v>
      </c>
      <c r="K68" s="320">
        <v>1919</v>
      </c>
      <c r="L68" s="320">
        <v>1874.9</v>
      </c>
      <c r="M68" s="320">
        <v>4.5044300000000002</v>
      </c>
      <c r="N68" s="1"/>
      <c r="O68" s="1"/>
    </row>
    <row r="69" spans="1:15" ht="12.75" customHeight="1">
      <c r="A69" s="30">
        <v>59</v>
      </c>
      <c r="B69" s="334" t="s">
        <v>317</v>
      </c>
      <c r="C69" s="320">
        <v>4773.8500000000004</v>
      </c>
      <c r="D69" s="321">
        <v>4811.45</v>
      </c>
      <c r="E69" s="321">
        <v>4712.8999999999996</v>
      </c>
      <c r="F69" s="321">
        <v>4651.95</v>
      </c>
      <c r="G69" s="321">
        <v>4553.3999999999996</v>
      </c>
      <c r="H69" s="321">
        <v>4872.3999999999996</v>
      </c>
      <c r="I69" s="321">
        <v>4970.9500000000007</v>
      </c>
      <c r="J69" s="321">
        <v>5031.8999999999996</v>
      </c>
      <c r="K69" s="320">
        <v>4910</v>
      </c>
      <c r="L69" s="320">
        <v>4750.5</v>
      </c>
      <c r="M69" s="320">
        <v>5.4050000000000001E-2</v>
      </c>
      <c r="N69" s="1"/>
      <c r="O69" s="1"/>
    </row>
    <row r="70" spans="1:15" ht="12.75" customHeight="1">
      <c r="A70" s="30">
        <v>60</v>
      </c>
      <c r="B70" s="334" t="s">
        <v>247</v>
      </c>
      <c r="C70" s="320">
        <v>942.9</v>
      </c>
      <c r="D70" s="321">
        <v>947</v>
      </c>
      <c r="E70" s="321">
        <v>929</v>
      </c>
      <c r="F70" s="321">
        <v>915.1</v>
      </c>
      <c r="G70" s="321">
        <v>897.1</v>
      </c>
      <c r="H70" s="321">
        <v>960.9</v>
      </c>
      <c r="I70" s="321">
        <v>978.9</v>
      </c>
      <c r="J70" s="321">
        <v>992.8</v>
      </c>
      <c r="K70" s="320">
        <v>965</v>
      </c>
      <c r="L70" s="320">
        <v>933.1</v>
      </c>
      <c r="M70" s="320">
        <v>1.6929099999999999</v>
      </c>
      <c r="N70" s="1"/>
      <c r="O70" s="1"/>
    </row>
    <row r="71" spans="1:15" ht="12.75" customHeight="1">
      <c r="A71" s="30">
        <v>61</v>
      </c>
      <c r="B71" s="334" t="s">
        <v>318</v>
      </c>
      <c r="C71" s="320">
        <v>766.5</v>
      </c>
      <c r="D71" s="321">
        <v>775.2833333333333</v>
      </c>
      <c r="E71" s="321">
        <v>751.76666666666665</v>
      </c>
      <c r="F71" s="321">
        <v>737.0333333333333</v>
      </c>
      <c r="G71" s="321">
        <v>713.51666666666665</v>
      </c>
      <c r="H71" s="321">
        <v>790.01666666666665</v>
      </c>
      <c r="I71" s="321">
        <v>813.5333333333333</v>
      </c>
      <c r="J71" s="321">
        <v>828.26666666666665</v>
      </c>
      <c r="K71" s="320">
        <v>798.8</v>
      </c>
      <c r="L71" s="320">
        <v>760.55</v>
      </c>
      <c r="M71" s="320">
        <v>11.968500000000001</v>
      </c>
      <c r="N71" s="1"/>
      <c r="O71" s="1"/>
    </row>
    <row r="72" spans="1:15" ht="12.75" customHeight="1">
      <c r="A72" s="30">
        <v>62</v>
      </c>
      <c r="B72" s="334" t="s">
        <v>71</v>
      </c>
      <c r="C72" s="320">
        <v>245.8</v>
      </c>
      <c r="D72" s="321">
        <v>246.18333333333331</v>
      </c>
      <c r="E72" s="321">
        <v>242.36666666666662</v>
      </c>
      <c r="F72" s="321">
        <v>238.93333333333331</v>
      </c>
      <c r="G72" s="321">
        <v>235.11666666666662</v>
      </c>
      <c r="H72" s="321">
        <v>249.61666666666662</v>
      </c>
      <c r="I72" s="321">
        <v>253.43333333333328</v>
      </c>
      <c r="J72" s="321">
        <v>256.86666666666662</v>
      </c>
      <c r="K72" s="320">
        <v>250</v>
      </c>
      <c r="L72" s="320">
        <v>242.75</v>
      </c>
      <c r="M72" s="320">
        <v>53.295639999999999</v>
      </c>
      <c r="N72" s="1"/>
      <c r="O72" s="1"/>
    </row>
    <row r="73" spans="1:15" ht="12.75" customHeight="1">
      <c r="A73" s="30">
        <v>63</v>
      </c>
      <c r="B73" s="334" t="s">
        <v>310</v>
      </c>
      <c r="C73" s="320">
        <v>1691.9</v>
      </c>
      <c r="D73" s="321">
        <v>1708.3</v>
      </c>
      <c r="E73" s="321">
        <v>1663.6</v>
      </c>
      <c r="F73" s="321">
        <v>1635.3</v>
      </c>
      <c r="G73" s="321">
        <v>1590.6</v>
      </c>
      <c r="H73" s="321">
        <v>1736.6</v>
      </c>
      <c r="I73" s="321">
        <v>1781.3000000000002</v>
      </c>
      <c r="J73" s="321">
        <v>1809.6</v>
      </c>
      <c r="K73" s="320">
        <v>1753</v>
      </c>
      <c r="L73" s="320">
        <v>1680</v>
      </c>
      <c r="M73" s="320">
        <v>1.0706599999999999</v>
      </c>
      <c r="N73" s="1"/>
      <c r="O73" s="1"/>
    </row>
    <row r="74" spans="1:15" ht="12.75" customHeight="1">
      <c r="A74" s="30">
        <v>64</v>
      </c>
      <c r="B74" s="334" t="s">
        <v>72</v>
      </c>
      <c r="C74" s="320">
        <v>715.75</v>
      </c>
      <c r="D74" s="321">
        <v>712.15</v>
      </c>
      <c r="E74" s="321">
        <v>706.05</v>
      </c>
      <c r="F74" s="321">
        <v>696.35</v>
      </c>
      <c r="G74" s="321">
        <v>690.25</v>
      </c>
      <c r="H74" s="321">
        <v>721.84999999999991</v>
      </c>
      <c r="I74" s="321">
        <v>727.95</v>
      </c>
      <c r="J74" s="321">
        <v>737.64999999999986</v>
      </c>
      <c r="K74" s="320">
        <v>718.25</v>
      </c>
      <c r="L74" s="320">
        <v>702.45</v>
      </c>
      <c r="M74" s="320">
        <v>2.0382699999999998</v>
      </c>
      <c r="N74" s="1"/>
      <c r="O74" s="1"/>
    </row>
    <row r="75" spans="1:15" ht="12.75" customHeight="1">
      <c r="A75" s="30">
        <v>65</v>
      </c>
      <c r="B75" s="334" t="s">
        <v>73</v>
      </c>
      <c r="C75" s="320">
        <v>701.55</v>
      </c>
      <c r="D75" s="321">
        <v>709.45000000000016</v>
      </c>
      <c r="E75" s="321">
        <v>691.0500000000003</v>
      </c>
      <c r="F75" s="321">
        <v>680.55000000000018</v>
      </c>
      <c r="G75" s="321">
        <v>662.15000000000032</v>
      </c>
      <c r="H75" s="321">
        <v>719.95000000000027</v>
      </c>
      <c r="I75" s="321">
        <v>738.35000000000014</v>
      </c>
      <c r="J75" s="321">
        <v>748.85000000000025</v>
      </c>
      <c r="K75" s="320">
        <v>727.85</v>
      </c>
      <c r="L75" s="320">
        <v>698.95</v>
      </c>
      <c r="M75" s="320">
        <v>13.540150000000001</v>
      </c>
      <c r="N75" s="1"/>
      <c r="O75" s="1"/>
    </row>
    <row r="76" spans="1:15" ht="12.75" customHeight="1">
      <c r="A76" s="30">
        <v>66</v>
      </c>
      <c r="B76" s="334" t="s">
        <v>319</v>
      </c>
      <c r="C76" s="320">
        <v>13911.7</v>
      </c>
      <c r="D76" s="321">
        <v>13904.75</v>
      </c>
      <c r="E76" s="321">
        <v>13709.5</v>
      </c>
      <c r="F76" s="321">
        <v>13507.3</v>
      </c>
      <c r="G76" s="321">
        <v>13312.05</v>
      </c>
      <c r="H76" s="321">
        <v>14106.95</v>
      </c>
      <c r="I76" s="321">
        <v>14302.2</v>
      </c>
      <c r="J76" s="321">
        <v>14504.400000000001</v>
      </c>
      <c r="K76" s="320">
        <v>14100</v>
      </c>
      <c r="L76" s="320">
        <v>13702.55</v>
      </c>
      <c r="M76" s="320">
        <v>4.5999999999999999E-2</v>
      </c>
      <c r="N76" s="1"/>
      <c r="O76" s="1"/>
    </row>
    <row r="77" spans="1:15" ht="12.75" customHeight="1">
      <c r="A77" s="30">
        <v>67</v>
      </c>
      <c r="B77" s="334" t="s">
        <v>75</v>
      </c>
      <c r="C77" s="320">
        <v>739.35</v>
      </c>
      <c r="D77" s="321">
        <v>737.16666666666663</v>
      </c>
      <c r="E77" s="321">
        <v>731.33333333333326</v>
      </c>
      <c r="F77" s="321">
        <v>723.31666666666661</v>
      </c>
      <c r="G77" s="321">
        <v>717.48333333333323</v>
      </c>
      <c r="H77" s="321">
        <v>745.18333333333328</v>
      </c>
      <c r="I77" s="321">
        <v>751.01666666666654</v>
      </c>
      <c r="J77" s="321">
        <v>759.0333333333333</v>
      </c>
      <c r="K77" s="320">
        <v>743</v>
      </c>
      <c r="L77" s="320">
        <v>729.15</v>
      </c>
      <c r="M77" s="320">
        <v>35.71031</v>
      </c>
      <c r="N77" s="1"/>
      <c r="O77" s="1"/>
    </row>
    <row r="78" spans="1:15" ht="12.75" customHeight="1">
      <c r="A78" s="30">
        <v>68</v>
      </c>
      <c r="B78" s="334" t="s">
        <v>76</v>
      </c>
      <c r="C78" s="320">
        <v>51.7</v>
      </c>
      <c r="D78" s="321">
        <v>52.083333333333336</v>
      </c>
      <c r="E78" s="321">
        <v>50.916666666666671</v>
      </c>
      <c r="F78" s="321">
        <v>50.133333333333333</v>
      </c>
      <c r="G78" s="321">
        <v>48.966666666666669</v>
      </c>
      <c r="H78" s="321">
        <v>52.866666666666674</v>
      </c>
      <c r="I78" s="321">
        <v>54.033333333333346</v>
      </c>
      <c r="J78" s="321">
        <v>54.816666666666677</v>
      </c>
      <c r="K78" s="320">
        <v>53.25</v>
      </c>
      <c r="L78" s="320">
        <v>51.3</v>
      </c>
      <c r="M78" s="320">
        <v>317.25522000000001</v>
      </c>
      <c r="N78" s="1"/>
      <c r="O78" s="1"/>
    </row>
    <row r="79" spans="1:15" ht="12.75" customHeight="1">
      <c r="A79" s="30">
        <v>69</v>
      </c>
      <c r="B79" s="334" t="s">
        <v>77</v>
      </c>
      <c r="C79" s="320">
        <v>380.85</v>
      </c>
      <c r="D79" s="321">
        <v>378.43333333333339</v>
      </c>
      <c r="E79" s="321">
        <v>373.51666666666677</v>
      </c>
      <c r="F79" s="321">
        <v>366.18333333333339</v>
      </c>
      <c r="G79" s="321">
        <v>361.26666666666677</v>
      </c>
      <c r="H79" s="321">
        <v>385.76666666666677</v>
      </c>
      <c r="I79" s="321">
        <v>390.68333333333339</v>
      </c>
      <c r="J79" s="321">
        <v>398.01666666666677</v>
      </c>
      <c r="K79" s="320">
        <v>383.35</v>
      </c>
      <c r="L79" s="320">
        <v>371.1</v>
      </c>
      <c r="M79" s="320">
        <v>48.618679999999998</v>
      </c>
      <c r="N79" s="1"/>
      <c r="O79" s="1"/>
    </row>
    <row r="80" spans="1:15" ht="12.75" customHeight="1">
      <c r="A80" s="30">
        <v>70</v>
      </c>
      <c r="B80" s="334" t="s">
        <v>320</v>
      </c>
      <c r="C80" s="320">
        <v>1127.05</v>
      </c>
      <c r="D80" s="321">
        <v>1133.8833333333332</v>
      </c>
      <c r="E80" s="321">
        <v>1111.2166666666665</v>
      </c>
      <c r="F80" s="321">
        <v>1095.3833333333332</v>
      </c>
      <c r="G80" s="321">
        <v>1072.7166666666665</v>
      </c>
      <c r="H80" s="321">
        <v>1149.7166666666665</v>
      </c>
      <c r="I80" s="321">
        <v>1172.3833333333334</v>
      </c>
      <c r="J80" s="321">
        <v>1188.2166666666665</v>
      </c>
      <c r="K80" s="320">
        <v>1156.55</v>
      </c>
      <c r="L80" s="320">
        <v>1118.05</v>
      </c>
      <c r="M80" s="320">
        <v>0.80130000000000001</v>
      </c>
      <c r="N80" s="1"/>
      <c r="O80" s="1"/>
    </row>
    <row r="81" spans="1:15" ht="12.75" customHeight="1">
      <c r="A81" s="30">
        <v>71</v>
      </c>
      <c r="B81" s="334" t="s">
        <v>322</v>
      </c>
      <c r="C81" s="320">
        <v>6656.7</v>
      </c>
      <c r="D81" s="321">
        <v>6648.666666666667</v>
      </c>
      <c r="E81" s="321">
        <v>6577.4833333333336</v>
      </c>
      <c r="F81" s="321">
        <v>6498.2666666666664</v>
      </c>
      <c r="G81" s="321">
        <v>6427.083333333333</v>
      </c>
      <c r="H81" s="321">
        <v>6727.8833333333341</v>
      </c>
      <c r="I81" s="321">
        <v>6799.0666666666666</v>
      </c>
      <c r="J81" s="321">
        <v>6878.2833333333347</v>
      </c>
      <c r="K81" s="320">
        <v>6719.85</v>
      </c>
      <c r="L81" s="320">
        <v>6569.45</v>
      </c>
      <c r="M81" s="320">
        <v>4.6190000000000002E-2</v>
      </c>
      <c r="N81" s="1"/>
      <c r="O81" s="1"/>
    </row>
    <row r="82" spans="1:15" ht="12.75" customHeight="1">
      <c r="A82" s="30">
        <v>72</v>
      </c>
      <c r="B82" s="334" t="s">
        <v>323</v>
      </c>
      <c r="C82" s="320">
        <v>1126.7</v>
      </c>
      <c r="D82" s="321">
        <v>1127.0666666666666</v>
      </c>
      <c r="E82" s="321">
        <v>1104.6833333333332</v>
      </c>
      <c r="F82" s="321">
        <v>1082.6666666666665</v>
      </c>
      <c r="G82" s="321">
        <v>1060.2833333333331</v>
      </c>
      <c r="H82" s="321">
        <v>1149.0833333333333</v>
      </c>
      <c r="I82" s="321">
        <v>1171.4666666666665</v>
      </c>
      <c r="J82" s="321">
        <v>1193.4833333333333</v>
      </c>
      <c r="K82" s="320">
        <v>1149.45</v>
      </c>
      <c r="L82" s="320">
        <v>1105.05</v>
      </c>
      <c r="M82" s="320">
        <v>0.40848000000000001</v>
      </c>
      <c r="N82" s="1"/>
      <c r="O82" s="1"/>
    </row>
    <row r="83" spans="1:15" ht="12.75" customHeight="1">
      <c r="A83" s="30">
        <v>73</v>
      </c>
      <c r="B83" s="334" t="s">
        <v>78</v>
      </c>
      <c r="C83" s="320">
        <v>14160.45</v>
      </c>
      <c r="D83" s="321">
        <v>14227.033333333333</v>
      </c>
      <c r="E83" s="321">
        <v>13961.766666666666</v>
      </c>
      <c r="F83" s="321">
        <v>13763.083333333334</v>
      </c>
      <c r="G83" s="321">
        <v>13497.816666666668</v>
      </c>
      <c r="H83" s="321">
        <v>14425.716666666665</v>
      </c>
      <c r="I83" s="321">
        <v>14690.983333333332</v>
      </c>
      <c r="J83" s="321">
        <v>14889.666666666664</v>
      </c>
      <c r="K83" s="320">
        <v>14492.3</v>
      </c>
      <c r="L83" s="320">
        <v>14028.35</v>
      </c>
      <c r="M83" s="320">
        <v>0.23721999999999999</v>
      </c>
      <c r="N83" s="1"/>
      <c r="O83" s="1"/>
    </row>
    <row r="84" spans="1:15" ht="12.75" customHeight="1">
      <c r="A84" s="30">
        <v>74</v>
      </c>
      <c r="B84" s="334" t="s">
        <v>80</v>
      </c>
      <c r="C84" s="320">
        <v>369.7</v>
      </c>
      <c r="D84" s="321">
        <v>374.81666666666666</v>
      </c>
      <c r="E84" s="321">
        <v>363.68333333333334</v>
      </c>
      <c r="F84" s="321">
        <v>357.66666666666669</v>
      </c>
      <c r="G84" s="321">
        <v>346.53333333333336</v>
      </c>
      <c r="H84" s="321">
        <v>380.83333333333331</v>
      </c>
      <c r="I84" s="321">
        <v>391.96666666666664</v>
      </c>
      <c r="J84" s="321">
        <v>397.98333333333329</v>
      </c>
      <c r="K84" s="320">
        <v>385.95</v>
      </c>
      <c r="L84" s="320">
        <v>368.8</v>
      </c>
      <c r="M84" s="320">
        <v>104.07964</v>
      </c>
      <c r="N84" s="1"/>
      <c r="O84" s="1"/>
    </row>
    <row r="85" spans="1:15" ht="12.75" customHeight="1">
      <c r="A85" s="30">
        <v>75</v>
      </c>
      <c r="B85" s="334" t="s">
        <v>324</v>
      </c>
      <c r="C85" s="320">
        <v>456.65</v>
      </c>
      <c r="D85" s="321">
        <v>461</v>
      </c>
      <c r="E85" s="321">
        <v>451.65</v>
      </c>
      <c r="F85" s="321">
        <v>446.65</v>
      </c>
      <c r="G85" s="321">
        <v>437.29999999999995</v>
      </c>
      <c r="H85" s="321">
        <v>466</v>
      </c>
      <c r="I85" s="321">
        <v>475.35</v>
      </c>
      <c r="J85" s="321">
        <v>480.35</v>
      </c>
      <c r="K85" s="320">
        <v>470.35</v>
      </c>
      <c r="L85" s="320">
        <v>456</v>
      </c>
      <c r="M85" s="320">
        <v>4.8737199999999996</v>
      </c>
      <c r="N85" s="1"/>
      <c r="O85" s="1"/>
    </row>
    <row r="86" spans="1:15" ht="12.75" customHeight="1">
      <c r="A86" s="30">
        <v>76</v>
      </c>
      <c r="B86" s="334" t="s">
        <v>81</v>
      </c>
      <c r="C86" s="320">
        <v>3295.9</v>
      </c>
      <c r="D86" s="321">
        <v>3258.3333333333335</v>
      </c>
      <c r="E86" s="321">
        <v>3169.6166666666668</v>
      </c>
      <c r="F86" s="321">
        <v>3043.3333333333335</v>
      </c>
      <c r="G86" s="321">
        <v>2954.6166666666668</v>
      </c>
      <c r="H86" s="321">
        <v>3384.6166666666668</v>
      </c>
      <c r="I86" s="321">
        <v>3473.333333333333</v>
      </c>
      <c r="J86" s="321">
        <v>3599.6166666666668</v>
      </c>
      <c r="K86" s="320">
        <v>3347.05</v>
      </c>
      <c r="L86" s="320">
        <v>3132.05</v>
      </c>
      <c r="M86" s="320">
        <v>6.3031199999999998</v>
      </c>
      <c r="N86" s="1"/>
      <c r="O86" s="1"/>
    </row>
    <row r="87" spans="1:15" ht="12.75" customHeight="1">
      <c r="A87" s="30">
        <v>77</v>
      </c>
      <c r="B87" s="334" t="s">
        <v>311</v>
      </c>
      <c r="C87" s="320">
        <v>815.65</v>
      </c>
      <c r="D87" s="321">
        <v>822.5333333333333</v>
      </c>
      <c r="E87" s="321">
        <v>805.11666666666656</v>
      </c>
      <c r="F87" s="321">
        <v>794.58333333333326</v>
      </c>
      <c r="G87" s="321">
        <v>777.16666666666652</v>
      </c>
      <c r="H87" s="321">
        <v>833.06666666666661</v>
      </c>
      <c r="I87" s="321">
        <v>850.48333333333335</v>
      </c>
      <c r="J87" s="321">
        <v>861.01666666666665</v>
      </c>
      <c r="K87" s="320">
        <v>839.95</v>
      </c>
      <c r="L87" s="320">
        <v>812</v>
      </c>
      <c r="M87" s="320">
        <v>7.3730399999999996</v>
      </c>
      <c r="N87" s="1"/>
      <c r="O87" s="1"/>
    </row>
    <row r="88" spans="1:15" ht="12.75" customHeight="1">
      <c r="A88" s="30">
        <v>78</v>
      </c>
      <c r="B88" s="334" t="s">
        <v>321</v>
      </c>
      <c r="C88" s="320">
        <v>410.45</v>
      </c>
      <c r="D88" s="321">
        <v>411.51666666666671</v>
      </c>
      <c r="E88" s="321">
        <v>404.03333333333342</v>
      </c>
      <c r="F88" s="321">
        <v>397.61666666666673</v>
      </c>
      <c r="G88" s="321">
        <v>390.13333333333344</v>
      </c>
      <c r="H88" s="321">
        <v>417.93333333333339</v>
      </c>
      <c r="I88" s="321">
        <v>425.41666666666663</v>
      </c>
      <c r="J88" s="321">
        <v>431.83333333333337</v>
      </c>
      <c r="K88" s="320">
        <v>419</v>
      </c>
      <c r="L88" s="320">
        <v>405.1</v>
      </c>
      <c r="M88" s="320">
        <v>23.572759999999999</v>
      </c>
      <c r="N88" s="1"/>
      <c r="O88" s="1"/>
    </row>
    <row r="89" spans="1:15" ht="12.75" customHeight="1">
      <c r="A89" s="30">
        <v>79</v>
      </c>
      <c r="B89" s="334" t="s">
        <v>412</v>
      </c>
      <c r="C89" s="320">
        <v>834.45</v>
      </c>
      <c r="D89" s="321">
        <v>827.90000000000009</v>
      </c>
      <c r="E89" s="321">
        <v>808.45000000000016</v>
      </c>
      <c r="F89" s="321">
        <v>782.45</v>
      </c>
      <c r="G89" s="321">
        <v>763.00000000000011</v>
      </c>
      <c r="H89" s="321">
        <v>853.9000000000002</v>
      </c>
      <c r="I89" s="321">
        <v>873.35</v>
      </c>
      <c r="J89" s="321">
        <v>899.35000000000025</v>
      </c>
      <c r="K89" s="320">
        <v>847.35</v>
      </c>
      <c r="L89" s="320">
        <v>801.9</v>
      </c>
      <c r="M89" s="320">
        <v>9.9661200000000001</v>
      </c>
      <c r="N89" s="1"/>
      <c r="O89" s="1"/>
    </row>
    <row r="90" spans="1:15" ht="12.75" customHeight="1">
      <c r="A90" s="30">
        <v>80</v>
      </c>
      <c r="B90" s="334" t="s">
        <v>342</v>
      </c>
      <c r="C90" s="320">
        <v>2598.15</v>
      </c>
      <c r="D90" s="321">
        <v>2599.0499999999997</v>
      </c>
      <c r="E90" s="321">
        <v>2560.0999999999995</v>
      </c>
      <c r="F90" s="321">
        <v>2522.0499999999997</v>
      </c>
      <c r="G90" s="321">
        <v>2483.0999999999995</v>
      </c>
      <c r="H90" s="321">
        <v>2637.0999999999995</v>
      </c>
      <c r="I90" s="321">
        <v>2676.0499999999993</v>
      </c>
      <c r="J90" s="321">
        <v>2714.0999999999995</v>
      </c>
      <c r="K90" s="320">
        <v>2638</v>
      </c>
      <c r="L90" s="320">
        <v>2561</v>
      </c>
      <c r="M90" s="320">
        <v>2.1244200000000002</v>
      </c>
      <c r="N90" s="1"/>
      <c r="O90" s="1"/>
    </row>
    <row r="91" spans="1:15" ht="12.75" customHeight="1">
      <c r="A91" s="30">
        <v>81</v>
      </c>
      <c r="B91" s="334" t="s">
        <v>82</v>
      </c>
      <c r="C91" s="320">
        <v>228.05</v>
      </c>
      <c r="D91" s="321">
        <v>228.58333333333334</v>
      </c>
      <c r="E91" s="321">
        <v>225.7166666666667</v>
      </c>
      <c r="F91" s="321">
        <v>223.38333333333335</v>
      </c>
      <c r="G91" s="321">
        <v>220.51666666666671</v>
      </c>
      <c r="H91" s="321">
        <v>230.91666666666669</v>
      </c>
      <c r="I91" s="321">
        <v>233.7833333333333</v>
      </c>
      <c r="J91" s="321">
        <v>236.11666666666667</v>
      </c>
      <c r="K91" s="320">
        <v>231.45</v>
      </c>
      <c r="L91" s="320">
        <v>226.25</v>
      </c>
      <c r="M91" s="320">
        <v>66.308179999999993</v>
      </c>
      <c r="N91" s="1"/>
      <c r="O91" s="1"/>
    </row>
    <row r="92" spans="1:15" ht="12.75" customHeight="1">
      <c r="A92" s="30">
        <v>82</v>
      </c>
      <c r="B92" s="334" t="s">
        <v>328</v>
      </c>
      <c r="C92" s="320">
        <v>626.5</v>
      </c>
      <c r="D92" s="321">
        <v>627.16666666666663</v>
      </c>
      <c r="E92" s="321">
        <v>619.98333333333323</v>
      </c>
      <c r="F92" s="321">
        <v>613.46666666666658</v>
      </c>
      <c r="G92" s="321">
        <v>606.28333333333319</v>
      </c>
      <c r="H92" s="321">
        <v>633.68333333333328</v>
      </c>
      <c r="I92" s="321">
        <v>640.86666666666667</v>
      </c>
      <c r="J92" s="321">
        <v>647.38333333333333</v>
      </c>
      <c r="K92" s="320">
        <v>634.35</v>
      </c>
      <c r="L92" s="320">
        <v>620.65</v>
      </c>
      <c r="M92" s="320">
        <v>4.1062200000000004</v>
      </c>
      <c r="N92" s="1"/>
      <c r="O92" s="1"/>
    </row>
    <row r="93" spans="1:15" ht="12.75" customHeight="1">
      <c r="A93" s="30">
        <v>83</v>
      </c>
      <c r="B93" s="334" t="s">
        <v>329</v>
      </c>
      <c r="C93" s="320">
        <v>772.7</v>
      </c>
      <c r="D93" s="321">
        <v>776.9</v>
      </c>
      <c r="E93" s="321">
        <v>764.8</v>
      </c>
      <c r="F93" s="321">
        <v>756.9</v>
      </c>
      <c r="G93" s="321">
        <v>744.8</v>
      </c>
      <c r="H93" s="321">
        <v>784.8</v>
      </c>
      <c r="I93" s="321">
        <v>796.90000000000009</v>
      </c>
      <c r="J93" s="321">
        <v>804.8</v>
      </c>
      <c r="K93" s="320">
        <v>789</v>
      </c>
      <c r="L93" s="320">
        <v>769</v>
      </c>
      <c r="M93" s="320">
        <v>0.86992999999999998</v>
      </c>
      <c r="N93" s="1"/>
      <c r="O93" s="1"/>
    </row>
    <row r="94" spans="1:15" ht="12.75" customHeight="1">
      <c r="A94" s="30">
        <v>84</v>
      </c>
      <c r="B94" s="334" t="s">
        <v>331</v>
      </c>
      <c r="C94" s="320">
        <v>730.95</v>
      </c>
      <c r="D94" s="321">
        <v>736.56666666666661</v>
      </c>
      <c r="E94" s="321">
        <v>721.38333333333321</v>
      </c>
      <c r="F94" s="321">
        <v>711.81666666666661</v>
      </c>
      <c r="G94" s="321">
        <v>696.63333333333321</v>
      </c>
      <c r="H94" s="321">
        <v>746.13333333333321</v>
      </c>
      <c r="I94" s="321">
        <v>761.31666666666661</v>
      </c>
      <c r="J94" s="321">
        <v>770.88333333333321</v>
      </c>
      <c r="K94" s="320">
        <v>751.75</v>
      </c>
      <c r="L94" s="320">
        <v>727</v>
      </c>
      <c r="M94" s="320">
        <v>1.43468</v>
      </c>
      <c r="N94" s="1"/>
      <c r="O94" s="1"/>
    </row>
    <row r="95" spans="1:15" ht="12.75" customHeight="1">
      <c r="A95" s="30">
        <v>85</v>
      </c>
      <c r="B95" s="334" t="s">
        <v>249</v>
      </c>
      <c r="C95" s="320">
        <v>106.45</v>
      </c>
      <c r="D95" s="321">
        <v>107.05</v>
      </c>
      <c r="E95" s="321">
        <v>105.6</v>
      </c>
      <c r="F95" s="321">
        <v>104.75</v>
      </c>
      <c r="G95" s="321">
        <v>103.3</v>
      </c>
      <c r="H95" s="321">
        <v>107.89999999999999</v>
      </c>
      <c r="I95" s="321">
        <v>109.35000000000001</v>
      </c>
      <c r="J95" s="321">
        <v>110.19999999999999</v>
      </c>
      <c r="K95" s="320">
        <v>108.5</v>
      </c>
      <c r="L95" s="320">
        <v>106.2</v>
      </c>
      <c r="M95" s="320">
        <v>10.05771</v>
      </c>
      <c r="N95" s="1"/>
      <c r="O95" s="1"/>
    </row>
    <row r="96" spans="1:15" ht="12.75" customHeight="1">
      <c r="A96" s="30">
        <v>86</v>
      </c>
      <c r="B96" s="334" t="s">
        <v>325</v>
      </c>
      <c r="C96" s="320">
        <v>379.55</v>
      </c>
      <c r="D96" s="321">
        <v>382.85000000000008</v>
      </c>
      <c r="E96" s="321">
        <v>373.60000000000014</v>
      </c>
      <c r="F96" s="321">
        <v>367.65000000000003</v>
      </c>
      <c r="G96" s="321">
        <v>358.40000000000009</v>
      </c>
      <c r="H96" s="321">
        <v>388.80000000000018</v>
      </c>
      <c r="I96" s="321">
        <v>398.05000000000007</v>
      </c>
      <c r="J96" s="321">
        <v>404.00000000000023</v>
      </c>
      <c r="K96" s="320">
        <v>392.1</v>
      </c>
      <c r="L96" s="320">
        <v>376.9</v>
      </c>
      <c r="M96" s="320">
        <v>3.3447300000000002</v>
      </c>
      <c r="N96" s="1"/>
      <c r="O96" s="1"/>
    </row>
    <row r="97" spans="1:15" ht="12.75" customHeight="1">
      <c r="A97" s="30">
        <v>87</v>
      </c>
      <c r="B97" s="334" t="s">
        <v>334</v>
      </c>
      <c r="C97" s="320">
        <v>1395.65</v>
      </c>
      <c r="D97" s="321">
        <v>1401.8833333333332</v>
      </c>
      <c r="E97" s="321">
        <v>1384.7666666666664</v>
      </c>
      <c r="F97" s="321">
        <v>1373.8833333333332</v>
      </c>
      <c r="G97" s="321">
        <v>1356.7666666666664</v>
      </c>
      <c r="H97" s="321">
        <v>1412.7666666666664</v>
      </c>
      <c r="I97" s="321">
        <v>1429.8833333333332</v>
      </c>
      <c r="J97" s="321">
        <v>1440.7666666666664</v>
      </c>
      <c r="K97" s="320">
        <v>1419</v>
      </c>
      <c r="L97" s="320">
        <v>1391</v>
      </c>
      <c r="M97" s="320">
        <v>3.95939</v>
      </c>
      <c r="N97" s="1"/>
      <c r="O97" s="1"/>
    </row>
    <row r="98" spans="1:15" ht="12.75" customHeight="1">
      <c r="A98" s="30">
        <v>88</v>
      </c>
      <c r="B98" s="334" t="s">
        <v>332</v>
      </c>
      <c r="C98" s="320">
        <v>1190.3</v>
      </c>
      <c r="D98" s="321">
        <v>1177.5666666666668</v>
      </c>
      <c r="E98" s="321">
        <v>1155.6333333333337</v>
      </c>
      <c r="F98" s="321">
        <v>1120.9666666666669</v>
      </c>
      <c r="G98" s="321">
        <v>1099.0333333333338</v>
      </c>
      <c r="H98" s="321">
        <v>1212.2333333333336</v>
      </c>
      <c r="I98" s="321">
        <v>1234.1666666666665</v>
      </c>
      <c r="J98" s="321">
        <v>1268.8333333333335</v>
      </c>
      <c r="K98" s="320">
        <v>1199.5</v>
      </c>
      <c r="L98" s="320">
        <v>1142.9000000000001</v>
      </c>
      <c r="M98" s="320">
        <v>1.6436200000000001</v>
      </c>
      <c r="N98" s="1"/>
      <c r="O98" s="1"/>
    </row>
    <row r="99" spans="1:15" ht="12.75" customHeight="1">
      <c r="A99" s="30">
        <v>89</v>
      </c>
      <c r="B99" s="334" t="s">
        <v>333</v>
      </c>
      <c r="C99" s="320">
        <v>19.05</v>
      </c>
      <c r="D99" s="321">
        <v>19.183333333333334</v>
      </c>
      <c r="E99" s="321">
        <v>18.866666666666667</v>
      </c>
      <c r="F99" s="321">
        <v>18.683333333333334</v>
      </c>
      <c r="G99" s="321">
        <v>18.366666666666667</v>
      </c>
      <c r="H99" s="321">
        <v>19.366666666666667</v>
      </c>
      <c r="I99" s="321">
        <v>19.683333333333337</v>
      </c>
      <c r="J99" s="321">
        <v>19.866666666666667</v>
      </c>
      <c r="K99" s="320">
        <v>19.5</v>
      </c>
      <c r="L99" s="320">
        <v>19</v>
      </c>
      <c r="M99" s="320">
        <v>18.461690000000001</v>
      </c>
      <c r="N99" s="1"/>
      <c r="O99" s="1"/>
    </row>
    <row r="100" spans="1:15" ht="12.75" customHeight="1">
      <c r="A100" s="30">
        <v>90</v>
      </c>
      <c r="B100" s="334" t="s">
        <v>335</v>
      </c>
      <c r="C100" s="320">
        <v>626.1</v>
      </c>
      <c r="D100" s="321">
        <v>623.01666666666677</v>
      </c>
      <c r="E100" s="321">
        <v>611.08333333333348</v>
      </c>
      <c r="F100" s="321">
        <v>596.06666666666672</v>
      </c>
      <c r="G100" s="321">
        <v>584.13333333333344</v>
      </c>
      <c r="H100" s="321">
        <v>638.03333333333353</v>
      </c>
      <c r="I100" s="321">
        <v>649.9666666666667</v>
      </c>
      <c r="J100" s="321">
        <v>664.98333333333358</v>
      </c>
      <c r="K100" s="320">
        <v>634.95000000000005</v>
      </c>
      <c r="L100" s="320">
        <v>608</v>
      </c>
      <c r="M100" s="320">
        <v>0.94564999999999999</v>
      </c>
      <c r="N100" s="1"/>
      <c r="O100" s="1"/>
    </row>
    <row r="101" spans="1:15" ht="12.75" customHeight="1">
      <c r="A101" s="30">
        <v>91</v>
      </c>
      <c r="B101" s="334" t="s">
        <v>336</v>
      </c>
      <c r="C101" s="320">
        <v>886.4</v>
      </c>
      <c r="D101" s="321">
        <v>888.95000000000016</v>
      </c>
      <c r="E101" s="321">
        <v>859.90000000000032</v>
      </c>
      <c r="F101" s="321">
        <v>833.4000000000002</v>
      </c>
      <c r="G101" s="321">
        <v>804.35000000000036</v>
      </c>
      <c r="H101" s="321">
        <v>915.45000000000027</v>
      </c>
      <c r="I101" s="321">
        <v>944.50000000000023</v>
      </c>
      <c r="J101" s="321">
        <v>971.00000000000023</v>
      </c>
      <c r="K101" s="320">
        <v>918</v>
      </c>
      <c r="L101" s="320">
        <v>862.45</v>
      </c>
      <c r="M101" s="320">
        <v>17.737760000000002</v>
      </c>
      <c r="N101" s="1"/>
      <c r="O101" s="1"/>
    </row>
    <row r="102" spans="1:15" ht="12.75" customHeight="1">
      <c r="A102" s="30">
        <v>92</v>
      </c>
      <c r="B102" s="334" t="s">
        <v>337</v>
      </c>
      <c r="C102" s="320">
        <v>4273.6000000000004</v>
      </c>
      <c r="D102" s="321">
        <v>4309.5333333333338</v>
      </c>
      <c r="E102" s="321">
        <v>4219.0666666666675</v>
      </c>
      <c r="F102" s="321">
        <v>4164.5333333333338</v>
      </c>
      <c r="G102" s="321">
        <v>4074.0666666666675</v>
      </c>
      <c r="H102" s="321">
        <v>4364.0666666666675</v>
      </c>
      <c r="I102" s="321">
        <v>4454.5333333333328</v>
      </c>
      <c r="J102" s="321">
        <v>4509.0666666666675</v>
      </c>
      <c r="K102" s="320">
        <v>4400</v>
      </c>
      <c r="L102" s="320">
        <v>4255</v>
      </c>
      <c r="M102" s="320">
        <v>0.14677000000000001</v>
      </c>
      <c r="N102" s="1"/>
      <c r="O102" s="1"/>
    </row>
    <row r="103" spans="1:15" ht="12.75" customHeight="1">
      <c r="A103" s="30">
        <v>93</v>
      </c>
      <c r="B103" s="334" t="s">
        <v>248</v>
      </c>
      <c r="C103" s="320">
        <v>83.95</v>
      </c>
      <c r="D103" s="321">
        <v>83.483333333333334</v>
      </c>
      <c r="E103" s="321">
        <v>82.666666666666671</v>
      </c>
      <c r="F103" s="321">
        <v>81.38333333333334</v>
      </c>
      <c r="G103" s="321">
        <v>80.566666666666677</v>
      </c>
      <c r="H103" s="321">
        <v>84.766666666666666</v>
      </c>
      <c r="I103" s="321">
        <v>85.583333333333329</v>
      </c>
      <c r="J103" s="321">
        <v>86.86666666666666</v>
      </c>
      <c r="K103" s="320">
        <v>84.3</v>
      </c>
      <c r="L103" s="320">
        <v>82.2</v>
      </c>
      <c r="M103" s="320">
        <v>24.50489</v>
      </c>
      <c r="N103" s="1"/>
      <c r="O103" s="1"/>
    </row>
    <row r="104" spans="1:15" ht="12.75" customHeight="1">
      <c r="A104" s="30">
        <v>94</v>
      </c>
      <c r="B104" s="334" t="s">
        <v>330</v>
      </c>
      <c r="C104" s="320">
        <v>724.6</v>
      </c>
      <c r="D104" s="321">
        <v>732.33333333333337</v>
      </c>
      <c r="E104" s="321">
        <v>704.66666666666674</v>
      </c>
      <c r="F104" s="321">
        <v>684.73333333333335</v>
      </c>
      <c r="G104" s="321">
        <v>657.06666666666672</v>
      </c>
      <c r="H104" s="321">
        <v>752.26666666666677</v>
      </c>
      <c r="I104" s="321">
        <v>779.93333333333351</v>
      </c>
      <c r="J104" s="321">
        <v>799.86666666666679</v>
      </c>
      <c r="K104" s="320">
        <v>760</v>
      </c>
      <c r="L104" s="320">
        <v>712.4</v>
      </c>
      <c r="M104" s="320">
        <v>8.5320300000000007</v>
      </c>
      <c r="N104" s="1"/>
      <c r="O104" s="1"/>
    </row>
    <row r="105" spans="1:15" ht="12.75" customHeight="1">
      <c r="A105" s="30">
        <v>95</v>
      </c>
      <c r="B105" s="334" t="s">
        <v>828</v>
      </c>
      <c r="C105" s="320">
        <v>187.2</v>
      </c>
      <c r="D105" s="321">
        <v>188.36666666666667</v>
      </c>
      <c r="E105" s="321">
        <v>183.83333333333334</v>
      </c>
      <c r="F105" s="321">
        <v>180.46666666666667</v>
      </c>
      <c r="G105" s="321">
        <v>175.93333333333334</v>
      </c>
      <c r="H105" s="321">
        <v>191.73333333333335</v>
      </c>
      <c r="I105" s="321">
        <v>196.26666666666665</v>
      </c>
      <c r="J105" s="321">
        <v>199.63333333333335</v>
      </c>
      <c r="K105" s="320">
        <v>192.9</v>
      </c>
      <c r="L105" s="320">
        <v>185</v>
      </c>
      <c r="M105" s="320">
        <v>11.75914</v>
      </c>
      <c r="N105" s="1"/>
      <c r="O105" s="1"/>
    </row>
    <row r="106" spans="1:15" ht="12.75" customHeight="1">
      <c r="A106" s="30">
        <v>96</v>
      </c>
      <c r="B106" s="334" t="s">
        <v>338</v>
      </c>
      <c r="C106" s="320">
        <v>278.10000000000002</v>
      </c>
      <c r="D106" s="321">
        <v>279.7</v>
      </c>
      <c r="E106" s="321">
        <v>273.39999999999998</v>
      </c>
      <c r="F106" s="321">
        <v>268.7</v>
      </c>
      <c r="G106" s="321">
        <v>262.39999999999998</v>
      </c>
      <c r="H106" s="321">
        <v>284.39999999999998</v>
      </c>
      <c r="I106" s="321">
        <v>290.70000000000005</v>
      </c>
      <c r="J106" s="321">
        <v>295.39999999999998</v>
      </c>
      <c r="K106" s="320">
        <v>286</v>
      </c>
      <c r="L106" s="320">
        <v>275</v>
      </c>
      <c r="M106" s="320">
        <v>1.0635300000000001</v>
      </c>
      <c r="N106" s="1"/>
      <c r="O106" s="1"/>
    </row>
    <row r="107" spans="1:15" ht="12.75" customHeight="1">
      <c r="A107" s="30">
        <v>97</v>
      </c>
      <c r="B107" s="334" t="s">
        <v>339</v>
      </c>
      <c r="C107" s="320">
        <v>449.45</v>
      </c>
      <c r="D107" s="321">
        <v>453.56666666666661</v>
      </c>
      <c r="E107" s="321">
        <v>441.28333333333319</v>
      </c>
      <c r="F107" s="321">
        <v>433.11666666666656</v>
      </c>
      <c r="G107" s="321">
        <v>420.83333333333314</v>
      </c>
      <c r="H107" s="321">
        <v>461.73333333333323</v>
      </c>
      <c r="I107" s="321">
        <v>474.01666666666665</v>
      </c>
      <c r="J107" s="321">
        <v>482.18333333333328</v>
      </c>
      <c r="K107" s="320">
        <v>465.85</v>
      </c>
      <c r="L107" s="320">
        <v>445.4</v>
      </c>
      <c r="M107" s="320">
        <v>24.878710000000002</v>
      </c>
      <c r="N107" s="1"/>
      <c r="O107" s="1"/>
    </row>
    <row r="108" spans="1:15" ht="12.75" customHeight="1">
      <c r="A108" s="30">
        <v>98</v>
      </c>
      <c r="B108" s="334" t="s">
        <v>83</v>
      </c>
      <c r="C108" s="320">
        <v>715.2</v>
      </c>
      <c r="D108" s="321">
        <v>712.08333333333337</v>
      </c>
      <c r="E108" s="321">
        <v>702.66666666666674</v>
      </c>
      <c r="F108" s="321">
        <v>690.13333333333333</v>
      </c>
      <c r="G108" s="321">
        <v>680.7166666666667</v>
      </c>
      <c r="H108" s="321">
        <v>724.61666666666679</v>
      </c>
      <c r="I108" s="321">
        <v>734.03333333333353</v>
      </c>
      <c r="J108" s="321">
        <v>746.56666666666683</v>
      </c>
      <c r="K108" s="320">
        <v>721.5</v>
      </c>
      <c r="L108" s="320">
        <v>699.55</v>
      </c>
      <c r="M108" s="320">
        <v>14.00362</v>
      </c>
      <c r="N108" s="1"/>
      <c r="O108" s="1"/>
    </row>
    <row r="109" spans="1:15" ht="12.75" customHeight="1">
      <c r="A109" s="30">
        <v>99</v>
      </c>
      <c r="B109" s="334" t="s">
        <v>340</v>
      </c>
      <c r="C109" s="320">
        <v>635.04999999999995</v>
      </c>
      <c r="D109" s="321">
        <v>633.98333333333323</v>
      </c>
      <c r="E109" s="321">
        <v>629.21666666666647</v>
      </c>
      <c r="F109" s="321">
        <v>623.38333333333321</v>
      </c>
      <c r="G109" s="321">
        <v>618.61666666666645</v>
      </c>
      <c r="H109" s="321">
        <v>639.81666666666649</v>
      </c>
      <c r="I109" s="321">
        <v>644.58333333333314</v>
      </c>
      <c r="J109" s="321">
        <v>650.41666666666652</v>
      </c>
      <c r="K109" s="320">
        <v>638.75</v>
      </c>
      <c r="L109" s="320">
        <v>628.15</v>
      </c>
      <c r="M109" s="320">
        <v>1.09937</v>
      </c>
      <c r="N109" s="1"/>
      <c r="O109" s="1"/>
    </row>
    <row r="110" spans="1:15" ht="12.75" customHeight="1">
      <c r="A110" s="30">
        <v>100</v>
      </c>
      <c r="B110" s="334" t="s">
        <v>84</v>
      </c>
      <c r="C110" s="320">
        <v>953.15</v>
      </c>
      <c r="D110" s="321">
        <v>954.15</v>
      </c>
      <c r="E110" s="321">
        <v>945.3</v>
      </c>
      <c r="F110" s="321">
        <v>937.44999999999993</v>
      </c>
      <c r="G110" s="321">
        <v>928.59999999999991</v>
      </c>
      <c r="H110" s="321">
        <v>962</v>
      </c>
      <c r="I110" s="321">
        <v>970.85000000000014</v>
      </c>
      <c r="J110" s="321">
        <v>978.7</v>
      </c>
      <c r="K110" s="320">
        <v>963</v>
      </c>
      <c r="L110" s="320">
        <v>946.3</v>
      </c>
      <c r="M110" s="320">
        <v>13.09361</v>
      </c>
      <c r="N110" s="1"/>
      <c r="O110" s="1"/>
    </row>
    <row r="111" spans="1:15" ht="12.75" customHeight="1">
      <c r="A111" s="30">
        <v>101</v>
      </c>
      <c r="B111" s="334" t="s">
        <v>85</v>
      </c>
      <c r="C111" s="320">
        <v>188.45</v>
      </c>
      <c r="D111" s="321">
        <v>192.46666666666667</v>
      </c>
      <c r="E111" s="321">
        <v>182.73333333333335</v>
      </c>
      <c r="F111" s="321">
        <v>177.01666666666668</v>
      </c>
      <c r="G111" s="321">
        <v>167.28333333333336</v>
      </c>
      <c r="H111" s="321">
        <v>198.18333333333334</v>
      </c>
      <c r="I111" s="321">
        <v>207.91666666666663</v>
      </c>
      <c r="J111" s="321">
        <v>213.63333333333333</v>
      </c>
      <c r="K111" s="320">
        <v>202.2</v>
      </c>
      <c r="L111" s="320">
        <v>186.75</v>
      </c>
      <c r="M111" s="320">
        <v>264.65084000000002</v>
      </c>
      <c r="N111" s="1"/>
      <c r="O111" s="1"/>
    </row>
    <row r="112" spans="1:15" ht="12.75" customHeight="1">
      <c r="A112" s="30">
        <v>102</v>
      </c>
      <c r="B112" s="334" t="s">
        <v>341</v>
      </c>
      <c r="C112" s="320">
        <v>343.1</v>
      </c>
      <c r="D112" s="321">
        <v>344.16666666666669</v>
      </c>
      <c r="E112" s="321">
        <v>339.43333333333339</v>
      </c>
      <c r="F112" s="321">
        <v>335.76666666666671</v>
      </c>
      <c r="G112" s="321">
        <v>331.03333333333342</v>
      </c>
      <c r="H112" s="321">
        <v>347.83333333333337</v>
      </c>
      <c r="I112" s="321">
        <v>352.56666666666661</v>
      </c>
      <c r="J112" s="321">
        <v>356.23333333333335</v>
      </c>
      <c r="K112" s="320">
        <v>348.9</v>
      </c>
      <c r="L112" s="320">
        <v>340.5</v>
      </c>
      <c r="M112" s="320">
        <v>1.8876299999999999</v>
      </c>
      <c r="N112" s="1"/>
      <c r="O112" s="1"/>
    </row>
    <row r="113" spans="1:15" ht="12.75" customHeight="1">
      <c r="A113" s="30">
        <v>103</v>
      </c>
      <c r="B113" s="334" t="s">
        <v>87</v>
      </c>
      <c r="C113" s="320">
        <v>4001.45</v>
      </c>
      <c r="D113" s="321">
        <v>4034.7999999999997</v>
      </c>
      <c r="E113" s="321">
        <v>3959.6499999999996</v>
      </c>
      <c r="F113" s="321">
        <v>3917.85</v>
      </c>
      <c r="G113" s="321">
        <v>3842.7</v>
      </c>
      <c r="H113" s="321">
        <v>4076.5999999999995</v>
      </c>
      <c r="I113" s="321">
        <v>4151.75</v>
      </c>
      <c r="J113" s="321">
        <v>4193.5499999999993</v>
      </c>
      <c r="K113" s="320">
        <v>4109.95</v>
      </c>
      <c r="L113" s="320">
        <v>3993</v>
      </c>
      <c r="M113" s="320">
        <v>2.1563099999999999</v>
      </c>
      <c r="N113" s="1"/>
      <c r="O113" s="1"/>
    </row>
    <row r="114" spans="1:15" ht="12.75" customHeight="1">
      <c r="A114" s="30">
        <v>104</v>
      </c>
      <c r="B114" s="334" t="s">
        <v>88</v>
      </c>
      <c r="C114" s="320">
        <v>1610.75</v>
      </c>
      <c r="D114" s="321">
        <v>1606.05</v>
      </c>
      <c r="E114" s="321">
        <v>1587.6999999999998</v>
      </c>
      <c r="F114" s="321">
        <v>1564.6499999999999</v>
      </c>
      <c r="G114" s="321">
        <v>1546.2999999999997</v>
      </c>
      <c r="H114" s="321">
        <v>1629.1</v>
      </c>
      <c r="I114" s="321">
        <v>1647.4499999999998</v>
      </c>
      <c r="J114" s="321">
        <v>1670.5</v>
      </c>
      <c r="K114" s="320">
        <v>1624.4</v>
      </c>
      <c r="L114" s="320">
        <v>1583</v>
      </c>
      <c r="M114" s="320">
        <v>5.3948200000000002</v>
      </c>
      <c r="N114" s="1"/>
      <c r="O114" s="1"/>
    </row>
    <row r="115" spans="1:15" ht="12.75" customHeight="1">
      <c r="A115" s="30">
        <v>105</v>
      </c>
      <c r="B115" s="334" t="s">
        <v>89</v>
      </c>
      <c r="C115" s="320">
        <v>644.70000000000005</v>
      </c>
      <c r="D115" s="321">
        <v>647.01666666666677</v>
      </c>
      <c r="E115" s="321">
        <v>639.68333333333351</v>
      </c>
      <c r="F115" s="321">
        <v>634.66666666666674</v>
      </c>
      <c r="G115" s="321">
        <v>627.33333333333348</v>
      </c>
      <c r="H115" s="321">
        <v>652.03333333333353</v>
      </c>
      <c r="I115" s="321">
        <v>659.36666666666679</v>
      </c>
      <c r="J115" s="321">
        <v>664.38333333333355</v>
      </c>
      <c r="K115" s="320">
        <v>654.35</v>
      </c>
      <c r="L115" s="320">
        <v>642</v>
      </c>
      <c r="M115" s="320">
        <v>10.13669</v>
      </c>
      <c r="N115" s="1"/>
      <c r="O115" s="1"/>
    </row>
    <row r="116" spans="1:15" ht="12.75" customHeight="1">
      <c r="A116" s="30">
        <v>106</v>
      </c>
      <c r="B116" s="334" t="s">
        <v>90</v>
      </c>
      <c r="C116" s="320">
        <v>827.55</v>
      </c>
      <c r="D116" s="321">
        <v>823.6</v>
      </c>
      <c r="E116" s="321">
        <v>813.95</v>
      </c>
      <c r="F116" s="321">
        <v>800.35</v>
      </c>
      <c r="G116" s="321">
        <v>790.7</v>
      </c>
      <c r="H116" s="321">
        <v>837.2</v>
      </c>
      <c r="I116" s="321">
        <v>846.84999999999991</v>
      </c>
      <c r="J116" s="321">
        <v>860.45</v>
      </c>
      <c r="K116" s="320">
        <v>833.25</v>
      </c>
      <c r="L116" s="320">
        <v>810</v>
      </c>
      <c r="M116" s="320">
        <v>4.02407</v>
      </c>
      <c r="N116" s="1"/>
      <c r="O116" s="1"/>
    </row>
    <row r="117" spans="1:15" ht="12.75" customHeight="1">
      <c r="A117" s="30">
        <v>107</v>
      </c>
      <c r="B117" s="334" t="s">
        <v>343</v>
      </c>
      <c r="C117" s="320">
        <v>971.05</v>
      </c>
      <c r="D117" s="321">
        <v>973.25</v>
      </c>
      <c r="E117" s="321">
        <v>941.5</v>
      </c>
      <c r="F117" s="321">
        <v>911.95</v>
      </c>
      <c r="G117" s="321">
        <v>880.2</v>
      </c>
      <c r="H117" s="321">
        <v>1002.8</v>
      </c>
      <c r="I117" s="321">
        <v>1034.55</v>
      </c>
      <c r="J117" s="321">
        <v>1064.0999999999999</v>
      </c>
      <c r="K117" s="320">
        <v>1005</v>
      </c>
      <c r="L117" s="320">
        <v>943.7</v>
      </c>
      <c r="M117" s="320">
        <v>1.2085999999999999</v>
      </c>
      <c r="N117" s="1"/>
      <c r="O117" s="1"/>
    </row>
    <row r="118" spans="1:15" ht="12.75" customHeight="1">
      <c r="A118" s="30">
        <v>108</v>
      </c>
      <c r="B118" s="334" t="s">
        <v>326</v>
      </c>
      <c r="C118" s="320">
        <v>3337.4</v>
      </c>
      <c r="D118" s="321">
        <v>3327.4666666666667</v>
      </c>
      <c r="E118" s="321">
        <v>3259.9333333333334</v>
      </c>
      <c r="F118" s="321">
        <v>3182.4666666666667</v>
      </c>
      <c r="G118" s="321">
        <v>3114.9333333333334</v>
      </c>
      <c r="H118" s="321">
        <v>3404.9333333333334</v>
      </c>
      <c r="I118" s="321">
        <v>3472.4666666666672</v>
      </c>
      <c r="J118" s="321">
        <v>3549.9333333333334</v>
      </c>
      <c r="K118" s="320">
        <v>3395</v>
      </c>
      <c r="L118" s="320">
        <v>3250</v>
      </c>
      <c r="M118" s="320">
        <v>0.43302000000000002</v>
      </c>
      <c r="N118" s="1"/>
      <c r="O118" s="1"/>
    </row>
    <row r="119" spans="1:15" ht="12.75" customHeight="1">
      <c r="A119" s="30">
        <v>109</v>
      </c>
      <c r="B119" s="334" t="s">
        <v>250</v>
      </c>
      <c r="C119" s="320">
        <v>371.55</v>
      </c>
      <c r="D119" s="321">
        <v>371.7166666666667</v>
      </c>
      <c r="E119" s="321">
        <v>365.43333333333339</v>
      </c>
      <c r="F119" s="321">
        <v>359.31666666666672</v>
      </c>
      <c r="G119" s="321">
        <v>353.03333333333342</v>
      </c>
      <c r="H119" s="321">
        <v>377.83333333333337</v>
      </c>
      <c r="I119" s="321">
        <v>384.11666666666667</v>
      </c>
      <c r="J119" s="321">
        <v>390.23333333333335</v>
      </c>
      <c r="K119" s="320">
        <v>378</v>
      </c>
      <c r="L119" s="320">
        <v>365.6</v>
      </c>
      <c r="M119" s="320">
        <v>12.52431</v>
      </c>
      <c r="N119" s="1"/>
      <c r="O119" s="1"/>
    </row>
    <row r="120" spans="1:15" ht="12.75" customHeight="1">
      <c r="A120" s="30">
        <v>110</v>
      </c>
      <c r="B120" s="334" t="s">
        <v>327</v>
      </c>
      <c r="C120" s="320">
        <v>217.7</v>
      </c>
      <c r="D120" s="321">
        <v>218.1</v>
      </c>
      <c r="E120" s="321">
        <v>216.25</v>
      </c>
      <c r="F120" s="321">
        <v>214.8</v>
      </c>
      <c r="G120" s="321">
        <v>212.95000000000002</v>
      </c>
      <c r="H120" s="321">
        <v>219.54999999999998</v>
      </c>
      <c r="I120" s="321">
        <v>221.39999999999995</v>
      </c>
      <c r="J120" s="321">
        <v>222.84999999999997</v>
      </c>
      <c r="K120" s="320">
        <v>219.95</v>
      </c>
      <c r="L120" s="320">
        <v>216.65</v>
      </c>
      <c r="M120" s="320">
        <v>0.91342999999999996</v>
      </c>
      <c r="N120" s="1"/>
      <c r="O120" s="1"/>
    </row>
    <row r="121" spans="1:15" ht="12.75" customHeight="1">
      <c r="A121" s="30">
        <v>111</v>
      </c>
      <c r="B121" s="334" t="s">
        <v>91</v>
      </c>
      <c r="C121" s="320">
        <v>134.69999999999999</v>
      </c>
      <c r="D121" s="321">
        <v>134.13333333333333</v>
      </c>
      <c r="E121" s="321">
        <v>132.76666666666665</v>
      </c>
      <c r="F121" s="321">
        <v>130.83333333333331</v>
      </c>
      <c r="G121" s="321">
        <v>129.46666666666664</v>
      </c>
      <c r="H121" s="321">
        <v>136.06666666666666</v>
      </c>
      <c r="I121" s="321">
        <v>137.43333333333334</v>
      </c>
      <c r="J121" s="321">
        <v>139.36666666666667</v>
      </c>
      <c r="K121" s="320">
        <v>135.5</v>
      </c>
      <c r="L121" s="320">
        <v>132.19999999999999</v>
      </c>
      <c r="M121" s="320">
        <v>9.8777899999999992</v>
      </c>
      <c r="N121" s="1"/>
      <c r="O121" s="1"/>
    </row>
    <row r="122" spans="1:15" ht="12.75" customHeight="1">
      <c r="A122" s="30">
        <v>112</v>
      </c>
      <c r="B122" s="334" t="s">
        <v>92</v>
      </c>
      <c r="C122" s="320">
        <v>998.95</v>
      </c>
      <c r="D122" s="321">
        <v>1007.0500000000001</v>
      </c>
      <c r="E122" s="321">
        <v>984.10000000000014</v>
      </c>
      <c r="F122" s="321">
        <v>969.25000000000011</v>
      </c>
      <c r="G122" s="321">
        <v>946.30000000000018</v>
      </c>
      <c r="H122" s="321">
        <v>1021.9000000000001</v>
      </c>
      <c r="I122" s="321">
        <v>1044.8500000000001</v>
      </c>
      <c r="J122" s="321">
        <v>1059.7</v>
      </c>
      <c r="K122" s="320">
        <v>1030</v>
      </c>
      <c r="L122" s="320">
        <v>992.2</v>
      </c>
      <c r="M122" s="320">
        <v>13.284560000000001</v>
      </c>
      <c r="N122" s="1"/>
      <c r="O122" s="1"/>
    </row>
    <row r="123" spans="1:15" ht="12.75" customHeight="1">
      <c r="A123" s="30">
        <v>113</v>
      </c>
      <c r="B123" s="334" t="s">
        <v>344</v>
      </c>
      <c r="C123" s="320">
        <v>899</v>
      </c>
      <c r="D123" s="321">
        <v>906.11666666666667</v>
      </c>
      <c r="E123" s="321">
        <v>874.23333333333335</v>
      </c>
      <c r="F123" s="321">
        <v>849.4666666666667</v>
      </c>
      <c r="G123" s="321">
        <v>817.58333333333337</v>
      </c>
      <c r="H123" s="321">
        <v>930.88333333333333</v>
      </c>
      <c r="I123" s="321">
        <v>962.76666666666677</v>
      </c>
      <c r="J123" s="321">
        <v>987.5333333333333</v>
      </c>
      <c r="K123" s="320">
        <v>938</v>
      </c>
      <c r="L123" s="320">
        <v>881.35</v>
      </c>
      <c r="M123" s="320">
        <v>9.9471399999999992</v>
      </c>
      <c r="N123" s="1"/>
      <c r="O123" s="1"/>
    </row>
    <row r="124" spans="1:15" ht="12.75" customHeight="1">
      <c r="A124" s="30">
        <v>114</v>
      </c>
      <c r="B124" s="334" t="s">
        <v>93</v>
      </c>
      <c r="C124" s="320">
        <v>551.29999999999995</v>
      </c>
      <c r="D124" s="321">
        <v>552.24999999999989</v>
      </c>
      <c r="E124" s="321">
        <v>544.5999999999998</v>
      </c>
      <c r="F124" s="321">
        <v>537.89999999999986</v>
      </c>
      <c r="G124" s="321">
        <v>530.24999999999977</v>
      </c>
      <c r="H124" s="321">
        <v>558.94999999999982</v>
      </c>
      <c r="I124" s="321">
        <v>566.59999999999991</v>
      </c>
      <c r="J124" s="321">
        <v>573.29999999999984</v>
      </c>
      <c r="K124" s="320">
        <v>559.9</v>
      </c>
      <c r="L124" s="320">
        <v>545.54999999999995</v>
      </c>
      <c r="M124" s="320">
        <v>12.621040000000001</v>
      </c>
      <c r="N124" s="1"/>
      <c r="O124" s="1"/>
    </row>
    <row r="125" spans="1:15" ht="12.75" customHeight="1">
      <c r="A125" s="30">
        <v>115</v>
      </c>
      <c r="B125" s="334" t="s">
        <v>251</v>
      </c>
      <c r="C125" s="320">
        <v>1570.9</v>
      </c>
      <c r="D125" s="321">
        <v>1580.4666666666665</v>
      </c>
      <c r="E125" s="321">
        <v>1551.9333333333329</v>
      </c>
      <c r="F125" s="321">
        <v>1532.9666666666665</v>
      </c>
      <c r="G125" s="321">
        <v>1504.4333333333329</v>
      </c>
      <c r="H125" s="321">
        <v>1599.4333333333329</v>
      </c>
      <c r="I125" s="321">
        <v>1627.9666666666662</v>
      </c>
      <c r="J125" s="321">
        <v>1646.9333333333329</v>
      </c>
      <c r="K125" s="320">
        <v>1609</v>
      </c>
      <c r="L125" s="320">
        <v>1561.5</v>
      </c>
      <c r="M125" s="320">
        <v>1.13876</v>
      </c>
      <c r="N125" s="1"/>
      <c r="O125" s="1"/>
    </row>
    <row r="126" spans="1:15" ht="12.75" customHeight="1">
      <c r="A126" s="30">
        <v>116</v>
      </c>
      <c r="B126" s="334" t="s">
        <v>349</v>
      </c>
      <c r="C126" s="320">
        <v>262.8</v>
      </c>
      <c r="D126" s="321">
        <v>264.75</v>
      </c>
      <c r="E126" s="321">
        <v>259.5</v>
      </c>
      <c r="F126" s="321">
        <v>256.2</v>
      </c>
      <c r="G126" s="321">
        <v>250.95</v>
      </c>
      <c r="H126" s="321">
        <v>268.05</v>
      </c>
      <c r="I126" s="321">
        <v>273.3</v>
      </c>
      <c r="J126" s="321">
        <v>276.60000000000002</v>
      </c>
      <c r="K126" s="320">
        <v>270</v>
      </c>
      <c r="L126" s="320">
        <v>261.45</v>
      </c>
      <c r="M126" s="320">
        <v>3.8302900000000002</v>
      </c>
      <c r="N126" s="1"/>
      <c r="O126" s="1"/>
    </row>
    <row r="127" spans="1:15" ht="12.75" customHeight="1">
      <c r="A127" s="30">
        <v>117</v>
      </c>
      <c r="B127" s="334" t="s">
        <v>345</v>
      </c>
      <c r="C127" s="320">
        <v>80.45</v>
      </c>
      <c r="D127" s="321">
        <v>80.95</v>
      </c>
      <c r="E127" s="321">
        <v>79.300000000000011</v>
      </c>
      <c r="F127" s="321">
        <v>78.150000000000006</v>
      </c>
      <c r="G127" s="321">
        <v>76.500000000000014</v>
      </c>
      <c r="H127" s="321">
        <v>82.100000000000009</v>
      </c>
      <c r="I127" s="321">
        <v>83.750000000000014</v>
      </c>
      <c r="J127" s="321">
        <v>84.9</v>
      </c>
      <c r="K127" s="320">
        <v>82.6</v>
      </c>
      <c r="L127" s="320">
        <v>79.8</v>
      </c>
      <c r="M127" s="320">
        <v>8.9619800000000005</v>
      </c>
      <c r="N127" s="1"/>
      <c r="O127" s="1"/>
    </row>
    <row r="128" spans="1:15" ht="12.75" customHeight="1">
      <c r="A128" s="30">
        <v>118</v>
      </c>
      <c r="B128" s="334" t="s">
        <v>346</v>
      </c>
      <c r="C128" s="320">
        <v>1128.5</v>
      </c>
      <c r="D128" s="321">
        <v>1133.4833333333333</v>
      </c>
      <c r="E128" s="321">
        <v>1110.0166666666667</v>
      </c>
      <c r="F128" s="321">
        <v>1091.5333333333333</v>
      </c>
      <c r="G128" s="321">
        <v>1068.0666666666666</v>
      </c>
      <c r="H128" s="321">
        <v>1151.9666666666667</v>
      </c>
      <c r="I128" s="321">
        <v>1175.4333333333334</v>
      </c>
      <c r="J128" s="321">
        <v>1193.9166666666667</v>
      </c>
      <c r="K128" s="320">
        <v>1156.95</v>
      </c>
      <c r="L128" s="320">
        <v>1115</v>
      </c>
      <c r="M128" s="320">
        <v>0.89970000000000006</v>
      </c>
      <c r="N128" s="1"/>
      <c r="O128" s="1"/>
    </row>
    <row r="129" spans="1:15" ht="12.75" customHeight="1">
      <c r="A129" s="30">
        <v>119</v>
      </c>
      <c r="B129" s="334" t="s">
        <v>94</v>
      </c>
      <c r="C129" s="320">
        <v>2256.6</v>
      </c>
      <c r="D129" s="321">
        <v>2247.35</v>
      </c>
      <c r="E129" s="321">
        <v>2229.9499999999998</v>
      </c>
      <c r="F129" s="321">
        <v>2203.2999999999997</v>
      </c>
      <c r="G129" s="321">
        <v>2185.8999999999996</v>
      </c>
      <c r="H129" s="321">
        <v>2274</v>
      </c>
      <c r="I129" s="321">
        <v>2291.4000000000005</v>
      </c>
      <c r="J129" s="321">
        <v>2318.0500000000002</v>
      </c>
      <c r="K129" s="320">
        <v>2264.75</v>
      </c>
      <c r="L129" s="320">
        <v>2220.6999999999998</v>
      </c>
      <c r="M129" s="320">
        <v>3.8129300000000002</v>
      </c>
      <c r="N129" s="1"/>
      <c r="O129" s="1"/>
    </row>
    <row r="130" spans="1:15" ht="12.75" customHeight="1">
      <c r="A130" s="30">
        <v>120</v>
      </c>
      <c r="B130" s="334" t="s">
        <v>347</v>
      </c>
      <c r="C130" s="320">
        <v>272.45</v>
      </c>
      <c r="D130" s="321">
        <v>275.88333333333333</v>
      </c>
      <c r="E130" s="321">
        <v>267.81666666666666</v>
      </c>
      <c r="F130" s="321">
        <v>263.18333333333334</v>
      </c>
      <c r="G130" s="321">
        <v>255.11666666666667</v>
      </c>
      <c r="H130" s="321">
        <v>280.51666666666665</v>
      </c>
      <c r="I130" s="321">
        <v>288.58333333333326</v>
      </c>
      <c r="J130" s="321">
        <v>293.21666666666664</v>
      </c>
      <c r="K130" s="320">
        <v>283.95</v>
      </c>
      <c r="L130" s="320">
        <v>271.25</v>
      </c>
      <c r="M130" s="320">
        <v>30.649760000000001</v>
      </c>
      <c r="N130" s="1"/>
      <c r="O130" s="1"/>
    </row>
    <row r="131" spans="1:15" ht="12.75" customHeight="1">
      <c r="A131" s="30">
        <v>121</v>
      </c>
      <c r="B131" s="334" t="s">
        <v>252</v>
      </c>
      <c r="C131" s="320">
        <v>60</v>
      </c>
      <c r="D131" s="321">
        <v>60.216666666666669</v>
      </c>
      <c r="E131" s="321">
        <v>59.283333333333339</v>
      </c>
      <c r="F131" s="321">
        <v>58.56666666666667</v>
      </c>
      <c r="G131" s="321">
        <v>57.63333333333334</v>
      </c>
      <c r="H131" s="321">
        <v>60.933333333333337</v>
      </c>
      <c r="I131" s="321">
        <v>61.866666666666674</v>
      </c>
      <c r="J131" s="321">
        <v>62.583333333333336</v>
      </c>
      <c r="K131" s="320">
        <v>61.15</v>
      </c>
      <c r="L131" s="320">
        <v>59.5</v>
      </c>
      <c r="M131" s="320">
        <v>16.17427</v>
      </c>
      <c r="N131" s="1"/>
      <c r="O131" s="1"/>
    </row>
    <row r="132" spans="1:15" ht="12.75" customHeight="1">
      <c r="A132" s="30">
        <v>122</v>
      </c>
      <c r="B132" s="334" t="s">
        <v>348</v>
      </c>
      <c r="C132" s="320">
        <v>720.3</v>
      </c>
      <c r="D132" s="321">
        <v>728.63333333333333</v>
      </c>
      <c r="E132" s="321">
        <v>708.66666666666663</v>
      </c>
      <c r="F132" s="321">
        <v>697.0333333333333</v>
      </c>
      <c r="G132" s="321">
        <v>677.06666666666661</v>
      </c>
      <c r="H132" s="321">
        <v>740.26666666666665</v>
      </c>
      <c r="I132" s="321">
        <v>760.23333333333335</v>
      </c>
      <c r="J132" s="321">
        <v>771.86666666666667</v>
      </c>
      <c r="K132" s="320">
        <v>748.6</v>
      </c>
      <c r="L132" s="320">
        <v>717</v>
      </c>
      <c r="M132" s="320">
        <v>0.29104000000000002</v>
      </c>
      <c r="N132" s="1"/>
      <c r="O132" s="1"/>
    </row>
    <row r="133" spans="1:15" ht="12.75" customHeight="1">
      <c r="A133" s="30">
        <v>123</v>
      </c>
      <c r="B133" s="334" t="s">
        <v>95</v>
      </c>
      <c r="C133" s="320">
        <v>4410.1000000000004</v>
      </c>
      <c r="D133" s="321">
        <v>4423.3499999999995</v>
      </c>
      <c r="E133" s="321">
        <v>4371.7499999999991</v>
      </c>
      <c r="F133" s="321">
        <v>4333.3999999999996</v>
      </c>
      <c r="G133" s="321">
        <v>4281.7999999999993</v>
      </c>
      <c r="H133" s="321">
        <v>4461.6999999999989</v>
      </c>
      <c r="I133" s="321">
        <v>4513.2999999999993</v>
      </c>
      <c r="J133" s="321">
        <v>4551.6499999999987</v>
      </c>
      <c r="K133" s="320">
        <v>4474.95</v>
      </c>
      <c r="L133" s="320">
        <v>4385</v>
      </c>
      <c r="M133" s="320">
        <v>2.7118500000000001</v>
      </c>
      <c r="N133" s="1"/>
      <c r="O133" s="1"/>
    </row>
    <row r="134" spans="1:15" ht="12.75" customHeight="1">
      <c r="A134" s="30">
        <v>124</v>
      </c>
      <c r="B134" s="334" t="s">
        <v>253</v>
      </c>
      <c r="C134" s="320">
        <v>4312.95</v>
      </c>
      <c r="D134" s="321">
        <v>4293.4333333333334</v>
      </c>
      <c r="E134" s="321">
        <v>4249.4666666666672</v>
      </c>
      <c r="F134" s="321">
        <v>4185.9833333333336</v>
      </c>
      <c r="G134" s="321">
        <v>4142.0166666666673</v>
      </c>
      <c r="H134" s="321">
        <v>4356.916666666667</v>
      </c>
      <c r="I134" s="321">
        <v>4400.8833333333323</v>
      </c>
      <c r="J134" s="321">
        <v>4464.3666666666668</v>
      </c>
      <c r="K134" s="320">
        <v>4337.3999999999996</v>
      </c>
      <c r="L134" s="320">
        <v>4229.95</v>
      </c>
      <c r="M134" s="320">
        <v>1.77251</v>
      </c>
      <c r="N134" s="1"/>
      <c r="O134" s="1"/>
    </row>
    <row r="135" spans="1:15" ht="12.75" customHeight="1">
      <c r="A135" s="30">
        <v>125</v>
      </c>
      <c r="B135" s="334" t="s">
        <v>97</v>
      </c>
      <c r="C135" s="320">
        <v>364</v>
      </c>
      <c r="D135" s="321">
        <v>366.93333333333339</v>
      </c>
      <c r="E135" s="321">
        <v>358.1666666666668</v>
      </c>
      <c r="F135" s="321">
        <v>352.33333333333343</v>
      </c>
      <c r="G135" s="321">
        <v>343.56666666666683</v>
      </c>
      <c r="H135" s="321">
        <v>372.76666666666677</v>
      </c>
      <c r="I135" s="321">
        <v>381.53333333333342</v>
      </c>
      <c r="J135" s="321">
        <v>387.36666666666673</v>
      </c>
      <c r="K135" s="320">
        <v>375.7</v>
      </c>
      <c r="L135" s="320">
        <v>361.1</v>
      </c>
      <c r="M135" s="320">
        <v>49.876460000000002</v>
      </c>
      <c r="N135" s="1"/>
      <c r="O135" s="1"/>
    </row>
    <row r="136" spans="1:15" ht="12.75" customHeight="1">
      <c r="A136" s="30">
        <v>126</v>
      </c>
      <c r="B136" s="334" t="s">
        <v>244</v>
      </c>
      <c r="C136" s="320">
        <v>3989.2</v>
      </c>
      <c r="D136" s="321">
        <v>3995.5333333333328</v>
      </c>
      <c r="E136" s="321">
        <v>3968.7166666666658</v>
      </c>
      <c r="F136" s="321">
        <v>3948.2333333333331</v>
      </c>
      <c r="G136" s="321">
        <v>3921.4166666666661</v>
      </c>
      <c r="H136" s="321">
        <v>4016.0166666666655</v>
      </c>
      <c r="I136" s="321">
        <v>4042.833333333333</v>
      </c>
      <c r="J136" s="321">
        <v>4063.3166666666652</v>
      </c>
      <c r="K136" s="320">
        <v>4022.35</v>
      </c>
      <c r="L136" s="320">
        <v>3975.05</v>
      </c>
      <c r="M136" s="320">
        <v>2.0472600000000001</v>
      </c>
      <c r="N136" s="1"/>
      <c r="O136" s="1"/>
    </row>
    <row r="137" spans="1:15" ht="12.75" customHeight="1">
      <c r="A137" s="30">
        <v>127</v>
      </c>
      <c r="B137" s="334" t="s">
        <v>98</v>
      </c>
      <c r="C137" s="320">
        <v>4115.45</v>
      </c>
      <c r="D137" s="321">
        <v>4118.7166666666662</v>
      </c>
      <c r="E137" s="321">
        <v>4057.7333333333327</v>
      </c>
      <c r="F137" s="321">
        <v>4000.0166666666664</v>
      </c>
      <c r="G137" s="321">
        <v>3939.0333333333328</v>
      </c>
      <c r="H137" s="321">
        <v>4176.4333333333325</v>
      </c>
      <c r="I137" s="321">
        <v>4237.4166666666661</v>
      </c>
      <c r="J137" s="321">
        <v>4295.1333333333323</v>
      </c>
      <c r="K137" s="320">
        <v>4179.7</v>
      </c>
      <c r="L137" s="320">
        <v>4061</v>
      </c>
      <c r="M137" s="320">
        <v>3.4113600000000002</v>
      </c>
      <c r="N137" s="1"/>
      <c r="O137" s="1"/>
    </row>
    <row r="138" spans="1:15" ht="12.75" customHeight="1">
      <c r="A138" s="30">
        <v>128</v>
      </c>
      <c r="B138" s="334" t="s">
        <v>562</v>
      </c>
      <c r="C138" s="320">
        <v>2335.25</v>
      </c>
      <c r="D138" s="321">
        <v>2348.6833333333334</v>
      </c>
      <c r="E138" s="321">
        <v>2299.5666666666666</v>
      </c>
      <c r="F138" s="321">
        <v>2263.8833333333332</v>
      </c>
      <c r="G138" s="321">
        <v>2214.7666666666664</v>
      </c>
      <c r="H138" s="321">
        <v>2384.3666666666668</v>
      </c>
      <c r="I138" s="321">
        <v>2433.4833333333336</v>
      </c>
      <c r="J138" s="321">
        <v>2469.166666666667</v>
      </c>
      <c r="K138" s="320">
        <v>2397.8000000000002</v>
      </c>
      <c r="L138" s="320">
        <v>2313</v>
      </c>
      <c r="M138" s="320">
        <v>0.22103</v>
      </c>
      <c r="N138" s="1"/>
      <c r="O138" s="1"/>
    </row>
    <row r="139" spans="1:15" ht="12.75" customHeight="1">
      <c r="A139" s="30">
        <v>129</v>
      </c>
      <c r="B139" s="334" t="s">
        <v>353</v>
      </c>
      <c r="C139" s="320">
        <v>62.95</v>
      </c>
      <c r="D139" s="321">
        <v>63.133333333333333</v>
      </c>
      <c r="E139" s="321">
        <v>61.966666666666669</v>
      </c>
      <c r="F139" s="321">
        <v>60.983333333333334</v>
      </c>
      <c r="G139" s="321">
        <v>59.81666666666667</v>
      </c>
      <c r="H139" s="321">
        <v>64.116666666666674</v>
      </c>
      <c r="I139" s="321">
        <v>65.283333333333331</v>
      </c>
      <c r="J139" s="321">
        <v>66.266666666666666</v>
      </c>
      <c r="K139" s="320">
        <v>64.3</v>
      </c>
      <c r="L139" s="320">
        <v>62.15</v>
      </c>
      <c r="M139" s="320">
        <v>15.862069999999999</v>
      </c>
      <c r="N139" s="1"/>
      <c r="O139" s="1"/>
    </row>
    <row r="140" spans="1:15" ht="12.75" customHeight="1">
      <c r="A140" s="30">
        <v>130</v>
      </c>
      <c r="B140" s="334" t="s">
        <v>99</v>
      </c>
      <c r="C140" s="320">
        <v>2594.15</v>
      </c>
      <c r="D140" s="321">
        <v>2608.0499999999997</v>
      </c>
      <c r="E140" s="321">
        <v>2566.0999999999995</v>
      </c>
      <c r="F140" s="321">
        <v>2538.0499999999997</v>
      </c>
      <c r="G140" s="321">
        <v>2496.0999999999995</v>
      </c>
      <c r="H140" s="321">
        <v>2636.0999999999995</v>
      </c>
      <c r="I140" s="321">
        <v>2678.0499999999993</v>
      </c>
      <c r="J140" s="321">
        <v>2706.0999999999995</v>
      </c>
      <c r="K140" s="320">
        <v>2650</v>
      </c>
      <c r="L140" s="320">
        <v>2580</v>
      </c>
      <c r="M140" s="320">
        <v>6.3079599999999996</v>
      </c>
      <c r="N140" s="1"/>
      <c r="O140" s="1"/>
    </row>
    <row r="141" spans="1:15" ht="12.75" customHeight="1">
      <c r="A141" s="30">
        <v>131</v>
      </c>
      <c r="B141" s="334" t="s">
        <v>350</v>
      </c>
      <c r="C141" s="320">
        <v>520.20000000000005</v>
      </c>
      <c r="D141" s="321">
        <v>518.65</v>
      </c>
      <c r="E141" s="321">
        <v>507.84999999999991</v>
      </c>
      <c r="F141" s="321">
        <v>495.49999999999994</v>
      </c>
      <c r="G141" s="321">
        <v>484.69999999999987</v>
      </c>
      <c r="H141" s="321">
        <v>531</v>
      </c>
      <c r="I141" s="321">
        <v>541.79999999999995</v>
      </c>
      <c r="J141" s="321">
        <v>554.15</v>
      </c>
      <c r="K141" s="320">
        <v>529.45000000000005</v>
      </c>
      <c r="L141" s="320">
        <v>506.3</v>
      </c>
      <c r="M141" s="320">
        <v>8.3916000000000004</v>
      </c>
      <c r="N141" s="1"/>
      <c r="O141" s="1"/>
    </row>
    <row r="142" spans="1:15" ht="12.75" customHeight="1">
      <c r="A142" s="30">
        <v>132</v>
      </c>
      <c r="B142" s="334" t="s">
        <v>351</v>
      </c>
      <c r="C142" s="320">
        <v>150.9</v>
      </c>
      <c r="D142" s="321">
        <v>152.70000000000002</v>
      </c>
      <c r="E142" s="321">
        <v>147.75000000000003</v>
      </c>
      <c r="F142" s="321">
        <v>144.60000000000002</v>
      </c>
      <c r="G142" s="321">
        <v>139.65000000000003</v>
      </c>
      <c r="H142" s="321">
        <v>155.85000000000002</v>
      </c>
      <c r="I142" s="321">
        <v>160.80000000000001</v>
      </c>
      <c r="J142" s="321">
        <v>163.95000000000002</v>
      </c>
      <c r="K142" s="320">
        <v>157.65</v>
      </c>
      <c r="L142" s="320">
        <v>149.55000000000001</v>
      </c>
      <c r="M142" s="320">
        <v>4.1847599999999998</v>
      </c>
      <c r="N142" s="1"/>
      <c r="O142" s="1"/>
    </row>
    <row r="143" spans="1:15" ht="12.75" customHeight="1">
      <c r="A143" s="30">
        <v>133</v>
      </c>
      <c r="B143" s="334" t="s">
        <v>354</v>
      </c>
      <c r="C143" s="320">
        <v>343.95</v>
      </c>
      <c r="D143" s="321">
        <v>346.2</v>
      </c>
      <c r="E143" s="321">
        <v>337.25</v>
      </c>
      <c r="F143" s="321">
        <v>330.55</v>
      </c>
      <c r="G143" s="321">
        <v>321.60000000000002</v>
      </c>
      <c r="H143" s="321">
        <v>352.9</v>
      </c>
      <c r="I143" s="321">
        <v>361.84999999999991</v>
      </c>
      <c r="J143" s="321">
        <v>368.54999999999995</v>
      </c>
      <c r="K143" s="320">
        <v>355.15</v>
      </c>
      <c r="L143" s="320">
        <v>339.5</v>
      </c>
      <c r="M143" s="320">
        <v>17.78472</v>
      </c>
      <c r="N143" s="1"/>
      <c r="O143" s="1"/>
    </row>
    <row r="144" spans="1:15" ht="12.75" customHeight="1">
      <c r="A144" s="30">
        <v>134</v>
      </c>
      <c r="B144" s="334" t="s">
        <v>254</v>
      </c>
      <c r="C144" s="320">
        <v>485.3</v>
      </c>
      <c r="D144" s="321">
        <v>480.2166666666667</v>
      </c>
      <c r="E144" s="321">
        <v>472.48333333333341</v>
      </c>
      <c r="F144" s="321">
        <v>459.66666666666669</v>
      </c>
      <c r="G144" s="321">
        <v>451.93333333333339</v>
      </c>
      <c r="H144" s="321">
        <v>493.03333333333342</v>
      </c>
      <c r="I144" s="321">
        <v>500.76666666666677</v>
      </c>
      <c r="J144" s="321">
        <v>513.58333333333348</v>
      </c>
      <c r="K144" s="320">
        <v>487.95</v>
      </c>
      <c r="L144" s="320">
        <v>467.4</v>
      </c>
      <c r="M144" s="320">
        <v>6.19109</v>
      </c>
      <c r="N144" s="1"/>
      <c r="O144" s="1"/>
    </row>
    <row r="145" spans="1:15" ht="12.75" customHeight="1">
      <c r="A145" s="30">
        <v>135</v>
      </c>
      <c r="B145" s="334" t="s">
        <v>255</v>
      </c>
      <c r="C145" s="320">
        <v>1126</v>
      </c>
      <c r="D145" s="321">
        <v>1131.8166666666666</v>
      </c>
      <c r="E145" s="321">
        <v>1079.9333333333332</v>
      </c>
      <c r="F145" s="321">
        <v>1033.8666666666666</v>
      </c>
      <c r="G145" s="321">
        <v>981.98333333333312</v>
      </c>
      <c r="H145" s="321">
        <v>1177.8833333333332</v>
      </c>
      <c r="I145" s="321">
        <v>1229.7666666666664</v>
      </c>
      <c r="J145" s="321">
        <v>1275.8333333333333</v>
      </c>
      <c r="K145" s="320">
        <v>1183.7</v>
      </c>
      <c r="L145" s="320">
        <v>1085.75</v>
      </c>
      <c r="M145" s="320">
        <v>2.0215900000000002</v>
      </c>
      <c r="N145" s="1"/>
      <c r="O145" s="1"/>
    </row>
    <row r="146" spans="1:15" ht="12.75" customHeight="1">
      <c r="A146" s="30">
        <v>136</v>
      </c>
      <c r="B146" s="334" t="s">
        <v>355</v>
      </c>
      <c r="C146" s="320">
        <v>65.599999999999994</v>
      </c>
      <c r="D146" s="321">
        <v>66.05</v>
      </c>
      <c r="E146" s="321">
        <v>64.699999999999989</v>
      </c>
      <c r="F146" s="321">
        <v>63.8</v>
      </c>
      <c r="G146" s="321">
        <v>62.449999999999989</v>
      </c>
      <c r="H146" s="321">
        <v>66.949999999999989</v>
      </c>
      <c r="I146" s="321">
        <v>68.299999999999983</v>
      </c>
      <c r="J146" s="321">
        <v>69.199999999999989</v>
      </c>
      <c r="K146" s="320">
        <v>67.400000000000006</v>
      </c>
      <c r="L146" s="320">
        <v>65.150000000000006</v>
      </c>
      <c r="M146" s="320">
        <v>8.4664300000000008</v>
      </c>
      <c r="N146" s="1"/>
      <c r="O146" s="1"/>
    </row>
    <row r="147" spans="1:15" ht="12.75" customHeight="1">
      <c r="A147" s="30">
        <v>137</v>
      </c>
      <c r="B147" s="334" t="s">
        <v>352</v>
      </c>
      <c r="C147" s="320">
        <v>168</v>
      </c>
      <c r="D147" s="321">
        <v>167.81666666666669</v>
      </c>
      <c r="E147" s="321">
        <v>164.58333333333337</v>
      </c>
      <c r="F147" s="321">
        <v>161.16666666666669</v>
      </c>
      <c r="G147" s="321">
        <v>157.93333333333337</v>
      </c>
      <c r="H147" s="321">
        <v>171.23333333333338</v>
      </c>
      <c r="I147" s="321">
        <v>174.46666666666667</v>
      </c>
      <c r="J147" s="321">
        <v>177.88333333333338</v>
      </c>
      <c r="K147" s="320">
        <v>171.05</v>
      </c>
      <c r="L147" s="320">
        <v>164.4</v>
      </c>
      <c r="M147" s="320">
        <v>3.2079499999999999</v>
      </c>
      <c r="N147" s="1"/>
      <c r="O147" s="1"/>
    </row>
    <row r="148" spans="1:15" ht="12.75" customHeight="1">
      <c r="A148" s="30">
        <v>138</v>
      </c>
      <c r="B148" s="334" t="s">
        <v>356</v>
      </c>
      <c r="C148" s="320">
        <v>115.1</v>
      </c>
      <c r="D148" s="321">
        <v>115.73333333333333</v>
      </c>
      <c r="E148" s="321">
        <v>113.46666666666667</v>
      </c>
      <c r="F148" s="321">
        <v>111.83333333333333</v>
      </c>
      <c r="G148" s="321">
        <v>109.56666666666666</v>
      </c>
      <c r="H148" s="321">
        <v>117.36666666666667</v>
      </c>
      <c r="I148" s="321">
        <v>119.63333333333335</v>
      </c>
      <c r="J148" s="321">
        <v>121.26666666666668</v>
      </c>
      <c r="K148" s="320">
        <v>118</v>
      </c>
      <c r="L148" s="320">
        <v>114.1</v>
      </c>
      <c r="M148" s="320">
        <v>3.7972899999999998</v>
      </c>
      <c r="N148" s="1"/>
      <c r="O148" s="1"/>
    </row>
    <row r="149" spans="1:15" ht="12.75" customHeight="1">
      <c r="A149" s="30">
        <v>139</v>
      </c>
      <c r="B149" s="334" t="s">
        <v>829</v>
      </c>
      <c r="C149" s="320">
        <v>55.2</v>
      </c>
      <c r="D149" s="321">
        <v>55.333333333333336</v>
      </c>
      <c r="E149" s="321">
        <v>54.466666666666669</v>
      </c>
      <c r="F149" s="321">
        <v>53.733333333333334</v>
      </c>
      <c r="G149" s="321">
        <v>52.866666666666667</v>
      </c>
      <c r="H149" s="321">
        <v>56.06666666666667</v>
      </c>
      <c r="I149" s="321">
        <v>56.93333333333333</v>
      </c>
      <c r="J149" s="321">
        <v>57.666666666666671</v>
      </c>
      <c r="K149" s="320">
        <v>56.2</v>
      </c>
      <c r="L149" s="320">
        <v>54.6</v>
      </c>
      <c r="M149" s="320">
        <v>7.4219099999999996</v>
      </c>
      <c r="N149" s="1"/>
      <c r="O149" s="1"/>
    </row>
    <row r="150" spans="1:15" ht="12.75" customHeight="1">
      <c r="A150" s="30">
        <v>140</v>
      </c>
      <c r="B150" s="334" t="s">
        <v>357</v>
      </c>
      <c r="C150" s="320">
        <v>691</v>
      </c>
      <c r="D150" s="321">
        <v>688.58333333333337</v>
      </c>
      <c r="E150" s="321">
        <v>682.4666666666667</v>
      </c>
      <c r="F150" s="321">
        <v>673.93333333333328</v>
      </c>
      <c r="G150" s="321">
        <v>667.81666666666661</v>
      </c>
      <c r="H150" s="321">
        <v>697.11666666666679</v>
      </c>
      <c r="I150" s="321">
        <v>703.23333333333335</v>
      </c>
      <c r="J150" s="321">
        <v>711.76666666666688</v>
      </c>
      <c r="K150" s="320">
        <v>694.7</v>
      </c>
      <c r="L150" s="320">
        <v>680.05</v>
      </c>
      <c r="M150" s="320">
        <v>0.30180000000000001</v>
      </c>
      <c r="N150" s="1"/>
      <c r="O150" s="1"/>
    </row>
    <row r="151" spans="1:15" ht="12.75" customHeight="1">
      <c r="A151" s="30">
        <v>141</v>
      </c>
      <c r="B151" s="334" t="s">
        <v>100</v>
      </c>
      <c r="C151" s="320">
        <v>1601.35</v>
      </c>
      <c r="D151" s="321">
        <v>1579.1499999999999</v>
      </c>
      <c r="E151" s="321">
        <v>1552.1999999999998</v>
      </c>
      <c r="F151" s="321">
        <v>1503.05</v>
      </c>
      <c r="G151" s="321">
        <v>1476.1</v>
      </c>
      <c r="H151" s="321">
        <v>1628.2999999999997</v>
      </c>
      <c r="I151" s="321">
        <v>1655.25</v>
      </c>
      <c r="J151" s="321">
        <v>1704.3999999999996</v>
      </c>
      <c r="K151" s="320">
        <v>1606.1</v>
      </c>
      <c r="L151" s="320">
        <v>1530</v>
      </c>
      <c r="M151" s="320">
        <v>13.75759</v>
      </c>
      <c r="N151" s="1"/>
      <c r="O151" s="1"/>
    </row>
    <row r="152" spans="1:15" ht="12.75" customHeight="1">
      <c r="A152" s="30">
        <v>142</v>
      </c>
      <c r="B152" s="334" t="s">
        <v>101</v>
      </c>
      <c r="C152" s="320">
        <v>151.6</v>
      </c>
      <c r="D152" s="321">
        <v>152.74999999999997</v>
      </c>
      <c r="E152" s="321">
        <v>150.04999999999995</v>
      </c>
      <c r="F152" s="321">
        <v>148.49999999999997</v>
      </c>
      <c r="G152" s="321">
        <v>145.79999999999995</v>
      </c>
      <c r="H152" s="321">
        <v>154.29999999999995</v>
      </c>
      <c r="I152" s="321">
        <v>156.99999999999994</v>
      </c>
      <c r="J152" s="321">
        <v>158.54999999999995</v>
      </c>
      <c r="K152" s="320">
        <v>155.44999999999999</v>
      </c>
      <c r="L152" s="320">
        <v>151.19999999999999</v>
      </c>
      <c r="M152" s="320">
        <v>19.822410000000001</v>
      </c>
      <c r="N152" s="1"/>
      <c r="O152" s="1"/>
    </row>
    <row r="153" spans="1:15" ht="12.75" customHeight="1">
      <c r="A153" s="30">
        <v>143</v>
      </c>
      <c r="B153" s="334" t="s">
        <v>830</v>
      </c>
      <c r="C153" s="320">
        <v>130.25</v>
      </c>
      <c r="D153" s="321">
        <v>131.54999999999998</v>
      </c>
      <c r="E153" s="321">
        <v>128.19999999999996</v>
      </c>
      <c r="F153" s="321">
        <v>126.14999999999998</v>
      </c>
      <c r="G153" s="321">
        <v>122.79999999999995</v>
      </c>
      <c r="H153" s="321">
        <v>133.59999999999997</v>
      </c>
      <c r="I153" s="321">
        <v>136.94999999999999</v>
      </c>
      <c r="J153" s="321">
        <v>138.99999999999997</v>
      </c>
      <c r="K153" s="320">
        <v>134.9</v>
      </c>
      <c r="L153" s="320">
        <v>129.5</v>
      </c>
      <c r="M153" s="320">
        <v>2.29169</v>
      </c>
      <c r="N153" s="1"/>
      <c r="O153" s="1"/>
    </row>
    <row r="154" spans="1:15" ht="12.75" customHeight="1">
      <c r="A154" s="30">
        <v>144</v>
      </c>
      <c r="B154" s="334" t="s">
        <v>358</v>
      </c>
      <c r="C154" s="320">
        <v>276.3</v>
      </c>
      <c r="D154" s="321">
        <v>277.63333333333338</v>
      </c>
      <c r="E154" s="321">
        <v>273.66666666666674</v>
      </c>
      <c r="F154" s="321">
        <v>271.03333333333336</v>
      </c>
      <c r="G154" s="321">
        <v>267.06666666666672</v>
      </c>
      <c r="H154" s="321">
        <v>280.26666666666677</v>
      </c>
      <c r="I154" s="321">
        <v>284.23333333333335</v>
      </c>
      <c r="J154" s="321">
        <v>286.86666666666679</v>
      </c>
      <c r="K154" s="320">
        <v>281.60000000000002</v>
      </c>
      <c r="L154" s="320">
        <v>275</v>
      </c>
      <c r="M154" s="320">
        <v>0.52349999999999997</v>
      </c>
      <c r="N154" s="1"/>
      <c r="O154" s="1"/>
    </row>
    <row r="155" spans="1:15" ht="12.75" customHeight="1">
      <c r="A155" s="30">
        <v>145</v>
      </c>
      <c r="B155" s="334" t="s">
        <v>102</v>
      </c>
      <c r="C155" s="320">
        <v>95.4</v>
      </c>
      <c r="D155" s="321">
        <v>95.216666666666654</v>
      </c>
      <c r="E155" s="321">
        <v>93.883333333333312</v>
      </c>
      <c r="F155" s="321">
        <v>92.36666666666666</v>
      </c>
      <c r="G155" s="321">
        <v>91.033333333333317</v>
      </c>
      <c r="H155" s="321">
        <v>96.733333333333306</v>
      </c>
      <c r="I155" s="321">
        <v>98.066666666666649</v>
      </c>
      <c r="J155" s="321">
        <v>99.5833333333333</v>
      </c>
      <c r="K155" s="320">
        <v>96.55</v>
      </c>
      <c r="L155" s="320">
        <v>93.7</v>
      </c>
      <c r="M155" s="320">
        <v>123.93868000000001</v>
      </c>
      <c r="N155" s="1"/>
      <c r="O155" s="1"/>
    </row>
    <row r="156" spans="1:15" ht="12.75" customHeight="1">
      <c r="A156" s="30">
        <v>146</v>
      </c>
      <c r="B156" s="334" t="s">
        <v>360</v>
      </c>
      <c r="C156" s="320">
        <v>400.05</v>
      </c>
      <c r="D156" s="321">
        <v>401.4666666666667</v>
      </c>
      <c r="E156" s="321">
        <v>394.48333333333341</v>
      </c>
      <c r="F156" s="321">
        <v>388.91666666666669</v>
      </c>
      <c r="G156" s="321">
        <v>381.93333333333339</v>
      </c>
      <c r="H156" s="321">
        <v>407.03333333333342</v>
      </c>
      <c r="I156" s="321">
        <v>414.01666666666677</v>
      </c>
      <c r="J156" s="321">
        <v>419.58333333333343</v>
      </c>
      <c r="K156" s="320">
        <v>408.45</v>
      </c>
      <c r="L156" s="320">
        <v>395.9</v>
      </c>
      <c r="M156" s="320">
        <v>2.1393</v>
      </c>
      <c r="N156" s="1"/>
      <c r="O156" s="1"/>
    </row>
    <row r="157" spans="1:15" ht="12.75" customHeight="1">
      <c r="A157" s="30">
        <v>147</v>
      </c>
      <c r="B157" s="334" t="s">
        <v>359</v>
      </c>
      <c r="C157" s="320">
        <v>4405.3999999999996</v>
      </c>
      <c r="D157" s="321">
        <v>4430.5</v>
      </c>
      <c r="E157" s="321">
        <v>4356.5</v>
      </c>
      <c r="F157" s="321">
        <v>4307.6000000000004</v>
      </c>
      <c r="G157" s="321">
        <v>4233.6000000000004</v>
      </c>
      <c r="H157" s="321">
        <v>4479.3999999999996</v>
      </c>
      <c r="I157" s="321">
        <v>4553.3999999999996</v>
      </c>
      <c r="J157" s="321">
        <v>4602.2999999999993</v>
      </c>
      <c r="K157" s="320">
        <v>4504.5</v>
      </c>
      <c r="L157" s="320">
        <v>4381.6000000000004</v>
      </c>
      <c r="M157" s="320">
        <v>0.29136000000000001</v>
      </c>
      <c r="N157" s="1"/>
      <c r="O157" s="1"/>
    </row>
    <row r="158" spans="1:15" ht="12.75" customHeight="1">
      <c r="A158" s="30">
        <v>148</v>
      </c>
      <c r="B158" s="334" t="s">
        <v>361</v>
      </c>
      <c r="C158" s="320">
        <v>159.19999999999999</v>
      </c>
      <c r="D158" s="321">
        <v>160.01666666666665</v>
      </c>
      <c r="E158" s="321">
        <v>158.18333333333331</v>
      </c>
      <c r="F158" s="321">
        <v>157.16666666666666</v>
      </c>
      <c r="G158" s="321">
        <v>155.33333333333331</v>
      </c>
      <c r="H158" s="321">
        <v>161.0333333333333</v>
      </c>
      <c r="I158" s="321">
        <v>162.86666666666667</v>
      </c>
      <c r="J158" s="321">
        <v>163.8833333333333</v>
      </c>
      <c r="K158" s="320">
        <v>161.85</v>
      </c>
      <c r="L158" s="320">
        <v>159</v>
      </c>
      <c r="M158" s="320">
        <v>2.72662</v>
      </c>
      <c r="N158" s="1"/>
      <c r="O158" s="1"/>
    </row>
    <row r="159" spans="1:15" ht="12.75" customHeight="1">
      <c r="A159" s="30">
        <v>149</v>
      </c>
      <c r="B159" s="334" t="s">
        <v>378</v>
      </c>
      <c r="C159" s="320">
        <v>2867.75</v>
      </c>
      <c r="D159" s="321">
        <v>2882.5833333333335</v>
      </c>
      <c r="E159" s="321">
        <v>2815.166666666667</v>
      </c>
      <c r="F159" s="321">
        <v>2762.5833333333335</v>
      </c>
      <c r="G159" s="321">
        <v>2695.166666666667</v>
      </c>
      <c r="H159" s="321">
        <v>2935.166666666667</v>
      </c>
      <c r="I159" s="321">
        <v>3002.5833333333339</v>
      </c>
      <c r="J159" s="321">
        <v>3055.166666666667</v>
      </c>
      <c r="K159" s="320">
        <v>2950</v>
      </c>
      <c r="L159" s="320">
        <v>2830</v>
      </c>
      <c r="M159" s="320">
        <v>0.17576</v>
      </c>
      <c r="N159" s="1"/>
      <c r="O159" s="1"/>
    </row>
    <row r="160" spans="1:15" ht="12.75" customHeight="1">
      <c r="A160" s="30">
        <v>150</v>
      </c>
      <c r="B160" s="334" t="s">
        <v>256</v>
      </c>
      <c r="C160" s="320">
        <v>270.05</v>
      </c>
      <c r="D160" s="321">
        <v>271.08333333333331</v>
      </c>
      <c r="E160" s="321">
        <v>267.96666666666664</v>
      </c>
      <c r="F160" s="321">
        <v>265.88333333333333</v>
      </c>
      <c r="G160" s="321">
        <v>262.76666666666665</v>
      </c>
      <c r="H160" s="321">
        <v>273.16666666666663</v>
      </c>
      <c r="I160" s="321">
        <v>276.2833333333333</v>
      </c>
      <c r="J160" s="321">
        <v>278.36666666666662</v>
      </c>
      <c r="K160" s="320">
        <v>274.2</v>
      </c>
      <c r="L160" s="320">
        <v>269</v>
      </c>
      <c r="M160" s="320">
        <v>6.5773700000000002</v>
      </c>
      <c r="N160" s="1"/>
      <c r="O160" s="1"/>
    </row>
    <row r="161" spans="1:15" ht="12.75" customHeight="1">
      <c r="A161" s="30">
        <v>151</v>
      </c>
      <c r="B161" s="334" t="s">
        <v>364</v>
      </c>
      <c r="C161" s="320">
        <v>27.85</v>
      </c>
      <c r="D161" s="321">
        <v>27.850000000000005</v>
      </c>
      <c r="E161" s="321">
        <v>27.850000000000009</v>
      </c>
      <c r="F161" s="321">
        <v>27.850000000000005</v>
      </c>
      <c r="G161" s="321">
        <v>27.850000000000009</v>
      </c>
      <c r="H161" s="321">
        <v>27.850000000000009</v>
      </c>
      <c r="I161" s="321">
        <v>27.85</v>
      </c>
      <c r="J161" s="321">
        <v>27.850000000000009</v>
      </c>
      <c r="K161" s="320">
        <v>27.85</v>
      </c>
      <c r="L161" s="320">
        <v>27.85</v>
      </c>
      <c r="M161" s="320">
        <v>7.5600100000000001</v>
      </c>
      <c r="N161" s="1"/>
      <c r="O161" s="1"/>
    </row>
    <row r="162" spans="1:15" ht="12.75" customHeight="1">
      <c r="A162" s="30">
        <v>152</v>
      </c>
      <c r="B162" s="334" t="s">
        <v>362</v>
      </c>
      <c r="C162" s="320">
        <v>124.25</v>
      </c>
      <c r="D162" s="321">
        <v>125.05</v>
      </c>
      <c r="E162" s="321">
        <v>123.1</v>
      </c>
      <c r="F162" s="321">
        <v>121.95</v>
      </c>
      <c r="G162" s="321">
        <v>120</v>
      </c>
      <c r="H162" s="321">
        <v>126.19999999999999</v>
      </c>
      <c r="I162" s="321">
        <v>128.15</v>
      </c>
      <c r="J162" s="321">
        <v>129.29999999999998</v>
      </c>
      <c r="K162" s="320">
        <v>127</v>
      </c>
      <c r="L162" s="320">
        <v>123.9</v>
      </c>
      <c r="M162" s="320">
        <v>23.289429999999999</v>
      </c>
      <c r="N162" s="1"/>
      <c r="O162" s="1"/>
    </row>
    <row r="163" spans="1:15" ht="12.75" customHeight="1">
      <c r="A163" s="30">
        <v>153</v>
      </c>
      <c r="B163" s="334" t="s">
        <v>377</v>
      </c>
      <c r="C163" s="320">
        <v>361.1</v>
      </c>
      <c r="D163" s="321">
        <v>363.0333333333333</v>
      </c>
      <c r="E163" s="321">
        <v>351.21666666666658</v>
      </c>
      <c r="F163" s="321">
        <v>341.33333333333326</v>
      </c>
      <c r="G163" s="321">
        <v>329.51666666666654</v>
      </c>
      <c r="H163" s="321">
        <v>372.91666666666663</v>
      </c>
      <c r="I163" s="321">
        <v>384.73333333333335</v>
      </c>
      <c r="J163" s="321">
        <v>394.61666666666667</v>
      </c>
      <c r="K163" s="320">
        <v>374.85</v>
      </c>
      <c r="L163" s="320">
        <v>353.15</v>
      </c>
      <c r="M163" s="320">
        <v>15.89184</v>
      </c>
      <c r="N163" s="1"/>
      <c r="O163" s="1"/>
    </row>
    <row r="164" spans="1:15" ht="12.75" customHeight="1">
      <c r="A164" s="30">
        <v>154</v>
      </c>
      <c r="B164" s="334" t="s">
        <v>103</v>
      </c>
      <c r="C164" s="320">
        <v>157.85</v>
      </c>
      <c r="D164" s="321">
        <v>158.9</v>
      </c>
      <c r="E164" s="321">
        <v>154.95000000000002</v>
      </c>
      <c r="F164" s="321">
        <v>152.05000000000001</v>
      </c>
      <c r="G164" s="321">
        <v>148.10000000000002</v>
      </c>
      <c r="H164" s="321">
        <v>161.80000000000001</v>
      </c>
      <c r="I164" s="321">
        <v>165.75</v>
      </c>
      <c r="J164" s="321">
        <v>168.65</v>
      </c>
      <c r="K164" s="320">
        <v>162.85</v>
      </c>
      <c r="L164" s="320">
        <v>156</v>
      </c>
      <c r="M164" s="320">
        <v>176.44525999999999</v>
      </c>
      <c r="N164" s="1"/>
      <c r="O164" s="1"/>
    </row>
    <row r="165" spans="1:15" ht="12.75" customHeight="1">
      <c r="A165" s="30">
        <v>155</v>
      </c>
      <c r="B165" s="334" t="s">
        <v>366</v>
      </c>
      <c r="C165" s="320">
        <v>2978.3</v>
      </c>
      <c r="D165" s="321">
        <v>2974.0333333333333</v>
      </c>
      <c r="E165" s="321">
        <v>2931.8166666666666</v>
      </c>
      <c r="F165" s="321">
        <v>2885.3333333333335</v>
      </c>
      <c r="G165" s="321">
        <v>2843.1166666666668</v>
      </c>
      <c r="H165" s="321">
        <v>3020.5166666666664</v>
      </c>
      <c r="I165" s="321">
        <v>3062.7333333333327</v>
      </c>
      <c r="J165" s="321">
        <v>3109.2166666666662</v>
      </c>
      <c r="K165" s="320">
        <v>3016.25</v>
      </c>
      <c r="L165" s="320">
        <v>2927.55</v>
      </c>
      <c r="M165" s="320">
        <v>0.13963</v>
      </c>
      <c r="N165" s="1"/>
      <c r="O165" s="1"/>
    </row>
    <row r="166" spans="1:15" ht="12.75" customHeight="1">
      <c r="A166" s="30">
        <v>156</v>
      </c>
      <c r="B166" s="334" t="s">
        <v>367</v>
      </c>
      <c r="C166" s="320">
        <v>3071.55</v>
      </c>
      <c r="D166" s="321">
        <v>3054.4666666666667</v>
      </c>
      <c r="E166" s="321">
        <v>3023.0833333333335</v>
      </c>
      <c r="F166" s="321">
        <v>2974.6166666666668</v>
      </c>
      <c r="G166" s="321">
        <v>2943.2333333333336</v>
      </c>
      <c r="H166" s="321">
        <v>3102.9333333333334</v>
      </c>
      <c r="I166" s="321">
        <v>3134.3166666666666</v>
      </c>
      <c r="J166" s="321">
        <v>3182.7833333333333</v>
      </c>
      <c r="K166" s="320">
        <v>3085.85</v>
      </c>
      <c r="L166" s="320">
        <v>3006</v>
      </c>
      <c r="M166" s="320">
        <v>0.26190000000000002</v>
      </c>
      <c r="N166" s="1"/>
      <c r="O166" s="1"/>
    </row>
    <row r="167" spans="1:15" ht="12.75" customHeight="1">
      <c r="A167" s="30">
        <v>157</v>
      </c>
      <c r="B167" s="334" t="s">
        <v>373</v>
      </c>
      <c r="C167" s="320">
        <v>416.1</v>
      </c>
      <c r="D167" s="321">
        <v>418.7</v>
      </c>
      <c r="E167" s="321">
        <v>399.45</v>
      </c>
      <c r="F167" s="321">
        <v>382.8</v>
      </c>
      <c r="G167" s="321">
        <v>363.55</v>
      </c>
      <c r="H167" s="321">
        <v>435.34999999999997</v>
      </c>
      <c r="I167" s="321">
        <v>454.59999999999997</v>
      </c>
      <c r="J167" s="321">
        <v>471.24999999999994</v>
      </c>
      <c r="K167" s="320">
        <v>437.95</v>
      </c>
      <c r="L167" s="320">
        <v>402.05</v>
      </c>
      <c r="M167" s="320">
        <v>13.69486</v>
      </c>
      <c r="N167" s="1"/>
      <c r="O167" s="1"/>
    </row>
    <row r="168" spans="1:15" ht="12.75" customHeight="1">
      <c r="A168" s="30">
        <v>158</v>
      </c>
      <c r="B168" s="334" t="s">
        <v>368</v>
      </c>
      <c r="C168" s="320">
        <v>119.35</v>
      </c>
      <c r="D168" s="321">
        <v>120</v>
      </c>
      <c r="E168" s="321">
        <v>117.4</v>
      </c>
      <c r="F168" s="321">
        <v>115.45</v>
      </c>
      <c r="G168" s="321">
        <v>112.85000000000001</v>
      </c>
      <c r="H168" s="321">
        <v>121.95</v>
      </c>
      <c r="I168" s="321">
        <v>124.55</v>
      </c>
      <c r="J168" s="321">
        <v>126.5</v>
      </c>
      <c r="K168" s="320">
        <v>122.6</v>
      </c>
      <c r="L168" s="320">
        <v>118.05</v>
      </c>
      <c r="M168" s="320">
        <v>1.56792</v>
      </c>
      <c r="N168" s="1"/>
      <c r="O168" s="1"/>
    </row>
    <row r="169" spans="1:15" ht="12.75" customHeight="1">
      <c r="A169" s="30">
        <v>159</v>
      </c>
      <c r="B169" s="334" t="s">
        <v>369</v>
      </c>
      <c r="C169" s="320">
        <v>5153.45</v>
      </c>
      <c r="D169" s="321">
        <v>5136.55</v>
      </c>
      <c r="E169" s="321">
        <v>5103.05</v>
      </c>
      <c r="F169" s="321">
        <v>5052.6499999999996</v>
      </c>
      <c r="G169" s="321">
        <v>5019.1499999999996</v>
      </c>
      <c r="H169" s="321">
        <v>5186.9500000000007</v>
      </c>
      <c r="I169" s="321">
        <v>5220.4500000000007</v>
      </c>
      <c r="J169" s="321">
        <v>5270.8500000000013</v>
      </c>
      <c r="K169" s="320">
        <v>5170.05</v>
      </c>
      <c r="L169" s="320">
        <v>5086.1499999999996</v>
      </c>
      <c r="M169" s="320">
        <v>2.5309999999999999E-2</v>
      </c>
      <c r="N169" s="1"/>
      <c r="O169" s="1"/>
    </row>
    <row r="170" spans="1:15" ht="12.75" customHeight="1">
      <c r="A170" s="30">
        <v>160</v>
      </c>
      <c r="B170" s="334" t="s">
        <v>257</v>
      </c>
      <c r="C170" s="320">
        <v>3293.6</v>
      </c>
      <c r="D170" s="321">
        <v>3304.1333333333337</v>
      </c>
      <c r="E170" s="321">
        <v>3238.2666666666673</v>
      </c>
      <c r="F170" s="321">
        <v>3182.9333333333338</v>
      </c>
      <c r="G170" s="321">
        <v>3117.0666666666675</v>
      </c>
      <c r="H170" s="321">
        <v>3359.4666666666672</v>
      </c>
      <c r="I170" s="321">
        <v>3425.333333333333</v>
      </c>
      <c r="J170" s="321">
        <v>3480.666666666667</v>
      </c>
      <c r="K170" s="320">
        <v>3370</v>
      </c>
      <c r="L170" s="320">
        <v>3248.8</v>
      </c>
      <c r="M170" s="320">
        <v>1.44373</v>
      </c>
      <c r="N170" s="1"/>
      <c r="O170" s="1"/>
    </row>
    <row r="171" spans="1:15" ht="12.75" customHeight="1">
      <c r="A171" s="30">
        <v>161</v>
      </c>
      <c r="B171" s="334" t="s">
        <v>370</v>
      </c>
      <c r="C171" s="320">
        <v>1585.5</v>
      </c>
      <c r="D171" s="321">
        <v>1589.1333333333332</v>
      </c>
      <c r="E171" s="321">
        <v>1578.3666666666663</v>
      </c>
      <c r="F171" s="321">
        <v>1571.2333333333331</v>
      </c>
      <c r="G171" s="321">
        <v>1560.4666666666662</v>
      </c>
      <c r="H171" s="321">
        <v>1596.2666666666664</v>
      </c>
      <c r="I171" s="321">
        <v>1607.0333333333333</v>
      </c>
      <c r="J171" s="321">
        <v>1614.1666666666665</v>
      </c>
      <c r="K171" s="320">
        <v>1599.9</v>
      </c>
      <c r="L171" s="320">
        <v>1582</v>
      </c>
      <c r="M171" s="320">
        <v>0.11211</v>
      </c>
      <c r="N171" s="1"/>
      <c r="O171" s="1"/>
    </row>
    <row r="172" spans="1:15" ht="12.75" customHeight="1">
      <c r="A172" s="30">
        <v>162</v>
      </c>
      <c r="B172" s="334" t="s">
        <v>104</v>
      </c>
      <c r="C172" s="320">
        <v>427.05</v>
      </c>
      <c r="D172" s="321">
        <v>432.83333333333331</v>
      </c>
      <c r="E172" s="321">
        <v>419.71666666666664</v>
      </c>
      <c r="F172" s="321">
        <v>412.38333333333333</v>
      </c>
      <c r="G172" s="321">
        <v>399.26666666666665</v>
      </c>
      <c r="H172" s="321">
        <v>440.16666666666663</v>
      </c>
      <c r="I172" s="321">
        <v>453.2833333333333</v>
      </c>
      <c r="J172" s="321">
        <v>460.61666666666662</v>
      </c>
      <c r="K172" s="320">
        <v>445.95</v>
      </c>
      <c r="L172" s="320">
        <v>425.5</v>
      </c>
      <c r="M172" s="320">
        <v>9.2149099999999997</v>
      </c>
      <c r="N172" s="1"/>
      <c r="O172" s="1"/>
    </row>
    <row r="173" spans="1:15" ht="12.75" customHeight="1">
      <c r="A173" s="30">
        <v>163</v>
      </c>
      <c r="B173" s="334" t="s">
        <v>365</v>
      </c>
      <c r="C173" s="320">
        <v>4696.5</v>
      </c>
      <c r="D173" s="321">
        <v>4716.2833333333338</v>
      </c>
      <c r="E173" s="321">
        <v>4652.5666666666675</v>
      </c>
      <c r="F173" s="321">
        <v>4608.6333333333341</v>
      </c>
      <c r="G173" s="321">
        <v>4544.9166666666679</v>
      </c>
      <c r="H173" s="321">
        <v>4760.2166666666672</v>
      </c>
      <c r="I173" s="321">
        <v>4823.9333333333325</v>
      </c>
      <c r="J173" s="321">
        <v>4867.8666666666668</v>
      </c>
      <c r="K173" s="320">
        <v>4780</v>
      </c>
      <c r="L173" s="320">
        <v>4672.3500000000004</v>
      </c>
      <c r="M173" s="320">
        <v>0.12282</v>
      </c>
      <c r="N173" s="1"/>
      <c r="O173" s="1"/>
    </row>
    <row r="174" spans="1:15" ht="12.75" customHeight="1">
      <c r="A174" s="30">
        <v>164</v>
      </c>
      <c r="B174" s="334" t="s">
        <v>379</v>
      </c>
      <c r="C174" s="320">
        <v>816.35</v>
      </c>
      <c r="D174" s="321">
        <v>827.4</v>
      </c>
      <c r="E174" s="321">
        <v>796.05</v>
      </c>
      <c r="F174" s="321">
        <v>775.75</v>
      </c>
      <c r="G174" s="321">
        <v>744.4</v>
      </c>
      <c r="H174" s="321">
        <v>847.69999999999993</v>
      </c>
      <c r="I174" s="321">
        <v>879.05000000000007</v>
      </c>
      <c r="J174" s="321">
        <v>899.34999999999991</v>
      </c>
      <c r="K174" s="320">
        <v>858.75</v>
      </c>
      <c r="L174" s="320">
        <v>807.1</v>
      </c>
      <c r="M174" s="320">
        <v>23.81305</v>
      </c>
      <c r="N174" s="1"/>
      <c r="O174" s="1"/>
    </row>
    <row r="175" spans="1:15" ht="12.75" customHeight="1">
      <c r="A175" s="30">
        <v>165</v>
      </c>
      <c r="B175" s="334" t="s">
        <v>371</v>
      </c>
      <c r="C175" s="320">
        <v>1199.45</v>
      </c>
      <c r="D175" s="321">
        <v>1215.4833333333333</v>
      </c>
      <c r="E175" s="321">
        <v>1173.9666666666667</v>
      </c>
      <c r="F175" s="321">
        <v>1148.4833333333333</v>
      </c>
      <c r="G175" s="321">
        <v>1106.9666666666667</v>
      </c>
      <c r="H175" s="321">
        <v>1240.9666666666667</v>
      </c>
      <c r="I175" s="321">
        <v>1282.4833333333336</v>
      </c>
      <c r="J175" s="321">
        <v>1307.9666666666667</v>
      </c>
      <c r="K175" s="320">
        <v>1257</v>
      </c>
      <c r="L175" s="320">
        <v>1190</v>
      </c>
      <c r="M175" s="320">
        <v>1.1665300000000001</v>
      </c>
      <c r="N175" s="1"/>
      <c r="O175" s="1"/>
    </row>
    <row r="176" spans="1:15" ht="12.75" customHeight="1">
      <c r="A176" s="30">
        <v>166</v>
      </c>
      <c r="B176" s="334" t="s">
        <v>258</v>
      </c>
      <c r="C176" s="320">
        <v>505.7</v>
      </c>
      <c r="D176" s="321">
        <v>514.5333333333333</v>
      </c>
      <c r="E176" s="321">
        <v>487.76666666666665</v>
      </c>
      <c r="F176" s="321">
        <v>469.83333333333337</v>
      </c>
      <c r="G176" s="321">
        <v>443.06666666666672</v>
      </c>
      <c r="H176" s="321">
        <v>532.46666666666658</v>
      </c>
      <c r="I176" s="321">
        <v>559.23333333333323</v>
      </c>
      <c r="J176" s="321">
        <v>577.16666666666652</v>
      </c>
      <c r="K176" s="320">
        <v>541.29999999999995</v>
      </c>
      <c r="L176" s="320">
        <v>496.6</v>
      </c>
      <c r="M176" s="320">
        <v>41.203249999999997</v>
      </c>
      <c r="N176" s="1"/>
      <c r="O176" s="1"/>
    </row>
    <row r="177" spans="1:15" ht="12.75" customHeight="1">
      <c r="A177" s="30">
        <v>167</v>
      </c>
      <c r="B177" s="334" t="s">
        <v>107</v>
      </c>
      <c r="C177" s="320">
        <v>761.15</v>
      </c>
      <c r="D177" s="321">
        <v>766.61666666666667</v>
      </c>
      <c r="E177" s="321">
        <v>743.7833333333333</v>
      </c>
      <c r="F177" s="321">
        <v>726.41666666666663</v>
      </c>
      <c r="G177" s="321">
        <v>703.58333333333326</v>
      </c>
      <c r="H177" s="321">
        <v>783.98333333333335</v>
      </c>
      <c r="I177" s="321">
        <v>806.81666666666661</v>
      </c>
      <c r="J177" s="321">
        <v>824.18333333333339</v>
      </c>
      <c r="K177" s="320">
        <v>789.45</v>
      </c>
      <c r="L177" s="320">
        <v>749.25</v>
      </c>
      <c r="M177" s="320">
        <v>28.713539999999998</v>
      </c>
      <c r="N177" s="1"/>
      <c r="O177" s="1"/>
    </row>
    <row r="178" spans="1:15" ht="12.75" customHeight="1">
      <c r="A178" s="30">
        <v>168</v>
      </c>
      <c r="B178" s="334" t="s">
        <v>259</v>
      </c>
      <c r="C178" s="320">
        <v>481.85</v>
      </c>
      <c r="D178" s="321">
        <v>486.73333333333335</v>
      </c>
      <c r="E178" s="321">
        <v>476.11666666666667</v>
      </c>
      <c r="F178" s="321">
        <v>470.38333333333333</v>
      </c>
      <c r="G178" s="321">
        <v>459.76666666666665</v>
      </c>
      <c r="H178" s="321">
        <v>492.4666666666667</v>
      </c>
      <c r="I178" s="321">
        <v>503.08333333333337</v>
      </c>
      <c r="J178" s="321">
        <v>508.81666666666672</v>
      </c>
      <c r="K178" s="320">
        <v>497.35</v>
      </c>
      <c r="L178" s="320">
        <v>481</v>
      </c>
      <c r="M178" s="320">
        <v>1.5558099999999999</v>
      </c>
      <c r="N178" s="1"/>
      <c r="O178" s="1"/>
    </row>
    <row r="179" spans="1:15" ht="12.75" customHeight="1">
      <c r="A179" s="30">
        <v>169</v>
      </c>
      <c r="B179" s="334" t="s">
        <v>108</v>
      </c>
      <c r="C179" s="320">
        <v>1510.8</v>
      </c>
      <c r="D179" s="321">
        <v>1524.7833333333335</v>
      </c>
      <c r="E179" s="321">
        <v>1489.5666666666671</v>
      </c>
      <c r="F179" s="321">
        <v>1468.3333333333335</v>
      </c>
      <c r="G179" s="321">
        <v>1433.116666666667</v>
      </c>
      <c r="H179" s="321">
        <v>1546.0166666666671</v>
      </c>
      <c r="I179" s="321">
        <v>1581.2333333333338</v>
      </c>
      <c r="J179" s="321">
        <v>1602.4666666666672</v>
      </c>
      <c r="K179" s="320">
        <v>1560</v>
      </c>
      <c r="L179" s="320">
        <v>1503.55</v>
      </c>
      <c r="M179" s="320">
        <v>6.7212899999999998</v>
      </c>
      <c r="N179" s="1"/>
      <c r="O179" s="1"/>
    </row>
    <row r="180" spans="1:15" ht="12.75" customHeight="1">
      <c r="A180" s="30">
        <v>170</v>
      </c>
      <c r="B180" s="334" t="s">
        <v>380</v>
      </c>
      <c r="C180" s="320">
        <v>84.7</v>
      </c>
      <c r="D180" s="321">
        <v>84.13333333333334</v>
      </c>
      <c r="E180" s="321">
        <v>82.816666666666677</v>
      </c>
      <c r="F180" s="321">
        <v>80.933333333333337</v>
      </c>
      <c r="G180" s="321">
        <v>79.616666666666674</v>
      </c>
      <c r="H180" s="321">
        <v>86.01666666666668</v>
      </c>
      <c r="I180" s="321">
        <v>87.333333333333343</v>
      </c>
      <c r="J180" s="321">
        <v>89.216666666666683</v>
      </c>
      <c r="K180" s="320">
        <v>85.45</v>
      </c>
      <c r="L180" s="320">
        <v>82.25</v>
      </c>
      <c r="M180" s="320">
        <v>18.366540000000001</v>
      </c>
      <c r="N180" s="1"/>
      <c r="O180" s="1"/>
    </row>
    <row r="181" spans="1:15" ht="12.75" customHeight="1">
      <c r="A181" s="30">
        <v>171</v>
      </c>
      <c r="B181" s="334" t="s">
        <v>109</v>
      </c>
      <c r="C181" s="320">
        <v>286.60000000000002</v>
      </c>
      <c r="D181" s="321">
        <v>287.95</v>
      </c>
      <c r="E181" s="321">
        <v>283.14999999999998</v>
      </c>
      <c r="F181" s="321">
        <v>279.7</v>
      </c>
      <c r="G181" s="321">
        <v>274.89999999999998</v>
      </c>
      <c r="H181" s="321">
        <v>291.39999999999998</v>
      </c>
      <c r="I181" s="321">
        <v>296.20000000000005</v>
      </c>
      <c r="J181" s="321">
        <v>299.64999999999998</v>
      </c>
      <c r="K181" s="320">
        <v>292.75</v>
      </c>
      <c r="L181" s="320">
        <v>284.5</v>
      </c>
      <c r="M181" s="320">
        <v>5.9156500000000003</v>
      </c>
      <c r="N181" s="1"/>
      <c r="O181" s="1"/>
    </row>
    <row r="182" spans="1:15" ht="12.75" customHeight="1">
      <c r="A182" s="30">
        <v>172</v>
      </c>
      <c r="B182" s="334" t="s">
        <v>372</v>
      </c>
      <c r="C182" s="320">
        <v>526.75</v>
      </c>
      <c r="D182" s="321">
        <v>533.11666666666667</v>
      </c>
      <c r="E182" s="321">
        <v>518.73333333333335</v>
      </c>
      <c r="F182" s="321">
        <v>510.7166666666667</v>
      </c>
      <c r="G182" s="321">
        <v>496.33333333333337</v>
      </c>
      <c r="H182" s="321">
        <v>541.13333333333333</v>
      </c>
      <c r="I182" s="321">
        <v>555.51666666666677</v>
      </c>
      <c r="J182" s="321">
        <v>563.5333333333333</v>
      </c>
      <c r="K182" s="320">
        <v>547.5</v>
      </c>
      <c r="L182" s="320">
        <v>525.1</v>
      </c>
      <c r="M182" s="320">
        <v>5.0285000000000002</v>
      </c>
      <c r="N182" s="1"/>
      <c r="O182" s="1"/>
    </row>
    <row r="183" spans="1:15" ht="12.75" customHeight="1">
      <c r="A183" s="30">
        <v>173</v>
      </c>
      <c r="B183" s="334" t="s">
        <v>110</v>
      </c>
      <c r="C183" s="320">
        <v>1693.7</v>
      </c>
      <c r="D183" s="321">
        <v>1692.6333333333332</v>
      </c>
      <c r="E183" s="321">
        <v>1679.4166666666665</v>
      </c>
      <c r="F183" s="321">
        <v>1665.1333333333332</v>
      </c>
      <c r="G183" s="321">
        <v>1651.9166666666665</v>
      </c>
      <c r="H183" s="321">
        <v>1706.9166666666665</v>
      </c>
      <c r="I183" s="321">
        <v>1720.1333333333332</v>
      </c>
      <c r="J183" s="321">
        <v>1734.4166666666665</v>
      </c>
      <c r="K183" s="320">
        <v>1705.85</v>
      </c>
      <c r="L183" s="320">
        <v>1678.35</v>
      </c>
      <c r="M183" s="320">
        <v>4.5152000000000001</v>
      </c>
      <c r="N183" s="1"/>
      <c r="O183" s="1"/>
    </row>
    <row r="184" spans="1:15" ht="12.75" customHeight="1">
      <c r="A184" s="30">
        <v>174</v>
      </c>
      <c r="B184" s="334" t="s">
        <v>374</v>
      </c>
      <c r="C184" s="320">
        <v>179.35</v>
      </c>
      <c r="D184" s="321">
        <v>182.45000000000002</v>
      </c>
      <c r="E184" s="321">
        <v>175.50000000000003</v>
      </c>
      <c r="F184" s="321">
        <v>171.65</v>
      </c>
      <c r="G184" s="321">
        <v>164.70000000000002</v>
      </c>
      <c r="H184" s="321">
        <v>186.30000000000004</v>
      </c>
      <c r="I184" s="321">
        <v>193.25000000000003</v>
      </c>
      <c r="J184" s="321">
        <v>197.10000000000005</v>
      </c>
      <c r="K184" s="320">
        <v>189.4</v>
      </c>
      <c r="L184" s="320">
        <v>178.6</v>
      </c>
      <c r="M184" s="320">
        <v>16.215530000000001</v>
      </c>
      <c r="N184" s="1"/>
      <c r="O184" s="1"/>
    </row>
    <row r="185" spans="1:15" ht="12.75" customHeight="1">
      <c r="A185" s="30">
        <v>175</v>
      </c>
      <c r="B185" s="334" t="s">
        <v>375</v>
      </c>
      <c r="C185" s="320">
        <v>1691.7</v>
      </c>
      <c r="D185" s="321">
        <v>1709.8999999999999</v>
      </c>
      <c r="E185" s="321">
        <v>1659.8499999999997</v>
      </c>
      <c r="F185" s="321">
        <v>1627.9999999999998</v>
      </c>
      <c r="G185" s="321">
        <v>1577.9499999999996</v>
      </c>
      <c r="H185" s="321">
        <v>1741.7499999999998</v>
      </c>
      <c r="I185" s="321">
        <v>1791.8</v>
      </c>
      <c r="J185" s="321">
        <v>1823.6499999999999</v>
      </c>
      <c r="K185" s="320">
        <v>1759.95</v>
      </c>
      <c r="L185" s="320">
        <v>1678.05</v>
      </c>
      <c r="M185" s="320">
        <v>0.36736999999999997</v>
      </c>
      <c r="N185" s="1"/>
      <c r="O185" s="1"/>
    </row>
    <row r="186" spans="1:15" ht="12.75" customHeight="1">
      <c r="A186" s="30">
        <v>176</v>
      </c>
      <c r="B186" s="334" t="s">
        <v>381</v>
      </c>
      <c r="C186" s="320">
        <v>173.25</v>
      </c>
      <c r="D186" s="321">
        <v>173.29999999999998</v>
      </c>
      <c r="E186" s="321">
        <v>168.79999999999995</v>
      </c>
      <c r="F186" s="321">
        <v>164.34999999999997</v>
      </c>
      <c r="G186" s="321">
        <v>159.84999999999994</v>
      </c>
      <c r="H186" s="321">
        <v>177.74999999999997</v>
      </c>
      <c r="I186" s="321">
        <v>182.25000000000003</v>
      </c>
      <c r="J186" s="321">
        <v>186.7</v>
      </c>
      <c r="K186" s="320">
        <v>177.8</v>
      </c>
      <c r="L186" s="320">
        <v>168.85</v>
      </c>
      <c r="M186" s="320">
        <v>37.096640000000001</v>
      </c>
      <c r="N186" s="1"/>
      <c r="O186" s="1"/>
    </row>
    <row r="187" spans="1:15" ht="12.75" customHeight="1">
      <c r="A187" s="30">
        <v>177</v>
      </c>
      <c r="B187" s="334" t="s">
        <v>260</v>
      </c>
      <c r="C187" s="320">
        <v>261.85000000000002</v>
      </c>
      <c r="D187" s="321">
        <v>264.18333333333334</v>
      </c>
      <c r="E187" s="321">
        <v>258.41666666666669</v>
      </c>
      <c r="F187" s="321">
        <v>254.98333333333335</v>
      </c>
      <c r="G187" s="321">
        <v>249.2166666666667</v>
      </c>
      <c r="H187" s="321">
        <v>267.61666666666667</v>
      </c>
      <c r="I187" s="321">
        <v>273.38333333333333</v>
      </c>
      <c r="J187" s="321">
        <v>276.81666666666666</v>
      </c>
      <c r="K187" s="320">
        <v>269.95</v>
      </c>
      <c r="L187" s="320">
        <v>260.75</v>
      </c>
      <c r="M187" s="320">
        <v>5.6448499999999999</v>
      </c>
      <c r="N187" s="1"/>
      <c r="O187" s="1"/>
    </row>
    <row r="188" spans="1:15" ht="12.75" customHeight="1">
      <c r="A188" s="30">
        <v>178</v>
      </c>
      <c r="B188" s="334" t="s">
        <v>376</v>
      </c>
      <c r="C188" s="320">
        <v>927.75</v>
      </c>
      <c r="D188" s="321">
        <v>931.13333333333333</v>
      </c>
      <c r="E188" s="321">
        <v>894.36666666666667</v>
      </c>
      <c r="F188" s="321">
        <v>860.98333333333335</v>
      </c>
      <c r="G188" s="321">
        <v>824.2166666666667</v>
      </c>
      <c r="H188" s="321">
        <v>964.51666666666665</v>
      </c>
      <c r="I188" s="321">
        <v>1001.2833333333333</v>
      </c>
      <c r="J188" s="321">
        <v>1034.6666666666665</v>
      </c>
      <c r="K188" s="320">
        <v>967.9</v>
      </c>
      <c r="L188" s="320">
        <v>897.75</v>
      </c>
      <c r="M188" s="320">
        <v>8.6635799999999996</v>
      </c>
      <c r="N188" s="1"/>
      <c r="O188" s="1"/>
    </row>
    <row r="189" spans="1:15" ht="12.75" customHeight="1">
      <c r="A189" s="30">
        <v>179</v>
      </c>
      <c r="B189" s="334" t="s">
        <v>111</v>
      </c>
      <c r="C189" s="320">
        <v>524.79999999999995</v>
      </c>
      <c r="D189" s="321">
        <v>521.73333333333323</v>
      </c>
      <c r="E189" s="321">
        <v>513.46666666666647</v>
      </c>
      <c r="F189" s="321">
        <v>502.13333333333321</v>
      </c>
      <c r="G189" s="321">
        <v>493.86666666666645</v>
      </c>
      <c r="H189" s="321">
        <v>533.06666666666649</v>
      </c>
      <c r="I189" s="321">
        <v>541.33333333333314</v>
      </c>
      <c r="J189" s="321">
        <v>552.66666666666652</v>
      </c>
      <c r="K189" s="320">
        <v>530</v>
      </c>
      <c r="L189" s="320">
        <v>510.4</v>
      </c>
      <c r="M189" s="320">
        <v>15.51084</v>
      </c>
      <c r="N189" s="1"/>
      <c r="O189" s="1"/>
    </row>
    <row r="190" spans="1:15" ht="12.75" customHeight="1">
      <c r="A190" s="30">
        <v>180</v>
      </c>
      <c r="B190" s="334" t="s">
        <v>261</v>
      </c>
      <c r="C190" s="320">
        <v>1627.15</v>
      </c>
      <c r="D190" s="321">
        <v>1633.2166666666665</v>
      </c>
      <c r="E190" s="321">
        <v>1591.5333333333328</v>
      </c>
      <c r="F190" s="321">
        <v>1555.9166666666663</v>
      </c>
      <c r="G190" s="321">
        <v>1514.2333333333327</v>
      </c>
      <c r="H190" s="321">
        <v>1668.833333333333</v>
      </c>
      <c r="I190" s="321">
        <v>1710.5166666666669</v>
      </c>
      <c r="J190" s="321">
        <v>1746.1333333333332</v>
      </c>
      <c r="K190" s="320">
        <v>1674.9</v>
      </c>
      <c r="L190" s="320">
        <v>1597.6</v>
      </c>
      <c r="M190" s="320">
        <v>8.43262</v>
      </c>
      <c r="N190" s="1"/>
      <c r="O190" s="1"/>
    </row>
    <row r="191" spans="1:15" ht="12.75" customHeight="1">
      <c r="A191" s="30">
        <v>181</v>
      </c>
      <c r="B191" s="334" t="s">
        <v>385</v>
      </c>
      <c r="C191" s="320">
        <v>1007.95</v>
      </c>
      <c r="D191" s="321">
        <v>1009.4833333333332</v>
      </c>
      <c r="E191" s="321">
        <v>999.96666666666647</v>
      </c>
      <c r="F191" s="321">
        <v>991.98333333333323</v>
      </c>
      <c r="G191" s="321">
        <v>982.46666666666647</v>
      </c>
      <c r="H191" s="321">
        <v>1017.4666666666665</v>
      </c>
      <c r="I191" s="321">
        <v>1026.9833333333331</v>
      </c>
      <c r="J191" s="321">
        <v>1034.9666666666665</v>
      </c>
      <c r="K191" s="320">
        <v>1019</v>
      </c>
      <c r="L191" s="320">
        <v>1001.5</v>
      </c>
      <c r="M191" s="320">
        <v>2.2943799999999999</v>
      </c>
      <c r="N191" s="1"/>
      <c r="O191" s="1"/>
    </row>
    <row r="192" spans="1:15" ht="12.75" customHeight="1">
      <c r="A192" s="30">
        <v>182</v>
      </c>
      <c r="B192" s="334" t="s">
        <v>831</v>
      </c>
      <c r="C192" s="320">
        <v>20.65</v>
      </c>
      <c r="D192" s="321">
        <v>21.016666666666669</v>
      </c>
      <c r="E192" s="321">
        <v>20.233333333333338</v>
      </c>
      <c r="F192" s="321">
        <v>19.81666666666667</v>
      </c>
      <c r="G192" s="321">
        <v>19.033333333333339</v>
      </c>
      <c r="H192" s="321">
        <v>21.433333333333337</v>
      </c>
      <c r="I192" s="321">
        <v>22.216666666666669</v>
      </c>
      <c r="J192" s="321">
        <v>22.633333333333336</v>
      </c>
      <c r="K192" s="320">
        <v>21.8</v>
      </c>
      <c r="L192" s="320">
        <v>20.6</v>
      </c>
      <c r="M192" s="320">
        <v>98.703819999999993</v>
      </c>
      <c r="N192" s="1"/>
      <c r="O192" s="1"/>
    </row>
    <row r="193" spans="1:15" ht="12.75" customHeight="1">
      <c r="A193" s="30">
        <v>183</v>
      </c>
      <c r="B193" s="334" t="s">
        <v>386</v>
      </c>
      <c r="C193" s="320">
        <v>1106</v>
      </c>
      <c r="D193" s="321">
        <v>1115.4666666666667</v>
      </c>
      <c r="E193" s="321">
        <v>1085.9333333333334</v>
      </c>
      <c r="F193" s="321">
        <v>1065.8666666666668</v>
      </c>
      <c r="G193" s="321">
        <v>1036.3333333333335</v>
      </c>
      <c r="H193" s="321">
        <v>1135.5333333333333</v>
      </c>
      <c r="I193" s="321">
        <v>1165.0666666666666</v>
      </c>
      <c r="J193" s="321">
        <v>1185.1333333333332</v>
      </c>
      <c r="K193" s="320">
        <v>1145</v>
      </c>
      <c r="L193" s="320">
        <v>1095.4000000000001</v>
      </c>
      <c r="M193" s="320">
        <v>1.0179800000000001</v>
      </c>
      <c r="N193" s="1"/>
      <c r="O193" s="1"/>
    </row>
    <row r="194" spans="1:15" ht="12.75" customHeight="1">
      <c r="A194" s="30">
        <v>184</v>
      </c>
      <c r="B194" s="334" t="s">
        <v>112</v>
      </c>
      <c r="C194" s="320">
        <v>1301.9000000000001</v>
      </c>
      <c r="D194" s="321">
        <v>1300.4833333333333</v>
      </c>
      <c r="E194" s="321">
        <v>1288.4166666666667</v>
      </c>
      <c r="F194" s="321">
        <v>1274.9333333333334</v>
      </c>
      <c r="G194" s="321">
        <v>1262.8666666666668</v>
      </c>
      <c r="H194" s="321">
        <v>1313.9666666666667</v>
      </c>
      <c r="I194" s="321">
        <v>1326.0333333333333</v>
      </c>
      <c r="J194" s="321">
        <v>1339.5166666666667</v>
      </c>
      <c r="K194" s="320">
        <v>1312.55</v>
      </c>
      <c r="L194" s="320">
        <v>1287</v>
      </c>
      <c r="M194" s="320">
        <v>6.9179700000000004</v>
      </c>
      <c r="N194" s="1"/>
      <c r="O194" s="1"/>
    </row>
    <row r="195" spans="1:15" ht="12.75" customHeight="1">
      <c r="A195" s="30">
        <v>185</v>
      </c>
      <c r="B195" s="334" t="s">
        <v>113</v>
      </c>
      <c r="C195" s="320">
        <v>1089.8499999999999</v>
      </c>
      <c r="D195" s="321">
        <v>1088.3833333333332</v>
      </c>
      <c r="E195" s="321">
        <v>1078.7666666666664</v>
      </c>
      <c r="F195" s="321">
        <v>1067.6833333333332</v>
      </c>
      <c r="G195" s="321">
        <v>1058.0666666666664</v>
      </c>
      <c r="H195" s="321">
        <v>1099.4666666666665</v>
      </c>
      <c r="I195" s="321">
        <v>1109.0833333333333</v>
      </c>
      <c r="J195" s="321">
        <v>1120.1666666666665</v>
      </c>
      <c r="K195" s="320">
        <v>1098</v>
      </c>
      <c r="L195" s="320">
        <v>1077.3</v>
      </c>
      <c r="M195" s="320">
        <v>35.658009999999997</v>
      </c>
      <c r="N195" s="1"/>
      <c r="O195" s="1"/>
    </row>
    <row r="196" spans="1:15" ht="12.75" customHeight="1">
      <c r="A196" s="30">
        <v>186</v>
      </c>
      <c r="B196" s="334" t="s">
        <v>114</v>
      </c>
      <c r="C196" s="320">
        <v>2210.5</v>
      </c>
      <c r="D196" s="321">
        <v>2195.8333333333335</v>
      </c>
      <c r="E196" s="321">
        <v>2170.666666666667</v>
      </c>
      <c r="F196" s="321">
        <v>2130.8333333333335</v>
      </c>
      <c r="G196" s="321">
        <v>2105.666666666667</v>
      </c>
      <c r="H196" s="321">
        <v>2235.666666666667</v>
      </c>
      <c r="I196" s="321">
        <v>2260.8333333333339</v>
      </c>
      <c r="J196" s="321">
        <v>2300.666666666667</v>
      </c>
      <c r="K196" s="320">
        <v>2221</v>
      </c>
      <c r="L196" s="320">
        <v>2156</v>
      </c>
      <c r="M196" s="320">
        <v>29.99737</v>
      </c>
      <c r="N196" s="1"/>
      <c r="O196" s="1"/>
    </row>
    <row r="197" spans="1:15" ht="12.75" customHeight="1">
      <c r="A197" s="30">
        <v>187</v>
      </c>
      <c r="B197" s="334" t="s">
        <v>115</v>
      </c>
      <c r="C197" s="320">
        <v>2005</v>
      </c>
      <c r="D197" s="321">
        <v>2010</v>
      </c>
      <c r="E197" s="321">
        <v>1980</v>
      </c>
      <c r="F197" s="321">
        <v>1955</v>
      </c>
      <c r="G197" s="321">
        <v>1925</v>
      </c>
      <c r="H197" s="321">
        <v>2035</v>
      </c>
      <c r="I197" s="321">
        <v>2065</v>
      </c>
      <c r="J197" s="321">
        <v>2090</v>
      </c>
      <c r="K197" s="320">
        <v>2040</v>
      </c>
      <c r="L197" s="320">
        <v>1985</v>
      </c>
      <c r="M197" s="320">
        <v>5.17361</v>
      </c>
      <c r="N197" s="1"/>
      <c r="O197" s="1"/>
    </row>
    <row r="198" spans="1:15" ht="12.75" customHeight="1">
      <c r="A198" s="30">
        <v>188</v>
      </c>
      <c r="B198" s="334" t="s">
        <v>116</v>
      </c>
      <c r="C198" s="320">
        <v>1365.75</v>
      </c>
      <c r="D198" s="321">
        <v>1352.8833333333334</v>
      </c>
      <c r="E198" s="321">
        <v>1335.1166666666668</v>
      </c>
      <c r="F198" s="321">
        <v>1304.4833333333333</v>
      </c>
      <c r="G198" s="321">
        <v>1286.7166666666667</v>
      </c>
      <c r="H198" s="321">
        <v>1383.5166666666669</v>
      </c>
      <c r="I198" s="321">
        <v>1401.2833333333338</v>
      </c>
      <c r="J198" s="321">
        <v>1431.916666666667</v>
      </c>
      <c r="K198" s="320">
        <v>1370.65</v>
      </c>
      <c r="L198" s="320">
        <v>1322.25</v>
      </c>
      <c r="M198" s="320">
        <v>104.67744</v>
      </c>
      <c r="N198" s="1"/>
      <c r="O198" s="1"/>
    </row>
    <row r="199" spans="1:15" ht="12.75" customHeight="1">
      <c r="A199" s="30">
        <v>189</v>
      </c>
      <c r="B199" s="334" t="s">
        <v>117</v>
      </c>
      <c r="C199" s="320">
        <v>540</v>
      </c>
      <c r="D199" s="321">
        <v>542.66666666666663</v>
      </c>
      <c r="E199" s="321">
        <v>533.33333333333326</v>
      </c>
      <c r="F199" s="321">
        <v>526.66666666666663</v>
      </c>
      <c r="G199" s="321">
        <v>517.33333333333326</v>
      </c>
      <c r="H199" s="321">
        <v>549.33333333333326</v>
      </c>
      <c r="I199" s="321">
        <v>558.66666666666652</v>
      </c>
      <c r="J199" s="321">
        <v>565.33333333333326</v>
      </c>
      <c r="K199" s="320">
        <v>552</v>
      </c>
      <c r="L199" s="320">
        <v>536</v>
      </c>
      <c r="M199" s="320">
        <v>32.256810000000002</v>
      </c>
      <c r="N199" s="1"/>
      <c r="O199" s="1"/>
    </row>
    <row r="200" spans="1:15" ht="12.75" customHeight="1">
      <c r="A200" s="30">
        <v>190</v>
      </c>
      <c r="B200" s="334" t="s">
        <v>383</v>
      </c>
      <c r="C200" s="320">
        <v>1270.3499999999999</v>
      </c>
      <c r="D200" s="321">
        <v>1280.1499999999999</v>
      </c>
      <c r="E200" s="321">
        <v>1240.2999999999997</v>
      </c>
      <c r="F200" s="321">
        <v>1210.2499999999998</v>
      </c>
      <c r="G200" s="321">
        <v>1170.3999999999996</v>
      </c>
      <c r="H200" s="321">
        <v>1310.1999999999998</v>
      </c>
      <c r="I200" s="321">
        <v>1350.0499999999997</v>
      </c>
      <c r="J200" s="321">
        <v>1380.1</v>
      </c>
      <c r="K200" s="320">
        <v>1320</v>
      </c>
      <c r="L200" s="320">
        <v>1250.0999999999999</v>
      </c>
      <c r="M200" s="320">
        <v>2.2565200000000001</v>
      </c>
      <c r="N200" s="1"/>
      <c r="O200" s="1"/>
    </row>
    <row r="201" spans="1:15" ht="12.75" customHeight="1">
      <c r="A201" s="30">
        <v>191</v>
      </c>
      <c r="B201" s="334" t="s">
        <v>387</v>
      </c>
      <c r="C201" s="320">
        <v>200.9</v>
      </c>
      <c r="D201" s="321">
        <v>202.1</v>
      </c>
      <c r="E201" s="321">
        <v>199.29999999999998</v>
      </c>
      <c r="F201" s="321">
        <v>197.7</v>
      </c>
      <c r="G201" s="321">
        <v>194.89999999999998</v>
      </c>
      <c r="H201" s="321">
        <v>203.7</v>
      </c>
      <c r="I201" s="321">
        <v>206.5</v>
      </c>
      <c r="J201" s="321">
        <v>208.1</v>
      </c>
      <c r="K201" s="320">
        <v>204.9</v>
      </c>
      <c r="L201" s="320">
        <v>200.5</v>
      </c>
      <c r="M201" s="320">
        <v>0.73697000000000001</v>
      </c>
      <c r="N201" s="1"/>
      <c r="O201" s="1"/>
    </row>
    <row r="202" spans="1:15" ht="12.75" customHeight="1">
      <c r="A202" s="30">
        <v>192</v>
      </c>
      <c r="B202" s="334" t="s">
        <v>388</v>
      </c>
      <c r="C202" s="320">
        <v>116.45</v>
      </c>
      <c r="D202" s="321">
        <v>117.2</v>
      </c>
      <c r="E202" s="321">
        <v>115.25</v>
      </c>
      <c r="F202" s="321">
        <v>114.05</v>
      </c>
      <c r="G202" s="321">
        <v>112.1</v>
      </c>
      <c r="H202" s="321">
        <v>118.4</v>
      </c>
      <c r="I202" s="321">
        <v>120.35000000000002</v>
      </c>
      <c r="J202" s="321">
        <v>121.55000000000001</v>
      </c>
      <c r="K202" s="320">
        <v>119.15</v>
      </c>
      <c r="L202" s="320">
        <v>116</v>
      </c>
      <c r="M202" s="320">
        <v>5.87697</v>
      </c>
      <c r="N202" s="1"/>
      <c r="O202" s="1"/>
    </row>
    <row r="203" spans="1:15" ht="12.75" customHeight="1">
      <c r="A203" s="30">
        <v>193</v>
      </c>
      <c r="B203" s="334" t="s">
        <v>118</v>
      </c>
      <c r="C203" s="320">
        <v>2288.6</v>
      </c>
      <c r="D203" s="321">
        <v>2295.85</v>
      </c>
      <c r="E203" s="321">
        <v>2258.75</v>
      </c>
      <c r="F203" s="321">
        <v>2228.9</v>
      </c>
      <c r="G203" s="321">
        <v>2191.8000000000002</v>
      </c>
      <c r="H203" s="321">
        <v>2325.6999999999998</v>
      </c>
      <c r="I203" s="321">
        <v>2362.7999999999993</v>
      </c>
      <c r="J203" s="321">
        <v>2392.6499999999996</v>
      </c>
      <c r="K203" s="320">
        <v>2332.9499999999998</v>
      </c>
      <c r="L203" s="320">
        <v>2266</v>
      </c>
      <c r="M203" s="320">
        <v>5.9629599999999998</v>
      </c>
      <c r="N203" s="1"/>
      <c r="O203" s="1"/>
    </row>
    <row r="204" spans="1:15" ht="12.75" customHeight="1">
      <c r="A204" s="30">
        <v>194</v>
      </c>
      <c r="B204" s="334" t="s">
        <v>384</v>
      </c>
      <c r="C204" s="320">
        <v>75.150000000000006</v>
      </c>
      <c r="D204" s="321">
        <v>75.466666666666683</v>
      </c>
      <c r="E204" s="321">
        <v>74.233333333333363</v>
      </c>
      <c r="F204" s="321">
        <v>73.316666666666677</v>
      </c>
      <c r="G204" s="321">
        <v>72.083333333333357</v>
      </c>
      <c r="H204" s="321">
        <v>76.383333333333368</v>
      </c>
      <c r="I204" s="321">
        <v>77.616666666666688</v>
      </c>
      <c r="J204" s="321">
        <v>78.533333333333374</v>
      </c>
      <c r="K204" s="320">
        <v>76.7</v>
      </c>
      <c r="L204" s="320">
        <v>74.55</v>
      </c>
      <c r="M204" s="320">
        <v>49.176679999999998</v>
      </c>
      <c r="N204" s="1"/>
      <c r="O204" s="1"/>
    </row>
    <row r="205" spans="1:15" ht="12.75" customHeight="1">
      <c r="A205" s="30">
        <v>195</v>
      </c>
      <c r="B205" s="334" t="s">
        <v>832</v>
      </c>
      <c r="C205" s="320">
        <v>1068.2</v>
      </c>
      <c r="D205" s="321">
        <v>1070.75</v>
      </c>
      <c r="E205" s="321">
        <v>1060.45</v>
      </c>
      <c r="F205" s="321">
        <v>1052.7</v>
      </c>
      <c r="G205" s="321">
        <v>1042.4000000000001</v>
      </c>
      <c r="H205" s="321">
        <v>1078.5</v>
      </c>
      <c r="I205" s="321">
        <v>1088.8000000000002</v>
      </c>
      <c r="J205" s="321">
        <v>1096.55</v>
      </c>
      <c r="K205" s="320">
        <v>1081.05</v>
      </c>
      <c r="L205" s="320">
        <v>1063</v>
      </c>
      <c r="M205" s="320">
        <v>0.34555000000000002</v>
      </c>
      <c r="N205" s="1"/>
      <c r="O205" s="1"/>
    </row>
    <row r="206" spans="1:15" ht="12.75" customHeight="1">
      <c r="A206" s="30">
        <v>196</v>
      </c>
      <c r="B206" s="334" t="s">
        <v>821</v>
      </c>
      <c r="C206" s="320">
        <v>393.7</v>
      </c>
      <c r="D206" s="321">
        <v>395.71666666666664</v>
      </c>
      <c r="E206" s="321">
        <v>387.5333333333333</v>
      </c>
      <c r="F206" s="321">
        <v>381.36666666666667</v>
      </c>
      <c r="G206" s="321">
        <v>373.18333333333334</v>
      </c>
      <c r="H206" s="321">
        <v>401.88333333333327</v>
      </c>
      <c r="I206" s="321">
        <v>410.06666666666655</v>
      </c>
      <c r="J206" s="321">
        <v>416.23333333333323</v>
      </c>
      <c r="K206" s="320">
        <v>403.9</v>
      </c>
      <c r="L206" s="320">
        <v>389.55</v>
      </c>
      <c r="M206" s="320">
        <v>4.0460000000000003</v>
      </c>
      <c r="N206" s="1"/>
      <c r="O206" s="1"/>
    </row>
    <row r="207" spans="1:15" ht="12.75" customHeight="1">
      <c r="A207" s="30">
        <v>197</v>
      </c>
      <c r="B207" s="334" t="s">
        <v>120</v>
      </c>
      <c r="C207" s="320">
        <v>495.5</v>
      </c>
      <c r="D207" s="321">
        <v>498.75</v>
      </c>
      <c r="E207" s="321">
        <v>489</v>
      </c>
      <c r="F207" s="321">
        <v>482.5</v>
      </c>
      <c r="G207" s="321">
        <v>472.75</v>
      </c>
      <c r="H207" s="321">
        <v>505.25</v>
      </c>
      <c r="I207" s="321">
        <v>515</v>
      </c>
      <c r="J207" s="321">
        <v>521.5</v>
      </c>
      <c r="K207" s="320">
        <v>508.5</v>
      </c>
      <c r="L207" s="320">
        <v>492.25</v>
      </c>
      <c r="M207" s="320">
        <v>107.49312</v>
      </c>
      <c r="N207" s="1"/>
      <c r="O207" s="1"/>
    </row>
    <row r="208" spans="1:15" ht="12.75" customHeight="1">
      <c r="A208" s="30">
        <v>198</v>
      </c>
      <c r="B208" s="334" t="s">
        <v>389</v>
      </c>
      <c r="C208" s="320">
        <v>113.85</v>
      </c>
      <c r="D208" s="321">
        <v>114.14999999999999</v>
      </c>
      <c r="E208" s="321">
        <v>113.14999999999998</v>
      </c>
      <c r="F208" s="321">
        <v>112.44999999999999</v>
      </c>
      <c r="G208" s="321">
        <v>111.44999999999997</v>
      </c>
      <c r="H208" s="321">
        <v>114.84999999999998</v>
      </c>
      <c r="I208" s="321">
        <v>115.85000000000001</v>
      </c>
      <c r="J208" s="321">
        <v>116.54999999999998</v>
      </c>
      <c r="K208" s="320">
        <v>115.15</v>
      </c>
      <c r="L208" s="320">
        <v>113.45</v>
      </c>
      <c r="M208" s="320">
        <v>41.945259999999998</v>
      </c>
      <c r="N208" s="1"/>
      <c r="O208" s="1"/>
    </row>
    <row r="209" spans="1:15" ht="12.75" customHeight="1">
      <c r="A209" s="30">
        <v>199</v>
      </c>
      <c r="B209" s="334" t="s">
        <v>121</v>
      </c>
      <c r="C209" s="320">
        <v>291.64999999999998</v>
      </c>
      <c r="D209" s="321">
        <v>292.41666666666669</v>
      </c>
      <c r="E209" s="321">
        <v>287.33333333333337</v>
      </c>
      <c r="F209" s="321">
        <v>283.01666666666671</v>
      </c>
      <c r="G209" s="321">
        <v>277.93333333333339</v>
      </c>
      <c r="H209" s="321">
        <v>296.73333333333335</v>
      </c>
      <c r="I209" s="321">
        <v>301.81666666666672</v>
      </c>
      <c r="J209" s="321">
        <v>306.13333333333333</v>
      </c>
      <c r="K209" s="320">
        <v>297.5</v>
      </c>
      <c r="L209" s="320">
        <v>288.10000000000002</v>
      </c>
      <c r="M209" s="320">
        <v>38.134590000000003</v>
      </c>
      <c r="N209" s="1"/>
      <c r="O209" s="1"/>
    </row>
    <row r="210" spans="1:15" ht="12.75" customHeight="1">
      <c r="A210" s="30">
        <v>200</v>
      </c>
      <c r="B210" s="334" t="s">
        <v>122</v>
      </c>
      <c r="C210" s="320">
        <v>2100.75</v>
      </c>
      <c r="D210" s="321">
        <v>2103.25</v>
      </c>
      <c r="E210" s="321">
        <v>2044.5</v>
      </c>
      <c r="F210" s="321">
        <v>1988.25</v>
      </c>
      <c r="G210" s="321">
        <v>1929.5</v>
      </c>
      <c r="H210" s="321">
        <v>2159.5</v>
      </c>
      <c r="I210" s="321">
        <v>2218.25</v>
      </c>
      <c r="J210" s="321">
        <v>2274.5</v>
      </c>
      <c r="K210" s="320">
        <v>2162</v>
      </c>
      <c r="L210" s="320">
        <v>2047</v>
      </c>
      <c r="M210" s="320">
        <v>24.373100000000001</v>
      </c>
      <c r="N210" s="1"/>
      <c r="O210" s="1"/>
    </row>
    <row r="211" spans="1:15" ht="12.75" customHeight="1">
      <c r="A211" s="30">
        <v>201</v>
      </c>
      <c r="B211" s="334" t="s">
        <v>262</v>
      </c>
      <c r="C211" s="320">
        <v>322.85000000000002</v>
      </c>
      <c r="D211" s="321">
        <v>329.06666666666666</v>
      </c>
      <c r="E211" s="321">
        <v>315.63333333333333</v>
      </c>
      <c r="F211" s="321">
        <v>308.41666666666669</v>
      </c>
      <c r="G211" s="321">
        <v>294.98333333333335</v>
      </c>
      <c r="H211" s="321">
        <v>336.2833333333333</v>
      </c>
      <c r="I211" s="321">
        <v>349.71666666666658</v>
      </c>
      <c r="J211" s="321">
        <v>356.93333333333328</v>
      </c>
      <c r="K211" s="320">
        <v>342.5</v>
      </c>
      <c r="L211" s="320">
        <v>321.85000000000002</v>
      </c>
      <c r="M211" s="320">
        <v>18.400079999999999</v>
      </c>
      <c r="N211" s="1"/>
      <c r="O211" s="1"/>
    </row>
    <row r="212" spans="1:15" ht="12.75" customHeight="1">
      <c r="A212" s="30">
        <v>202</v>
      </c>
      <c r="B212" s="334" t="s">
        <v>833</v>
      </c>
      <c r="C212" s="320">
        <v>746.55</v>
      </c>
      <c r="D212" s="321">
        <v>751.7833333333333</v>
      </c>
      <c r="E212" s="321">
        <v>735.56666666666661</v>
      </c>
      <c r="F212" s="321">
        <v>724.58333333333326</v>
      </c>
      <c r="G212" s="321">
        <v>708.36666666666656</v>
      </c>
      <c r="H212" s="321">
        <v>762.76666666666665</v>
      </c>
      <c r="I212" s="321">
        <v>778.98333333333335</v>
      </c>
      <c r="J212" s="321">
        <v>789.9666666666667</v>
      </c>
      <c r="K212" s="320">
        <v>768</v>
      </c>
      <c r="L212" s="320">
        <v>740.8</v>
      </c>
      <c r="M212" s="320">
        <v>0.16239999999999999</v>
      </c>
      <c r="N212" s="1"/>
      <c r="O212" s="1"/>
    </row>
    <row r="213" spans="1:15" ht="12.75" customHeight="1">
      <c r="A213" s="30">
        <v>203</v>
      </c>
      <c r="B213" s="334" t="s">
        <v>390</v>
      </c>
      <c r="C213" s="320">
        <v>40849.5</v>
      </c>
      <c r="D213" s="321">
        <v>40625.616666666669</v>
      </c>
      <c r="E213" s="321">
        <v>40141.233333333337</v>
      </c>
      <c r="F213" s="321">
        <v>39432.966666666667</v>
      </c>
      <c r="G213" s="321">
        <v>38948.583333333336</v>
      </c>
      <c r="H213" s="321">
        <v>41333.883333333339</v>
      </c>
      <c r="I213" s="321">
        <v>41818.26666666667</v>
      </c>
      <c r="J213" s="321">
        <v>42526.53333333334</v>
      </c>
      <c r="K213" s="320">
        <v>41110</v>
      </c>
      <c r="L213" s="320">
        <v>39917.35</v>
      </c>
      <c r="M213" s="320">
        <v>3.9309999999999998E-2</v>
      </c>
      <c r="N213" s="1"/>
      <c r="O213" s="1"/>
    </row>
    <row r="214" spans="1:15" ht="12.75" customHeight="1">
      <c r="A214" s="30">
        <v>204</v>
      </c>
      <c r="B214" s="334" t="s">
        <v>391</v>
      </c>
      <c r="C214" s="320">
        <v>35.85</v>
      </c>
      <c r="D214" s="321">
        <v>35.983333333333341</v>
      </c>
      <c r="E214" s="321">
        <v>35.51666666666668</v>
      </c>
      <c r="F214" s="321">
        <v>35.183333333333337</v>
      </c>
      <c r="G214" s="321">
        <v>34.716666666666676</v>
      </c>
      <c r="H214" s="321">
        <v>36.316666666666684</v>
      </c>
      <c r="I214" s="321">
        <v>36.783333333333339</v>
      </c>
      <c r="J214" s="321">
        <v>37.116666666666688</v>
      </c>
      <c r="K214" s="320">
        <v>36.450000000000003</v>
      </c>
      <c r="L214" s="320">
        <v>35.65</v>
      </c>
      <c r="M214" s="320">
        <v>13.59341</v>
      </c>
      <c r="N214" s="1"/>
      <c r="O214" s="1"/>
    </row>
    <row r="215" spans="1:15" ht="12.75" customHeight="1">
      <c r="A215" s="30">
        <v>205</v>
      </c>
      <c r="B215" s="334" t="s">
        <v>403</v>
      </c>
      <c r="C215" s="320">
        <v>91.2</v>
      </c>
      <c r="D215" s="321">
        <v>92.133333333333326</v>
      </c>
      <c r="E215" s="321">
        <v>89.766666666666652</v>
      </c>
      <c r="F215" s="321">
        <v>88.333333333333329</v>
      </c>
      <c r="G215" s="321">
        <v>85.966666666666654</v>
      </c>
      <c r="H215" s="321">
        <v>93.566666666666649</v>
      </c>
      <c r="I215" s="321">
        <v>95.933333333333323</v>
      </c>
      <c r="J215" s="321">
        <v>97.366666666666646</v>
      </c>
      <c r="K215" s="320">
        <v>94.5</v>
      </c>
      <c r="L215" s="320">
        <v>90.7</v>
      </c>
      <c r="M215" s="320">
        <v>88.269189999999995</v>
      </c>
      <c r="N215" s="1"/>
      <c r="O215" s="1"/>
    </row>
    <row r="216" spans="1:15" ht="12.75" customHeight="1">
      <c r="A216" s="30">
        <v>206</v>
      </c>
      <c r="B216" s="334" t="s">
        <v>123</v>
      </c>
      <c r="C216" s="320">
        <v>152.85</v>
      </c>
      <c r="D216" s="321">
        <v>153.9</v>
      </c>
      <c r="E216" s="321">
        <v>150.55000000000001</v>
      </c>
      <c r="F216" s="321">
        <v>148.25</v>
      </c>
      <c r="G216" s="321">
        <v>144.9</v>
      </c>
      <c r="H216" s="321">
        <v>156.20000000000002</v>
      </c>
      <c r="I216" s="321">
        <v>159.54999999999998</v>
      </c>
      <c r="J216" s="321">
        <v>161.85000000000002</v>
      </c>
      <c r="K216" s="320">
        <v>157.25</v>
      </c>
      <c r="L216" s="320">
        <v>151.6</v>
      </c>
      <c r="M216" s="320">
        <v>85.996260000000007</v>
      </c>
      <c r="N216" s="1"/>
      <c r="O216" s="1"/>
    </row>
    <row r="217" spans="1:15" ht="12.75" customHeight="1">
      <c r="A217" s="30">
        <v>207</v>
      </c>
      <c r="B217" s="334" t="s">
        <v>124</v>
      </c>
      <c r="C217" s="320">
        <v>752.2</v>
      </c>
      <c r="D217" s="321">
        <v>752.80000000000007</v>
      </c>
      <c r="E217" s="321">
        <v>743.40000000000009</v>
      </c>
      <c r="F217" s="321">
        <v>734.6</v>
      </c>
      <c r="G217" s="321">
        <v>725.2</v>
      </c>
      <c r="H217" s="321">
        <v>761.60000000000014</v>
      </c>
      <c r="I217" s="321">
        <v>771</v>
      </c>
      <c r="J217" s="321">
        <v>779.80000000000018</v>
      </c>
      <c r="K217" s="320">
        <v>762.2</v>
      </c>
      <c r="L217" s="320">
        <v>744</v>
      </c>
      <c r="M217" s="320">
        <v>354.1746</v>
      </c>
      <c r="N217" s="1"/>
      <c r="O217" s="1"/>
    </row>
    <row r="218" spans="1:15" ht="12.75" customHeight="1">
      <c r="A218" s="30">
        <v>208</v>
      </c>
      <c r="B218" s="334" t="s">
        <v>125</v>
      </c>
      <c r="C218" s="320">
        <v>1305.75</v>
      </c>
      <c r="D218" s="321">
        <v>1304.25</v>
      </c>
      <c r="E218" s="321">
        <v>1281.5</v>
      </c>
      <c r="F218" s="321">
        <v>1257.25</v>
      </c>
      <c r="G218" s="321">
        <v>1234.5</v>
      </c>
      <c r="H218" s="321">
        <v>1328.5</v>
      </c>
      <c r="I218" s="321">
        <v>1351.25</v>
      </c>
      <c r="J218" s="321">
        <v>1375.5</v>
      </c>
      <c r="K218" s="320">
        <v>1327</v>
      </c>
      <c r="L218" s="320">
        <v>1280</v>
      </c>
      <c r="M218" s="320">
        <v>5.5462600000000002</v>
      </c>
      <c r="N218" s="1"/>
      <c r="O218" s="1"/>
    </row>
    <row r="219" spans="1:15" ht="12.75" customHeight="1">
      <c r="A219" s="30">
        <v>209</v>
      </c>
      <c r="B219" s="334" t="s">
        <v>126</v>
      </c>
      <c r="C219" s="320">
        <v>516.95000000000005</v>
      </c>
      <c r="D219" s="321">
        <v>514.18333333333328</v>
      </c>
      <c r="E219" s="321">
        <v>507.46666666666658</v>
      </c>
      <c r="F219" s="321">
        <v>497.98333333333329</v>
      </c>
      <c r="G219" s="321">
        <v>491.26666666666659</v>
      </c>
      <c r="H219" s="321">
        <v>523.66666666666652</v>
      </c>
      <c r="I219" s="321">
        <v>530.38333333333321</v>
      </c>
      <c r="J219" s="321">
        <v>539.86666666666656</v>
      </c>
      <c r="K219" s="320">
        <v>520.9</v>
      </c>
      <c r="L219" s="320">
        <v>504.7</v>
      </c>
      <c r="M219" s="320">
        <v>12.076549999999999</v>
      </c>
      <c r="N219" s="1"/>
      <c r="O219" s="1"/>
    </row>
    <row r="220" spans="1:15" ht="12.75" customHeight="1">
      <c r="A220" s="30">
        <v>210</v>
      </c>
      <c r="B220" s="334" t="s">
        <v>407</v>
      </c>
      <c r="C220" s="320">
        <v>163.65</v>
      </c>
      <c r="D220" s="321">
        <v>164.78333333333333</v>
      </c>
      <c r="E220" s="321">
        <v>160.91666666666666</v>
      </c>
      <c r="F220" s="321">
        <v>158.18333333333334</v>
      </c>
      <c r="G220" s="321">
        <v>154.31666666666666</v>
      </c>
      <c r="H220" s="321">
        <v>167.51666666666665</v>
      </c>
      <c r="I220" s="321">
        <v>171.38333333333333</v>
      </c>
      <c r="J220" s="321">
        <v>174.11666666666665</v>
      </c>
      <c r="K220" s="320">
        <v>168.65</v>
      </c>
      <c r="L220" s="320">
        <v>162.05000000000001</v>
      </c>
      <c r="M220" s="320">
        <v>2.5340400000000001</v>
      </c>
      <c r="N220" s="1"/>
      <c r="O220" s="1"/>
    </row>
    <row r="221" spans="1:15" ht="12.75" customHeight="1">
      <c r="A221" s="30">
        <v>211</v>
      </c>
      <c r="B221" s="334" t="s">
        <v>393</v>
      </c>
      <c r="C221" s="320">
        <v>44.85</v>
      </c>
      <c r="D221" s="321">
        <v>45.066666666666663</v>
      </c>
      <c r="E221" s="321">
        <v>44.533333333333324</v>
      </c>
      <c r="F221" s="321">
        <v>44.216666666666661</v>
      </c>
      <c r="G221" s="321">
        <v>43.683333333333323</v>
      </c>
      <c r="H221" s="321">
        <v>45.383333333333326</v>
      </c>
      <c r="I221" s="321">
        <v>45.916666666666657</v>
      </c>
      <c r="J221" s="321">
        <v>46.233333333333327</v>
      </c>
      <c r="K221" s="320">
        <v>45.6</v>
      </c>
      <c r="L221" s="320">
        <v>44.75</v>
      </c>
      <c r="M221" s="320">
        <v>37.738329999999998</v>
      </c>
      <c r="N221" s="1"/>
      <c r="O221" s="1"/>
    </row>
    <row r="222" spans="1:15" ht="12.75" customHeight="1">
      <c r="A222" s="30">
        <v>212</v>
      </c>
      <c r="B222" s="334" t="s">
        <v>127</v>
      </c>
      <c r="C222" s="320">
        <v>9.8000000000000007</v>
      </c>
      <c r="D222" s="321">
        <v>9.8333333333333339</v>
      </c>
      <c r="E222" s="321">
        <v>9.6666666666666679</v>
      </c>
      <c r="F222" s="321">
        <v>9.5333333333333332</v>
      </c>
      <c r="G222" s="321">
        <v>9.3666666666666671</v>
      </c>
      <c r="H222" s="321">
        <v>9.9666666666666686</v>
      </c>
      <c r="I222" s="321">
        <v>10.133333333333336</v>
      </c>
      <c r="J222" s="321">
        <v>10.266666666666669</v>
      </c>
      <c r="K222" s="320">
        <v>10</v>
      </c>
      <c r="L222" s="320">
        <v>9.6999999999999993</v>
      </c>
      <c r="M222" s="320">
        <v>1349.2696900000001</v>
      </c>
      <c r="N222" s="1"/>
      <c r="O222" s="1"/>
    </row>
    <row r="223" spans="1:15" ht="12.75" customHeight="1">
      <c r="A223" s="30">
        <v>213</v>
      </c>
      <c r="B223" s="334" t="s">
        <v>394</v>
      </c>
      <c r="C223" s="320">
        <v>57.2</v>
      </c>
      <c r="D223" s="321">
        <v>57.4</v>
      </c>
      <c r="E223" s="321">
        <v>56.5</v>
      </c>
      <c r="F223" s="321">
        <v>55.800000000000004</v>
      </c>
      <c r="G223" s="321">
        <v>54.900000000000006</v>
      </c>
      <c r="H223" s="321">
        <v>58.099999999999994</v>
      </c>
      <c r="I223" s="321">
        <v>58.999999999999986</v>
      </c>
      <c r="J223" s="321">
        <v>59.699999999999989</v>
      </c>
      <c r="K223" s="320">
        <v>58.3</v>
      </c>
      <c r="L223" s="320">
        <v>56.7</v>
      </c>
      <c r="M223" s="320">
        <v>83.600229999999996</v>
      </c>
      <c r="N223" s="1"/>
      <c r="O223" s="1"/>
    </row>
    <row r="224" spans="1:15" ht="12.75" customHeight="1">
      <c r="A224" s="30">
        <v>214</v>
      </c>
      <c r="B224" s="334" t="s">
        <v>128</v>
      </c>
      <c r="C224" s="320">
        <v>39.299999999999997</v>
      </c>
      <c r="D224" s="321">
        <v>39.466666666666669</v>
      </c>
      <c r="E224" s="321">
        <v>38.983333333333334</v>
      </c>
      <c r="F224" s="321">
        <v>38.666666666666664</v>
      </c>
      <c r="G224" s="321">
        <v>38.18333333333333</v>
      </c>
      <c r="H224" s="321">
        <v>39.783333333333339</v>
      </c>
      <c r="I224" s="321">
        <v>40.266666666666673</v>
      </c>
      <c r="J224" s="321">
        <v>40.583333333333343</v>
      </c>
      <c r="K224" s="320">
        <v>39.950000000000003</v>
      </c>
      <c r="L224" s="320">
        <v>39.15</v>
      </c>
      <c r="M224" s="320">
        <v>233.57267999999999</v>
      </c>
      <c r="N224" s="1"/>
      <c r="O224" s="1"/>
    </row>
    <row r="225" spans="1:15" ht="12.75" customHeight="1">
      <c r="A225" s="30">
        <v>215</v>
      </c>
      <c r="B225" s="334" t="s">
        <v>405</v>
      </c>
      <c r="C225" s="320">
        <v>218.5</v>
      </c>
      <c r="D225" s="321">
        <v>221.16666666666666</v>
      </c>
      <c r="E225" s="321">
        <v>214.63333333333333</v>
      </c>
      <c r="F225" s="321">
        <v>210.76666666666668</v>
      </c>
      <c r="G225" s="321">
        <v>204.23333333333335</v>
      </c>
      <c r="H225" s="321">
        <v>225.0333333333333</v>
      </c>
      <c r="I225" s="321">
        <v>231.56666666666666</v>
      </c>
      <c r="J225" s="321">
        <v>235.43333333333328</v>
      </c>
      <c r="K225" s="320">
        <v>227.7</v>
      </c>
      <c r="L225" s="320">
        <v>217.3</v>
      </c>
      <c r="M225" s="320">
        <v>138.68656999999999</v>
      </c>
      <c r="N225" s="1"/>
      <c r="O225" s="1"/>
    </row>
    <row r="226" spans="1:15" ht="12.75" customHeight="1">
      <c r="A226" s="30">
        <v>216</v>
      </c>
      <c r="B226" s="334" t="s">
        <v>395</v>
      </c>
      <c r="C226" s="320">
        <v>934.85</v>
      </c>
      <c r="D226" s="321">
        <v>938.13333333333321</v>
      </c>
      <c r="E226" s="321">
        <v>924.26666666666642</v>
      </c>
      <c r="F226" s="321">
        <v>913.68333333333317</v>
      </c>
      <c r="G226" s="321">
        <v>899.81666666666638</v>
      </c>
      <c r="H226" s="321">
        <v>948.71666666666647</v>
      </c>
      <c r="I226" s="321">
        <v>962.58333333333326</v>
      </c>
      <c r="J226" s="321">
        <v>973.16666666666652</v>
      </c>
      <c r="K226" s="320">
        <v>952</v>
      </c>
      <c r="L226" s="320">
        <v>927.55</v>
      </c>
      <c r="M226" s="320">
        <v>0.27093</v>
      </c>
      <c r="N226" s="1"/>
      <c r="O226" s="1"/>
    </row>
    <row r="227" spans="1:15" ht="12.75" customHeight="1">
      <c r="A227" s="30">
        <v>217</v>
      </c>
      <c r="B227" s="334" t="s">
        <v>129</v>
      </c>
      <c r="C227" s="320">
        <v>372.15</v>
      </c>
      <c r="D227" s="321">
        <v>370.48333333333329</v>
      </c>
      <c r="E227" s="321">
        <v>365.26666666666659</v>
      </c>
      <c r="F227" s="321">
        <v>358.38333333333333</v>
      </c>
      <c r="G227" s="321">
        <v>353.16666666666663</v>
      </c>
      <c r="H227" s="321">
        <v>377.36666666666656</v>
      </c>
      <c r="I227" s="321">
        <v>382.58333333333326</v>
      </c>
      <c r="J227" s="321">
        <v>389.46666666666653</v>
      </c>
      <c r="K227" s="320">
        <v>375.7</v>
      </c>
      <c r="L227" s="320">
        <v>363.6</v>
      </c>
      <c r="M227" s="320">
        <v>21.0076</v>
      </c>
      <c r="N227" s="1"/>
      <c r="O227" s="1"/>
    </row>
    <row r="228" spans="1:15" ht="12.75" customHeight="1">
      <c r="A228" s="30">
        <v>218</v>
      </c>
      <c r="B228" s="334" t="s">
        <v>396</v>
      </c>
      <c r="C228" s="320">
        <v>356.9</v>
      </c>
      <c r="D228" s="321">
        <v>359.43333333333334</v>
      </c>
      <c r="E228" s="321">
        <v>350.51666666666665</v>
      </c>
      <c r="F228" s="321">
        <v>344.13333333333333</v>
      </c>
      <c r="G228" s="321">
        <v>335.21666666666664</v>
      </c>
      <c r="H228" s="321">
        <v>365.81666666666666</v>
      </c>
      <c r="I228" s="321">
        <v>374.73333333333329</v>
      </c>
      <c r="J228" s="321">
        <v>381.11666666666667</v>
      </c>
      <c r="K228" s="320">
        <v>368.35</v>
      </c>
      <c r="L228" s="320">
        <v>353.05</v>
      </c>
      <c r="M228" s="320">
        <v>6.3680500000000002</v>
      </c>
      <c r="N228" s="1"/>
      <c r="O228" s="1"/>
    </row>
    <row r="229" spans="1:15" ht="12.75" customHeight="1">
      <c r="A229" s="30">
        <v>219</v>
      </c>
      <c r="B229" s="334" t="s">
        <v>397</v>
      </c>
      <c r="C229" s="320">
        <v>1749.4</v>
      </c>
      <c r="D229" s="321">
        <v>1728.2666666666667</v>
      </c>
      <c r="E229" s="321">
        <v>1699.5333333333333</v>
      </c>
      <c r="F229" s="321">
        <v>1649.6666666666667</v>
      </c>
      <c r="G229" s="321">
        <v>1620.9333333333334</v>
      </c>
      <c r="H229" s="321">
        <v>1778.1333333333332</v>
      </c>
      <c r="I229" s="321">
        <v>1806.8666666666663</v>
      </c>
      <c r="J229" s="321">
        <v>1856.7333333333331</v>
      </c>
      <c r="K229" s="320">
        <v>1757</v>
      </c>
      <c r="L229" s="320">
        <v>1678.4</v>
      </c>
      <c r="M229" s="320">
        <v>0.55086000000000002</v>
      </c>
      <c r="N229" s="1"/>
      <c r="O229" s="1"/>
    </row>
    <row r="230" spans="1:15" ht="12.75" customHeight="1">
      <c r="A230" s="30">
        <v>220</v>
      </c>
      <c r="B230" s="334" t="s">
        <v>130</v>
      </c>
      <c r="C230" s="320">
        <v>234.7</v>
      </c>
      <c r="D230" s="321">
        <v>234.63333333333333</v>
      </c>
      <c r="E230" s="321">
        <v>228.76666666666665</v>
      </c>
      <c r="F230" s="321">
        <v>222.83333333333331</v>
      </c>
      <c r="G230" s="321">
        <v>216.96666666666664</v>
      </c>
      <c r="H230" s="321">
        <v>240.56666666666666</v>
      </c>
      <c r="I230" s="321">
        <v>246.43333333333334</v>
      </c>
      <c r="J230" s="321">
        <v>252.36666666666667</v>
      </c>
      <c r="K230" s="320">
        <v>240.5</v>
      </c>
      <c r="L230" s="320">
        <v>228.7</v>
      </c>
      <c r="M230" s="320">
        <v>83.165490000000005</v>
      </c>
      <c r="N230" s="1"/>
      <c r="O230" s="1"/>
    </row>
    <row r="231" spans="1:15" ht="12.75" customHeight="1">
      <c r="A231" s="30">
        <v>221</v>
      </c>
      <c r="B231" s="334" t="s">
        <v>402</v>
      </c>
      <c r="C231" s="320">
        <v>202.15</v>
      </c>
      <c r="D231" s="321">
        <v>204.08333333333334</v>
      </c>
      <c r="E231" s="321">
        <v>199.16666666666669</v>
      </c>
      <c r="F231" s="321">
        <v>196.18333333333334</v>
      </c>
      <c r="G231" s="321">
        <v>191.26666666666668</v>
      </c>
      <c r="H231" s="321">
        <v>207.06666666666669</v>
      </c>
      <c r="I231" s="321">
        <v>211.98333333333338</v>
      </c>
      <c r="J231" s="321">
        <v>214.9666666666667</v>
      </c>
      <c r="K231" s="320">
        <v>209</v>
      </c>
      <c r="L231" s="320">
        <v>201.1</v>
      </c>
      <c r="M231" s="320">
        <v>19.399529999999999</v>
      </c>
      <c r="N231" s="1"/>
      <c r="O231" s="1"/>
    </row>
    <row r="232" spans="1:15" ht="12.75" customHeight="1">
      <c r="A232" s="30">
        <v>222</v>
      </c>
      <c r="B232" s="334" t="s">
        <v>264</v>
      </c>
      <c r="C232" s="320">
        <v>4813.6499999999996</v>
      </c>
      <c r="D232" s="321">
        <v>4796.55</v>
      </c>
      <c r="E232" s="321">
        <v>4743.1000000000004</v>
      </c>
      <c r="F232" s="321">
        <v>4672.55</v>
      </c>
      <c r="G232" s="321">
        <v>4619.1000000000004</v>
      </c>
      <c r="H232" s="321">
        <v>4867.1000000000004</v>
      </c>
      <c r="I232" s="321">
        <v>4920.5499999999993</v>
      </c>
      <c r="J232" s="321">
        <v>4991.1000000000004</v>
      </c>
      <c r="K232" s="320">
        <v>4850</v>
      </c>
      <c r="L232" s="320">
        <v>4726</v>
      </c>
      <c r="M232" s="320">
        <v>0.77139000000000002</v>
      </c>
      <c r="N232" s="1"/>
      <c r="O232" s="1"/>
    </row>
    <row r="233" spans="1:15" ht="12.75" customHeight="1">
      <c r="A233" s="30">
        <v>223</v>
      </c>
      <c r="B233" s="334" t="s">
        <v>404</v>
      </c>
      <c r="C233" s="320">
        <v>159.5</v>
      </c>
      <c r="D233" s="321">
        <v>159.93333333333334</v>
      </c>
      <c r="E233" s="321">
        <v>158.11666666666667</v>
      </c>
      <c r="F233" s="321">
        <v>156.73333333333335</v>
      </c>
      <c r="G233" s="321">
        <v>154.91666666666669</v>
      </c>
      <c r="H233" s="321">
        <v>161.31666666666666</v>
      </c>
      <c r="I233" s="321">
        <v>163.13333333333333</v>
      </c>
      <c r="J233" s="321">
        <v>164.51666666666665</v>
      </c>
      <c r="K233" s="320">
        <v>161.75</v>
      </c>
      <c r="L233" s="320">
        <v>158.55000000000001</v>
      </c>
      <c r="M233" s="320">
        <v>13.32057</v>
      </c>
      <c r="N233" s="1"/>
      <c r="O233" s="1"/>
    </row>
    <row r="234" spans="1:15" ht="12.75" customHeight="1">
      <c r="A234" s="30">
        <v>224</v>
      </c>
      <c r="B234" s="334" t="s">
        <v>131</v>
      </c>
      <c r="C234" s="320">
        <v>1864.9</v>
      </c>
      <c r="D234" s="321">
        <v>1872.9666666666665</v>
      </c>
      <c r="E234" s="321">
        <v>1846.9333333333329</v>
      </c>
      <c r="F234" s="321">
        <v>1828.9666666666665</v>
      </c>
      <c r="G234" s="321">
        <v>1802.9333333333329</v>
      </c>
      <c r="H234" s="321">
        <v>1890.9333333333329</v>
      </c>
      <c r="I234" s="321">
        <v>1916.9666666666662</v>
      </c>
      <c r="J234" s="321">
        <v>1934.9333333333329</v>
      </c>
      <c r="K234" s="320">
        <v>1899</v>
      </c>
      <c r="L234" s="320">
        <v>1855</v>
      </c>
      <c r="M234" s="320">
        <v>5.4842000000000004</v>
      </c>
      <c r="N234" s="1"/>
      <c r="O234" s="1"/>
    </row>
    <row r="235" spans="1:15" ht="12.75" customHeight="1">
      <c r="A235" s="30">
        <v>225</v>
      </c>
      <c r="B235" s="334" t="s">
        <v>834</v>
      </c>
      <c r="C235" s="320">
        <v>1549.8</v>
      </c>
      <c r="D235" s="321">
        <v>1552.6499999999999</v>
      </c>
      <c r="E235" s="321">
        <v>1522.6499999999996</v>
      </c>
      <c r="F235" s="321">
        <v>1495.4999999999998</v>
      </c>
      <c r="G235" s="321">
        <v>1465.4999999999995</v>
      </c>
      <c r="H235" s="321">
        <v>1579.7999999999997</v>
      </c>
      <c r="I235" s="321">
        <v>1609.8000000000002</v>
      </c>
      <c r="J235" s="321">
        <v>1636.9499999999998</v>
      </c>
      <c r="K235" s="320">
        <v>1582.65</v>
      </c>
      <c r="L235" s="320">
        <v>1525.5</v>
      </c>
      <c r="M235" s="320">
        <v>0.33432000000000001</v>
      </c>
      <c r="N235" s="1"/>
      <c r="O235" s="1"/>
    </row>
    <row r="236" spans="1:15" ht="12.75" customHeight="1">
      <c r="A236" s="30">
        <v>226</v>
      </c>
      <c r="B236" s="334" t="s">
        <v>408</v>
      </c>
      <c r="C236" s="320">
        <v>384.65</v>
      </c>
      <c r="D236" s="321">
        <v>383.95</v>
      </c>
      <c r="E236" s="321">
        <v>377.9</v>
      </c>
      <c r="F236" s="321">
        <v>371.15</v>
      </c>
      <c r="G236" s="321">
        <v>365.09999999999997</v>
      </c>
      <c r="H236" s="321">
        <v>390.7</v>
      </c>
      <c r="I236" s="321">
        <v>396.75000000000006</v>
      </c>
      <c r="J236" s="321">
        <v>403.5</v>
      </c>
      <c r="K236" s="320">
        <v>390</v>
      </c>
      <c r="L236" s="320">
        <v>377.2</v>
      </c>
      <c r="M236" s="320">
        <v>0.60185999999999995</v>
      </c>
      <c r="N236" s="1"/>
      <c r="O236" s="1"/>
    </row>
    <row r="237" spans="1:15" ht="12.75" customHeight="1">
      <c r="A237" s="30">
        <v>227</v>
      </c>
      <c r="B237" s="334" t="s">
        <v>132</v>
      </c>
      <c r="C237" s="320">
        <v>946.55</v>
      </c>
      <c r="D237" s="321">
        <v>945.33333333333337</v>
      </c>
      <c r="E237" s="321">
        <v>932.2166666666667</v>
      </c>
      <c r="F237" s="321">
        <v>917.88333333333333</v>
      </c>
      <c r="G237" s="321">
        <v>904.76666666666665</v>
      </c>
      <c r="H237" s="321">
        <v>959.66666666666674</v>
      </c>
      <c r="I237" s="321">
        <v>972.7833333333333</v>
      </c>
      <c r="J237" s="321">
        <v>987.11666666666679</v>
      </c>
      <c r="K237" s="320">
        <v>958.45</v>
      </c>
      <c r="L237" s="320">
        <v>931</v>
      </c>
      <c r="M237" s="320">
        <v>20.969100000000001</v>
      </c>
      <c r="N237" s="1"/>
      <c r="O237" s="1"/>
    </row>
    <row r="238" spans="1:15" ht="12.75" customHeight="1">
      <c r="A238" s="30">
        <v>228</v>
      </c>
      <c r="B238" s="334" t="s">
        <v>133</v>
      </c>
      <c r="C238" s="320">
        <v>211.1</v>
      </c>
      <c r="D238" s="321">
        <v>212.4</v>
      </c>
      <c r="E238" s="321">
        <v>209</v>
      </c>
      <c r="F238" s="321">
        <v>206.9</v>
      </c>
      <c r="G238" s="321">
        <v>203.5</v>
      </c>
      <c r="H238" s="321">
        <v>214.5</v>
      </c>
      <c r="I238" s="321">
        <v>217.90000000000003</v>
      </c>
      <c r="J238" s="321">
        <v>220</v>
      </c>
      <c r="K238" s="320">
        <v>215.8</v>
      </c>
      <c r="L238" s="320">
        <v>210.3</v>
      </c>
      <c r="M238" s="320">
        <v>23.067409999999999</v>
      </c>
      <c r="N238" s="1"/>
      <c r="O238" s="1"/>
    </row>
    <row r="239" spans="1:15" ht="12.75" customHeight="1">
      <c r="A239" s="30">
        <v>229</v>
      </c>
      <c r="B239" s="334" t="s">
        <v>409</v>
      </c>
      <c r="C239" s="320">
        <v>18.55</v>
      </c>
      <c r="D239" s="321">
        <v>18.716666666666669</v>
      </c>
      <c r="E239" s="321">
        <v>18.333333333333336</v>
      </c>
      <c r="F239" s="321">
        <v>18.116666666666667</v>
      </c>
      <c r="G239" s="321">
        <v>17.733333333333334</v>
      </c>
      <c r="H239" s="321">
        <v>18.933333333333337</v>
      </c>
      <c r="I239" s="321">
        <v>19.31666666666667</v>
      </c>
      <c r="J239" s="321">
        <v>19.533333333333339</v>
      </c>
      <c r="K239" s="320">
        <v>19.100000000000001</v>
      </c>
      <c r="L239" s="320">
        <v>18.5</v>
      </c>
      <c r="M239" s="320">
        <v>29.188600000000001</v>
      </c>
      <c r="N239" s="1"/>
      <c r="O239" s="1"/>
    </row>
    <row r="240" spans="1:15" ht="12.75" customHeight="1">
      <c r="A240" s="30">
        <v>230</v>
      </c>
      <c r="B240" s="334" t="s">
        <v>134</v>
      </c>
      <c r="C240" s="320">
        <v>1561.1</v>
      </c>
      <c r="D240" s="321">
        <v>1562.6666666666667</v>
      </c>
      <c r="E240" s="321">
        <v>1552.5333333333335</v>
      </c>
      <c r="F240" s="321">
        <v>1543.9666666666667</v>
      </c>
      <c r="G240" s="321">
        <v>1533.8333333333335</v>
      </c>
      <c r="H240" s="321">
        <v>1571.2333333333336</v>
      </c>
      <c r="I240" s="321">
        <v>1581.3666666666668</v>
      </c>
      <c r="J240" s="321">
        <v>1589.9333333333336</v>
      </c>
      <c r="K240" s="320">
        <v>1572.8</v>
      </c>
      <c r="L240" s="320">
        <v>1554.1</v>
      </c>
      <c r="M240" s="320">
        <v>70.005700000000004</v>
      </c>
      <c r="N240" s="1"/>
      <c r="O240" s="1"/>
    </row>
    <row r="241" spans="1:15" ht="12.75" customHeight="1">
      <c r="A241" s="30">
        <v>231</v>
      </c>
      <c r="B241" s="334" t="s">
        <v>410</v>
      </c>
      <c r="C241" s="320">
        <v>1721.5</v>
      </c>
      <c r="D241" s="321">
        <v>1737.1499999999999</v>
      </c>
      <c r="E241" s="321">
        <v>1694.3499999999997</v>
      </c>
      <c r="F241" s="321">
        <v>1667.1999999999998</v>
      </c>
      <c r="G241" s="321">
        <v>1624.3999999999996</v>
      </c>
      <c r="H241" s="321">
        <v>1764.2999999999997</v>
      </c>
      <c r="I241" s="321">
        <v>1807.1</v>
      </c>
      <c r="J241" s="321">
        <v>1834.2499999999998</v>
      </c>
      <c r="K241" s="320">
        <v>1779.95</v>
      </c>
      <c r="L241" s="320">
        <v>1710</v>
      </c>
      <c r="M241" s="320">
        <v>0.43856000000000001</v>
      </c>
      <c r="N241" s="1"/>
      <c r="O241" s="1"/>
    </row>
    <row r="242" spans="1:15" ht="12.75" customHeight="1">
      <c r="A242" s="30">
        <v>232</v>
      </c>
      <c r="B242" s="334" t="s">
        <v>411</v>
      </c>
      <c r="C242" s="320">
        <v>489.35</v>
      </c>
      <c r="D242" s="321">
        <v>487.9666666666667</v>
      </c>
      <c r="E242" s="321">
        <v>482.93333333333339</v>
      </c>
      <c r="F242" s="321">
        <v>476.51666666666671</v>
      </c>
      <c r="G242" s="321">
        <v>471.48333333333341</v>
      </c>
      <c r="H242" s="321">
        <v>494.38333333333338</v>
      </c>
      <c r="I242" s="321">
        <v>499.41666666666669</v>
      </c>
      <c r="J242" s="321">
        <v>505.83333333333337</v>
      </c>
      <c r="K242" s="320">
        <v>493</v>
      </c>
      <c r="L242" s="320">
        <v>481.55</v>
      </c>
      <c r="M242" s="320">
        <v>3.8058399999999999</v>
      </c>
      <c r="N242" s="1"/>
      <c r="O242" s="1"/>
    </row>
    <row r="243" spans="1:15" ht="12.75" customHeight="1">
      <c r="A243" s="30">
        <v>233</v>
      </c>
      <c r="B243" s="334" t="s">
        <v>412</v>
      </c>
      <c r="C243" s="320">
        <v>834.45</v>
      </c>
      <c r="D243" s="321">
        <v>827.90000000000009</v>
      </c>
      <c r="E243" s="321">
        <v>808.45000000000016</v>
      </c>
      <c r="F243" s="321">
        <v>782.45</v>
      </c>
      <c r="G243" s="321">
        <v>763.00000000000011</v>
      </c>
      <c r="H243" s="321">
        <v>853.9000000000002</v>
      </c>
      <c r="I243" s="321">
        <v>873.35</v>
      </c>
      <c r="J243" s="321">
        <v>899.35000000000025</v>
      </c>
      <c r="K243" s="320">
        <v>847.35</v>
      </c>
      <c r="L243" s="320">
        <v>801.9</v>
      </c>
      <c r="M243" s="320">
        <v>9.9661200000000001</v>
      </c>
      <c r="N243" s="1"/>
      <c r="O243" s="1"/>
    </row>
    <row r="244" spans="1:15" ht="12.75" customHeight="1">
      <c r="A244" s="30">
        <v>234</v>
      </c>
      <c r="B244" s="334" t="s">
        <v>406</v>
      </c>
      <c r="C244" s="320">
        <v>18.3</v>
      </c>
      <c r="D244" s="321">
        <v>18.383333333333336</v>
      </c>
      <c r="E244" s="321">
        <v>18.166666666666671</v>
      </c>
      <c r="F244" s="321">
        <v>18.033333333333335</v>
      </c>
      <c r="G244" s="321">
        <v>17.81666666666667</v>
      </c>
      <c r="H244" s="321">
        <v>18.516666666666673</v>
      </c>
      <c r="I244" s="321">
        <v>18.733333333333334</v>
      </c>
      <c r="J244" s="321">
        <v>18.866666666666674</v>
      </c>
      <c r="K244" s="320">
        <v>18.600000000000001</v>
      </c>
      <c r="L244" s="320">
        <v>18.25</v>
      </c>
      <c r="M244" s="320">
        <v>10.427680000000001</v>
      </c>
      <c r="N244" s="1"/>
      <c r="O244" s="1"/>
    </row>
    <row r="245" spans="1:15" ht="12.75" customHeight="1">
      <c r="A245" s="30">
        <v>235</v>
      </c>
      <c r="B245" s="334" t="s">
        <v>135</v>
      </c>
      <c r="C245" s="320">
        <v>127.75</v>
      </c>
      <c r="D245" s="321">
        <v>129.36666666666667</v>
      </c>
      <c r="E245" s="321">
        <v>125.78333333333336</v>
      </c>
      <c r="F245" s="321">
        <v>123.81666666666669</v>
      </c>
      <c r="G245" s="321">
        <v>120.23333333333338</v>
      </c>
      <c r="H245" s="321">
        <v>131.33333333333334</v>
      </c>
      <c r="I245" s="321">
        <v>134.91666666666666</v>
      </c>
      <c r="J245" s="321">
        <v>136.88333333333333</v>
      </c>
      <c r="K245" s="320">
        <v>132.94999999999999</v>
      </c>
      <c r="L245" s="320">
        <v>127.4</v>
      </c>
      <c r="M245" s="320">
        <v>110.69540000000001</v>
      </c>
      <c r="N245" s="1"/>
      <c r="O245" s="1"/>
    </row>
    <row r="246" spans="1:15" ht="12.75" customHeight="1">
      <c r="A246" s="30">
        <v>236</v>
      </c>
      <c r="B246" s="334" t="s">
        <v>398</v>
      </c>
      <c r="C246" s="320">
        <v>481.9</v>
      </c>
      <c r="D246" s="321">
        <v>478.63333333333338</v>
      </c>
      <c r="E246" s="321">
        <v>462.26666666666677</v>
      </c>
      <c r="F246" s="321">
        <v>442.63333333333338</v>
      </c>
      <c r="G246" s="321">
        <v>426.26666666666677</v>
      </c>
      <c r="H246" s="321">
        <v>498.26666666666677</v>
      </c>
      <c r="I246" s="321">
        <v>514.63333333333344</v>
      </c>
      <c r="J246" s="321">
        <v>534.26666666666677</v>
      </c>
      <c r="K246" s="320">
        <v>495</v>
      </c>
      <c r="L246" s="320">
        <v>459</v>
      </c>
      <c r="M246" s="320">
        <v>16.709119999999999</v>
      </c>
      <c r="N246" s="1"/>
      <c r="O246" s="1"/>
    </row>
    <row r="247" spans="1:15" ht="12.75" customHeight="1">
      <c r="A247" s="30">
        <v>237</v>
      </c>
      <c r="B247" s="334" t="s">
        <v>265</v>
      </c>
      <c r="C247" s="320">
        <v>999.3</v>
      </c>
      <c r="D247" s="321">
        <v>1008.1166666666667</v>
      </c>
      <c r="E247" s="321">
        <v>988.38333333333344</v>
      </c>
      <c r="F247" s="321">
        <v>977.46666666666681</v>
      </c>
      <c r="G247" s="321">
        <v>957.73333333333358</v>
      </c>
      <c r="H247" s="321">
        <v>1019.0333333333333</v>
      </c>
      <c r="I247" s="321">
        <v>1038.7666666666667</v>
      </c>
      <c r="J247" s="321">
        <v>1049.6833333333332</v>
      </c>
      <c r="K247" s="320">
        <v>1027.8499999999999</v>
      </c>
      <c r="L247" s="320">
        <v>997.2</v>
      </c>
      <c r="M247" s="320">
        <v>2.6762800000000002</v>
      </c>
      <c r="N247" s="1"/>
      <c r="O247" s="1"/>
    </row>
    <row r="248" spans="1:15" ht="12.75" customHeight="1">
      <c r="A248" s="30">
        <v>238</v>
      </c>
      <c r="B248" s="334" t="s">
        <v>399</v>
      </c>
      <c r="C248" s="320">
        <v>233.35</v>
      </c>
      <c r="D248" s="321">
        <v>235.08333333333334</v>
      </c>
      <c r="E248" s="321">
        <v>228.76666666666668</v>
      </c>
      <c r="F248" s="321">
        <v>224.18333333333334</v>
      </c>
      <c r="G248" s="321">
        <v>217.86666666666667</v>
      </c>
      <c r="H248" s="321">
        <v>239.66666666666669</v>
      </c>
      <c r="I248" s="321">
        <v>245.98333333333335</v>
      </c>
      <c r="J248" s="321">
        <v>250.56666666666669</v>
      </c>
      <c r="K248" s="320">
        <v>241.4</v>
      </c>
      <c r="L248" s="320">
        <v>230.5</v>
      </c>
      <c r="M248" s="320">
        <v>13.033989999999999</v>
      </c>
      <c r="N248" s="1"/>
      <c r="O248" s="1"/>
    </row>
    <row r="249" spans="1:15" ht="12.75" customHeight="1">
      <c r="A249" s="30">
        <v>239</v>
      </c>
      <c r="B249" s="334" t="s">
        <v>400</v>
      </c>
      <c r="C249" s="320">
        <v>42.55</v>
      </c>
      <c r="D249" s="321">
        <v>42.666666666666664</v>
      </c>
      <c r="E249" s="321">
        <v>42.233333333333327</v>
      </c>
      <c r="F249" s="321">
        <v>41.916666666666664</v>
      </c>
      <c r="G249" s="321">
        <v>41.483333333333327</v>
      </c>
      <c r="H249" s="321">
        <v>42.983333333333327</v>
      </c>
      <c r="I249" s="321">
        <v>43.416666666666664</v>
      </c>
      <c r="J249" s="321">
        <v>43.733333333333327</v>
      </c>
      <c r="K249" s="320">
        <v>43.1</v>
      </c>
      <c r="L249" s="320">
        <v>42.35</v>
      </c>
      <c r="M249" s="320">
        <v>7.1958000000000002</v>
      </c>
      <c r="N249" s="1"/>
      <c r="O249" s="1"/>
    </row>
    <row r="250" spans="1:15" ht="12.75" customHeight="1">
      <c r="A250" s="30">
        <v>240</v>
      </c>
      <c r="B250" s="334" t="s">
        <v>136</v>
      </c>
      <c r="C250" s="320">
        <v>745.6</v>
      </c>
      <c r="D250" s="321">
        <v>746.68333333333339</v>
      </c>
      <c r="E250" s="321">
        <v>738.91666666666674</v>
      </c>
      <c r="F250" s="321">
        <v>732.23333333333335</v>
      </c>
      <c r="G250" s="321">
        <v>724.4666666666667</v>
      </c>
      <c r="H250" s="321">
        <v>753.36666666666679</v>
      </c>
      <c r="I250" s="321">
        <v>761.13333333333344</v>
      </c>
      <c r="J250" s="321">
        <v>767.81666666666683</v>
      </c>
      <c r="K250" s="320">
        <v>754.45</v>
      </c>
      <c r="L250" s="320">
        <v>740</v>
      </c>
      <c r="M250" s="320">
        <v>15.796189999999999</v>
      </c>
      <c r="N250" s="1"/>
      <c r="O250" s="1"/>
    </row>
    <row r="251" spans="1:15" ht="12.75" customHeight="1">
      <c r="A251" s="30">
        <v>241</v>
      </c>
      <c r="B251" s="334" t="s">
        <v>827</v>
      </c>
      <c r="C251" s="320">
        <v>22.3</v>
      </c>
      <c r="D251" s="321">
        <v>22.3</v>
      </c>
      <c r="E251" s="321">
        <v>22.150000000000002</v>
      </c>
      <c r="F251" s="321">
        <v>22</v>
      </c>
      <c r="G251" s="321">
        <v>21.85</v>
      </c>
      <c r="H251" s="321">
        <v>22.450000000000003</v>
      </c>
      <c r="I251" s="321">
        <v>22.6</v>
      </c>
      <c r="J251" s="321">
        <v>22.750000000000004</v>
      </c>
      <c r="K251" s="320">
        <v>22.45</v>
      </c>
      <c r="L251" s="320">
        <v>22.15</v>
      </c>
      <c r="M251" s="320">
        <v>69.802459999999996</v>
      </c>
      <c r="N251" s="1"/>
      <c r="O251" s="1"/>
    </row>
    <row r="252" spans="1:15" ht="12.75" customHeight="1">
      <c r="A252" s="30">
        <v>242</v>
      </c>
      <c r="B252" s="334" t="s">
        <v>263</v>
      </c>
      <c r="C252" s="320">
        <v>584.6</v>
      </c>
      <c r="D252" s="321">
        <v>585.7833333333333</v>
      </c>
      <c r="E252" s="321">
        <v>574.81666666666661</v>
      </c>
      <c r="F252" s="321">
        <v>565.0333333333333</v>
      </c>
      <c r="G252" s="321">
        <v>554.06666666666661</v>
      </c>
      <c r="H252" s="321">
        <v>595.56666666666661</v>
      </c>
      <c r="I252" s="321">
        <v>606.5333333333333</v>
      </c>
      <c r="J252" s="321">
        <v>616.31666666666661</v>
      </c>
      <c r="K252" s="320">
        <v>596.75</v>
      </c>
      <c r="L252" s="320">
        <v>576</v>
      </c>
      <c r="M252" s="320">
        <v>4.4670199999999998</v>
      </c>
      <c r="N252" s="1"/>
      <c r="O252" s="1"/>
    </row>
    <row r="253" spans="1:15" ht="12.75" customHeight="1">
      <c r="A253" s="30">
        <v>243</v>
      </c>
      <c r="B253" s="334" t="s">
        <v>137</v>
      </c>
      <c r="C253" s="320">
        <v>255.25</v>
      </c>
      <c r="D253" s="321">
        <v>255.58333333333334</v>
      </c>
      <c r="E253" s="321">
        <v>252.16666666666669</v>
      </c>
      <c r="F253" s="321">
        <v>249.08333333333334</v>
      </c>
      <c r="G253" s="321">
        <v>245.66666666666669</v>
      </c>
      <c r="H253" s="321">
        <v>258.66666666666669</v>
      </c>
      <c r="I253" s="321">
        <v>262.08333333333337</v>
      </c>
      <c r="J253" s="321">
        <v>265.16666666666669</v>
      </c>
      <c r="K253" s="320">
        <v>259</v>
      </c>
      <c r="L253" s="320">
        <v>252.5</v>
      </c>
      <c r="M253" s="320">
        <v>242.08645000000001</v>
      </c>
      <c r="N253" s="1"/>
      <c r="O253" s="1"/>
    </row>
    <row r="254" spans="1:15" ht="12.75" customHeight="1">
      <c r="A254" s="30">
        <v>244</v>
      </c>
      <c r="B254" s="334" t="s">
        <v>401</v>
      </c>
      <c r="C254" s="320">
        <v>101.4</v>
      </c>
      <c r="D254" s="321">
        <v>101.65000000000002</v>
      </c>
      <c r="E254" s="321">
        <v>100.40000000000003</v>
      </c>
      <c r="F254" s="321">
        <v>99.40000000000002</v>
      </c>
      <c r="G254" s="321">
        <v>98.150000000000034</v>
      </c>
      <c r="H254" s="321">
        <v>102.65000000000003</v>
      </c>
      <c r="I254" s="321">
        <v>103.9</v>
      </c>
      <c r="J254" s="321">
        <v>104.90000000000003</v>
      </c>
      <c r="K254" s="320">
        <v>102.9</v>
      </c>
      <c r="L254" s="320">
        <v>100.65</v>
      </c>
      <c r="M254" s="320">
        <v>1.3223199999999999</v>
      </c>
      <c r="N254" s="1"/>
      <c r="O254" s="1"/>
    </row>
    <row r="255" spans="1:15" ht="12.75" customHeight="1">
      <c r="A255" s="30">
        <v>245</v>
      </c>
      <c r="B255" s="334" t="s">
        <v>419</v>
      </c>
      <c r="C255" s="320">
        <v>110.75</v>
      </c>
      <c r="D255" s="321">
        <v>110.61666666666667</v>
      </c>
      <c r="E255" s="321">
        <v>107.23333333333335</v>
      </c>
      <c r="F255" s="321">
        <v>103.71666666666667</v>
      </c>
      <c r="G255" s="321">
        <v>100.33333333333334</v>
      </c>
      <c r="H255" s="321">
        <v>114.13333333333335</v>
      </c>
      <c r="I255" s="321">
        <v>117.51666666666668</v>
      </c>
      <c r="J255" s="321">
        <v>121.03333333333336</v>
      </c>
      <c r="K255" s="320">
        <v>114</v>
      </c>
      <c r="L255" s="320">
        <v>107.1</v>
      </c>
      <c r="M255" s="320">
        <v>9.34314</v>
      </c>
      <c r="N255" s="1"/>
      <c r="O255" s="1"/>
    </row>
    <row r="256" spans="1:15" ht="12.75" customHeight="1">
      <c r="A256" s="30">
        <v>246</v>
      </c>
      <c r="B256" s="334" t="s">
        <v>413</v>
      </c>
      <c r="C256" s="320">
        <v>1706.6</v>
      </c>
      <c r="D256" s="321">
        <v>1695.4833333333333</v>
      </c>
      <c r="E256" s="321">
        <v>1670.9666666666667</v>
      </c>
      <c r="F256" s="321">
        <v>1635.3333333333333</v>
      </c>
      <c r="G256" s="321">
        <v>1610.8166666666666</v>
      </c>
      <c r="H256" s="321">
        <v>1731.1166666666668</v>
      </c>
      <c r="I256" s="321">
        <v>1755.6333333333337</v>
      </c>
      <c r="J256" s="321">
        <v>1791.2666666666669</v>
      </c>
      <c r="K256" s="320">
        <v>1720</v>
      </c>
      <c r="L256" s="320">
        <v>1659.85</v>
      </c>
      <c r="M256" s="320">
        <v>0.48898999999999998</v>
      </c>
      <c r="N256" s="1"/>
      <c r="O256" s="1"/>
    </row>
    <row r="257" spans="1:15" ht="12.75" customHeight="1">
      <c r="A257" s="30">
        <v>247</v>
      </c>
      <c r="B257" s="334" t="s">
        <v>423</v>
      </c>
      <c r="C257" s="320">
        <v>1975.45</v>
      </c>
      <c r="D257" s="321">
        <v>1973.5333333333335</v>
      </c>
      <c r="E257" s="321">
        <v>1957.916666666667</v>
      </c>
      <c r="F257" s="321">
        <v>1940.3833333333334</v>
      </c>
      <c r="G257" s="321">
        <v>1924.7666666666669</v>
      </c>
      <c r="H257" s="321">
        <v>1991.0666666666671</v>
      </c>
      <c r="I257" s="321">
        <v>2006.6833333333334</v>
      </c>
      <c r="J257" s="321">
        <v>2024.2166666666672</v>
      </c>
      <c r="K257" s="320">
        <v>1989.15</v>
      </c>
      <c r="L257" s="320">
        <v>1956</v>
      </c>
      <c r="M257" s="320">
        <v>4.752E-2</v>
      </c>
      <c r="N257" s="1"/>
      <c r="O257" s="1"/>
    </row>
    <row r="258" spans="1:15" ht="12.75" customHeight="1">
      <c r="A258" s="30">
        <v>248</v>
      </c>
      <c r="B258" s="334" t="s">
        <v>420</v>
      </c>
      <c r="C258" s="320">
        <v>93.6</v>
      </c>
      <c r="D258" s="321">
        <v>94.75</v>
      </c>
      <c r="E258" s="321">
        <v>92.05</v>
      </c>
      <c r="F258" s="321">
        <v>90.5</v>
      </c>
      <c r="G258" s="321">
        <v>87.8</v>
      </c>
      <c r="H258" s="321">
        <v>96.3</v>
      </c>
      <c r="I258" s="321">
        <v>98.999999999999986</v>
      </c>
      <c r="J258" s="321">
        <v>100.55</v>
      </c>
      <c r="K258" s="320">
        <v>97.45</v>
      </c>
      <c r="L258" s="320">
        <v>93.2</v>
      </c>
      <c r="M258" s="320">
        <v>9.4964099999999991</v>
      </c>
      <c r="N258" s="1"/>
      <c r="O258" s="1"/>
    </row>
    <row r="259" spans="1:15" ht="12.75" customHeight="1">
      <c r="A259" s="30">
        <v>249</v>
      </c>
      <c r="B259" s="334" t="s">
        <v>138</v>
      </c>
      <c r="C259" s="320">
        <v>526.20000000000005</v>
      </c>
      <c r="D259" s="321">
        <v>523.2833333333333</v>
      </c>
      <c r="E259" s="321">
        <v>516.91666666666663</v>
      </c>
      <c r="F259" s="321">
        <v>507.63333333333333</v>
      </c>
      <c r="G259" s="321">
        <v>501.26666666666665</v>
      </c>
      <c r="H259" s="321">
        <v>532.56666666666661</v>
      </c>
      <c r="I259" s="321">
        <v>538.93333333333339</v>
      </c>
      <c r="J259" s="321">
        <v>548.21666666666658</v>
      </c>
      <c r="K259" s="320">
        <v>529.65</v>
      </c>
      <c r="L259" s="320">
        <v>514</v>
      </c>
      <c r="M259" s="320">
        <v>68.349220000000003</v>
      </c>
      <c r="N259" s="1"/>
      <c r="O259" s="1"/>
    </row>
    <row r="260" spans="1:15" ht="12.75" customHeight="1">
      <c r="A260" s="30">
        <v>250</v>
      </c>
      <c r="B260" s="334" t="s">
        <v>414</v>
      </c>
      <c r="C260" s="320">
        <v>2556.35</v>
      </c>
      <c r="D260" s="321">
        <v>2564.4499999999998</v>
      </c>
      <c r="E260" s="321">
        <v>2483.9499999999998</v>
      </c>
      <c r="F260" s="321">
        <v>2411.5500000000002</v>
      </c>
      <c r="G260" s="321">
        <v>2331.0500000000002</v>
      </c>
      <c r="H260" s="321">
        <v>2636.8499999999995</v>
      </c>
      <c r="I260" s="321">
        <v>2717.3499999999995</v>
      </c>
      <c r="J260" s="321">
        <v>2789.7499999999991</v>
      </c>
      <c r="K260" s="320">
        <v>2644.95</v>
      </c>
      <c r="L260" s="320">
        <v>2492.0500000000002</v>
      </c>
      <c r="M260" s="320">
        <v>1.81575</v>
      </c>
      <c r="N260" s="1"/>
      <c r="O260" s="1"/>
    </row>
    <row r="261" spans="1:15" ht="12.75" customHeight="1">
      <c r="A261" s="30">
        <v>251</v>
      </c>
      <c r="B261" s="334" t="s">
        <v>415</v>
      </c>
      <c r="C261" s="320">
        <v>439.05</v>
      </c>
      <c r="D261" s="321">
        <v>442.66666666666669</v>
      </c>
      <c r="E261" s="321">
        <v>432.33333333333337</v>
      </c>
      <c r="F261" s="321">
        <v>425.61666666666667</v>
      </c>
      <c r="G261" s="321">
        <v>415.28333333333336</v>
      </c>
      <c r="H261" s="321">
        <v>449.38333333333338</v>
      </c>
      <c r="I261" s="321">
        <v>459.71666666666675</v>
      </c>
      <c r="J261" s="321">
        <v>466.43333333333339</v>
      </c>
      <c r="K261" s="320">
        <v>453</v>
      </c>
      <c r="L261" s="320">
        <v>435.95</v>
      </c>
      <c r="M261" s="320">
        <v>1.0502899999999999</v>
      </c>
      <c r="N261" s="1"/>
      <c r="O261" s="1"/>
    </row>
    <row r="262" spans="1:15" ht="12.75" customHeight="1">
      <c r="A262" s="30">
        <v>252</v>
      </c>
      <c r="B262" s="334" t="s">
        <v>416</v>
      </c>
      <c r="C262" s="320">
        <v>359.95</v>
      </c>
      <c r="D262" s="321">
        <v>355.81666666666661</v>
      </c>
      <c r="E262" s="321">
        <v>347.53333333333319</v>
      </c>
      <c r="F262" s="321">
        <v>335.11666666666656</v>
      </c>
      <c r="G262" s="321">
        <v>326.83333333333314</v>
      </c>
      <c r="H262" s="321">
        <v>368.23333333333323</v>
      </c>
      <c r="I262" s="321">
        <v>376.51666666666665</v>
      </c>
      <c r="J262" s="321">
        <v>388.93333333333328</v>
      </c>
      <c r="K262" s="320">
        <v>364.1</v>
      </c>
      <c r="L262" s="320">
        <v>343.4</v>
      </c>
      <c r="M262" s="320">
        <v>18.78293</v>
      </c>
      <c r="N262" s="1"/>
      <c r="O262" s="1"/>
    </row>
    <row r="263" spans="1:15" ht="12.75" customHeight="1">
      <c r="A263" s="30">
        <v>253</v>
      </c>
      <c r="B263" s="334" t="s">
        <v>417</v>
      </c>
      <c r="C263" s="320">
        <v>126.2</v>
      </c>
      <c r="D263" s="321">
        <v>127.75</v>
      </c>
      <c r="E263" s="321">
        <v>123.6</v>
      </c>
      <c r="F263" s="321">
        <v>121</v>
      </c>
      <c r="G263" s="321">
        <v>116.85</v>
      </c>
      <c r="H263" s="321">
        <v>130.35</v>
      </c>
      <c r="I263" s="321">
        <v>134.49999999999997</v>
      </c>
      <c r="J263" s="321">
        <v>137.1</v>
      </c>
      <c r="K263" s="320">
        <v>131.9</v>
      </c>
      <c r="L263" s="320">
        <v>125.15</v>
      </c>
      <c r="M263" s="320">
        <v>9.3294099999999993</v>
      </c>
      <c r="N263" s="1"/>
      <c r="O263" s="1"/>
    </row>
    <row r="264" spans="1:15" ht="12.75" customHeight="1">
      <c r="A264" s="30">
        <v>254</v>
      </c>
      <c r="B264" s="334" t="s">
        <v>418</v>
      </c>
      <c r="C264" s="320">
        <v>69.099999999999994</v>
      </c>
      <c r="D264" s="321">
        <v>69.233333333333334</v>
      </c>
      <c r="E264" s="321">
        <v>68.466666666666669</v>
      </c>
      <c r="F264" s="321">
        <v>67.833333333333329</v>
      </c>
      <c r="G264" s="321">
        <v>67.066666666666663</v>
      </c>
      <c r="H264" s="321">
        <v>69.866666666666674</v>
      </c>
      <c r="I264" s="321">
        <v>70.633333333333354</v>
      </c>
      <c r="J264" s="321">
        <v>71.26666666666668</v>
      </c>
      <c r="K264" s="320">
        <v>70</v>
      </c>
      <c r="L264" s="320">
        <v>68.599999999999994</v>
      </c>
      <c r="M264" s="320">
        <v>5.1044</v>
      </c>
      <c r="N264" s="1"/>
      <c r="O264" s="1"/>
    </row>
    <row r="265" spans="1:15" ht="12.75" customHeight="1">
      <c r="A265" s="30">
        <v>255</v>
      </c>
      <c r="B265" s="334" t="s">
        <v>422</v>
      </c>
      <c r="C265" s="320">
        <v>190.55</v>
      </c>
      <c r="D265" s="321">
        <v>194.08333333333334</v>
      </c>
      <c r="E265" s="321">
        <v>185.66666666666669</v>
      </c>
      <c r="F265" s="321">
        <v>180.78333333333333</v>
      </c>
      <c r="G265" s="321">
        <v>172.36666666666667</v>
      </c>
      <c r="H265" s="321">
        <v>198.9666666666667</v>
      </c>
      <c r="I265" s="321">
        <v>207.38333333333338</v>
      </c>
      <c r="J265" s="321">
        <v>212.26666666666671</v>
      </c>
      <c r="K265" s="320">
        <v>202.5</v>
      </c>
      <c r="L265" s="320">
        <v>189.2</v>
      </c>
      <c r="M265" s="320">
        <v>6.3506400000000003</v>
      </c>
      <c r="N265" s="1"/>
      <c r="O265" s="1"/>
    </row>
    <row r="266" spans="1:15" ht="12.75" customHeight="1">
      <c r="A266" s="30">
        <v>256</v>
      </c>
      <c r="B266" s="334" t="s">
        <v>421</v>
      </c>
      <c r="C266" s="320">
        <v>372.15</v>
      </c>
      <c r="D266" s="321">
        <v>376.88333333333338</v>
      </c>
      <c r="E266" s="321">
        <v>365.26666666666677</v>
      </c>
      <c r="F266" s="321">
        <v>358.38333333333338</v>
      </c>
      <c r="G266" s="321">
        <v>346.76666666666677</v>
      </c>
      <c r="H266" s="321">
        <v>383.76666666666677</v>
      </c>
      <c r="I266" s="321">
        <v>395.38333333333344</v>
      </c>
      <c r="J266" s="321">
        <v>402.26666666666677</v>
      </c>
      <c r="K266" s="320">
        <v>388.5</v>
      </c>
      <c r="L266" s="320">
        <v>370</v>
      </c>
      <c r="M266" s="320">
        <v>1.32979</v>
      </c>
      <c r="N266" s="1"/>
      <c r="O266" s="1"/>
    </row>
    <row r="267" spans="1:15" ht="12.75" customHeight="1">
      <c r="A267" s="30">
        <v>257</v>
      </c>
      <c r="B267" s="334" t="s">
        <v>266</v>
      </c>
      <c r="C267" s="320">
        <v>329.65</v>
      </c>
      <c r="D267" s="321">
        <v>332.59999999999997</v>
      </c>
      <c r="E267" s="321">
        <v>324.19999999999993</v>
      </c>
      <c r="F267" s="321">
        <v>318.74999999999994</v>
      </c>
      <c r="G267" s="321">
        <v>310.34999999999991</v>
      </c>
      <c r="H267" s="321">
        <v>338.04999999999995</v>
      </c>
      <c r="I267" s="321">
        <v>346.44999999999993</v>
      </c>
      <c r="J267" s="321">
        <v>351.9</v>
      </c>
      <c r="K267" s="320">
        <v>341</v>
      </c>
      <c r="L267" s="320">
        <v>327.14999999999998</v>
      </c>
      <c r="M267" s="320">
        <v>6.4670899999999998</v>
      </c>
      <c r="N267" s="1"/>
      <c r="O267" s="1"/>
    </row>
    <row r="268" spans="1:15" ht="12.75" customHeight="1">
      <c r="A268" s="30">
        <v>258</v>
      </c>
      <c r="B268" s="334" t="s">
        <v>139</v>
      </c>
      <c r="C268" s="320">
        <v>715.7</v>
      </c>
      <c r="D268" s="321">
        <v>710.15</v>
      </c>
      <c r="E268" s="321">
        <v>700.8</v>
      </c>
      <c r="F268" s="321">
        <v>685.9</v>
      </c>
      <c r="G268" s="321">
        <v>676.55</v>
      </c>
      <c r="H268" s="321">
        <v>725.05</v>
      </c>
      <c r="I268" s="321">
        <v>734.40000000000009</v>
      </c>
      <c r="J268" s="321">
        <v>749.3</v>
      </c>
      <c r="K268" s="320">
        <v>719.5</v>
      </c>
      <c r="L268" s="320">
        <v>695.25</v>
      </c>
      <c r="M268" s="320">
        <v>49.356720000000003</v>
      </c>
      <c r="N268" s="1"/>
      <c r="O268" s="1"/>
    </row>
    <row r="269" spans="1:15" ht="12.75" customHeight="1">
      <c r="A269" s="30">
        <v>259</v>
      </c>
      <c r="B269" s="334" t="s">
        <v>140</v>
      </c>
      <c r="C269" s="320">
        <v>540.6</v>
      </c>
      <c r="D269" s="321">
        <v>546.08333333333337</v>
      </c>
      <c r="E269" s="321">
        <v>524.01666666666677</v>
      </c>
      <c r="F269" s="321">
        <v>507.43333333333339</v>
      </c>
      <c r="G269" s="321">
        <v>485.36666666666679</v>
      </c>
      <c r="H269" s="321">
        <v>562.66666666666674</v>
      </c>
      <c r="I269" s="321">
        <v>584.73333333333335</v>
      </c>
      <c r="J269" s="321">
        <v>601.31666666666672</v>
      </c>
      <c r="K269" s="320">
        <v>568.15</v>
      </c>
      <c r="L269" s="320">
        <v>529.5</v>
      </c>
      <c r="M269" s="320">
        <v>99.563640000000007</v>
      </c>
      <c r="N269" s="1"/>
      <c r="O269" s="1"/>
    </row>
    <row r="270" spans="1:15" ht="12.75" customHeight="1">
      <c r="A270" s="30">
        <v>260</v>
      </c>
      <c r="B270" s="334" t="s">
        <v>835</v>
      </c>
      <c r="C270" s="320">
        <v>502.05</v>
      </c>
      <c r="D270" s="321">
        <v>503.95</v>
      </c>
      <c r="E270" s="321">
        <v>495.9</v>
      </c>
      <c r="F270" s="321">
        <v>489.75</v>
      </c>
      <c r="G270" s="321">
        <v>481.7</v>
      </c>
      <c r="H270" s="321">
        <v>510.09999999999997</v>
      </c>
      <c r="I270" s="321">
        <v>518.15000000000009</v>
      </c>
      <c r="J270" s="321">
        <v>524.29999999999995</v>
      </c>
      <c r="K270" s="320">
        <v>512</v>
      </c>
      <c r="L270" s="320">
        <v>497.8</v>
      </c>
      <c r="M270" s="320">
        <v>3.49579</v>
      </c>
      <c r="N270" s="1"/>
      <c r="O270" s="1"/>
    </row>
    <row r="271" spans="1:15" ht="12.75" customHeight="1">
      <c r="A271" s="30">
        <v>261</v>
      </c>
      <c r="B271" s="334" t="s">
        <v>836</v>
      </c>
      <c r="C271" s="320">
        <v>479.55</v>
      </c>
      <c r="D271" s="321">
        <v>480.88333333333338</v>
      </c>
      <c r="E271" s="321">
        <v>470.86666666666679</v>
      </c>
      <c r="F271" s="321">
        <v>462.18333333333339</v>
      </c>
      <c r="G271" s="321">
        <v>452.1666666666668</v>
      </c>
      <c r="H271" s="321">
        <v>489.56666666666678</v>
      </c>
      <c r="I271" s="321">
        <v>499.58333333333331</v>
      </c>
      <c r="J271" s="321">
        <v>508.26666666666677</v>
      </c>
      <c r="K271" s="320">
        <v>490.9</v>
      </c>
      <c r="L271" s="320">
        <v>472.2</v>
      </c>
      <c r="M271" s="320">
        <v>1.2338899999999999</v>
      </c>
      <c r="N271" s="1"/>
      <c r="O271" s="1"/>
    </row>
    <row r="272" spans="1:15" ht="12.75" customHeight="1">
      <c r="A272" s="30">
        <v>262</v>
      </c>
      <c r="B272" s="334" t="s">
        <v>424</v>
      </c>
      <c r="C272" s="320">
        <v>851.3</v>
      </c>
      <c r="D272" s="321">
        <v>859.94999999999993</v>
      </c>
      <c r="E272" s="321">
        <v>832.34999999999991</v>
      </c>
      <c r="F272" s="321">
        <v>813.4</v>
      </c>
      <c r="G272" s="321">
        <v>785.8</v>
      </c>
      <c r="H272" s="321">
        <v>878.89999999999986</v>
      </c>
      <c r="I272" s="321">
        <v>906.5</v>
      </c>
      <c r="J272" s="321">
        <v>925.44999999999982</v>
      </c>
      <c r="K272" s="320">
        <v>887.55</v>
      </c>
      <c r="L272" s="320">
        <v>841</v>
      </c>
      <c r="M272" s="320">
        <v>5.8332800000000002</v>
      </c>
      <c r="N272" s="1"/>
      <c r="O272" s="1"/>
    </row>
    <row r="273" spans="1:15" ht="12.75" customHeight="1">
      <c r="A273" s="30">
        <v>263</v>
      </c>
      <c r="B273" s="334" t="s">
        <v>425</v>
      </c>
      <c r="C273" s="320">
        <v>160.55000000000001</v>
      </c>
      <c r="D273" s="321">
        <v>160.86666666666667</v>
      </c>
      <c r="E273" s="321">
        <v>158.23333333333335</v>
      </c>
      <c r="F273" s="321">
        <v>155.91666666666669</v>
      </c>
      <c r="G273" s="321">
        <v>153.28333333333336</v>
      </c>
      <c r="H273" s="321">
        <v>163.18333333333334</v>
      </c>
      <c r="I273" s="321">
        <v>165.81666666666666</v>
      </c>
      <c r="J273" s="321">
        <v>168.13333333333333</v>
      </c>
      <c r="K273" s="320">
        <v>163.5</v>
      </c>
      <c r="L273" s="320">
        <v>158.55000000000001</v>
      </c>
      <c r="M273" s="320">
        <v>13.98503</v>
      </c>
      <c r="N273" s="1"/>
      <c r="O273" s="1"/>
    </row>
    <row r="274" spans="1:15" ht="12.75" customHeight="1">
      <c r="A274" s="30">
        <v>264</v>
      </c>
      <c r="B274" s="334" t="s">
        <v>432</v>
      </c>
      <c r="C274" s="320">
        <v>1045.9000000000001</v>
      </c>
      <c r="D274" s="321">
        <v>1045.3666666666668</v>
      </c>
      <c r="E274" s="321">
        <v>1032.0833333333335</v>
      </c>
      <c r="F274" s="321">
        <v>1018.2666666666667</v>
      </c>
      <c r="G274" s="321">
        <v>1004.9833333333333</v>
      </c>
      <c r="H274" s="321">
        <v>1059.1833333333336</v>
      </c>
      <c r="I274" s="321">
        <v>1072.4666666666669</v>
      </c>
      <c r="J274" s="321">
        <v>1086.2833333333338</v>
      </c>
      <c r="K274" s="320">
        <v>1058.6500000000001</v>
      </c>
      <c r="L274" s="320">
        <v>1031.55</v>
      </c>
      <c r="M274" s="320">
        <v>1.3095600000000001</v>
      </c>
      <c r="N274" s="1"/>
      <c r="O274" s="1"/>
    </row>
    <row r="275" spans="1:15" ht="12.75" customHeight="1">
      <c r="A275" s="30">
        <v>265</v>
      </c>
      <c r="B275" s="334" t="s">
        <v>433</v>
      </c>
      <c r="C275" s="320">
        <v>350.25</v>
      </c>
      <c r="D275" s="321">
        <v>355.08333333333331</v>
      </c>
      <c r="E275" s="321">
        <v>344.16666666666663</v>
      </c>
      <c r="F275" s="321">
        <v>338.08333333333331</v>
      </c>
      <c r="G275" s="321">
        <v>327.16666666666663</v>
      </c>
      <c r="H275" s="321">
        <v>361.16666666666663</v>
      </c>
      <c r="I275" s="321">
        <v>372.08333333333326</v>
      </c>
      <c r="J275" s="321">
        <v>378.16666666666663</v>
      </c>
      <c r="K275" s="320">
        <v>366</v>
      </c>
      <c r="L275" s="320">
        <v>349</v>
      </c>
      <c r="M275" s="320">
        <v>1.9285300000000001</v>
      </c>
      <c r="N275" s="1"/>
      <c r="O275" s="1"/>
    </row>
    <row r="276" spans="1:15" ht="12.75" customHeight="1">
      <c r="A276" s="30">
        <v>266</v>
      </c>
      <c r="B276" s="334" t="s">
        <v>837</v>
      </c>
      <c r="C276" s="320">
        <v>61.95</v>
      </c>
      <c r="D276" s="321">
        <v>62.1</v>
      </c>
      <c r="E276" s="321">
        <v>61.400000000000006</v>
      </c>
      <c r="F276" s="321">
        <v>60.85</v>
      </c>
      <c r="G276" s="321">
        <v>60.150000000000006</v>
      </c>
      <c r="H276" s="321">
        <v>62.650000000000006</v>
      </c>
      <c r="I276" s="321">
        <v>63.350000000000009</v>
      </c>
      <c r="J276" s="321">
        <v>63.900000000000006</v>
      </c>
      <c r="K276" s="320">
        <v>62.8</v>
      </c>
      <c r="L276" s="320">
        <v>61.55</v>
      </c>
      <c r="M276" s="320">
        <v>4.2618499999999999</v>
      </c>
      <c r="N276" s="1"/>
      <c r="O276" s="1"/>
    </row>
    <row r="277" spans="1:15" ht="12.75" customHeight="1">
      <c r="A277" s="30">
        <v>267</v>
      </c>
      <c r="B277" s="334" t="s">
        <v>434</v>
      </c>
      <c r="C277" s="320">
        <v>469.05</v>
      </c>
      <c r="D277" s="321">
        <v>466.01666666666665</v>
      </c>
      <c r="E277" s="321">
        <v>461.08333333333331</v>
      </c>
      <c r="F277" s="321">
        <v>453.11666666666667</v>
      </c>
      <c r="G277" s="321">
        <v>448.18333333333334</v>
      </c>
      <c r="H277" s="321">
        <v>473.98333333333329</v>
      </c>
      <c r="I277" s="321">
        <v>478.91666666666669</v>
      </c>
      <c r="J277" s="321">
        <v>486.88333333333327</v>
      </c>
      <c r="K277" s="320">
        <v>470.95</v>
      </c>
      <c r="L277" s="320">
        <v>458.05</v>
      </c>
      <c r="M277" s="320">
        <v>1.1709799999999999</v>
      </c>
      <c r="N277" s="1"/>
      <c r="O277" s="1"/>
    </row>
    <row r="278" spans="1:15" ht="12.75" customHeight="1">
      <c r="A278" s="30">
        <v>268</v>
      </c>
      <c r="B278" s="334" t="s">
        <v>435</v>
      </c>
      <c r="C278" s="320">
        <v>48.9</v>
      </c>
      <c r="D278" s="321">
        <v>49.15</v>
      </c>
      <c r="E278" s="321">
        <v>48.3</v>
      </c>
      <c r="F278" s="321">
        <v>47.699999999999996</v>
      </c>
      <c r="G278" s="321">
        <v>46.849999999999994</v>
      </c>
      <c r="H278" s="321">
        <v>49.75</v>
      </c>
      <c r="I278" s="321">
        <v>50.600000000000009</v>
      </c>
      <c r="J278" s="321">
        <v>51.2</v>
      </c>
      <c r="K278" s="320">
        <v>50</v>
      </c>
      <c r="L278" s="320">
        <v>48.55</v>
      </c>
      <c r="M278" s="320">
        <v>28.094940000000001</v>
      </c>
      <c r="N278" s="1"/>
      <c r="O278" s="1"/>
    </row>
    <row r="279" spans="1:15" ht="12.75" customHeight="1">
      <c r="A279" s="30">
        <v>269</v>
      </c>
      <c r="B279" s="334" t="s">
        <v>437</v>
      </c>
      <c r="C279" s="320">
        <v>379.35</v>
      </c>
      <c r="D279" s="321">
        <v>384.38333333333338</v>
      </c>
      <c r="E279" s="321">
        <v>369.46666666666675</v>
      </c>
      <c r="F279" s="321">
        <v>359.58333333333337</v>
      </c>
      <c r="G279" s="321">
        <v>344.66666666666674</v>
      </c>
      <c r="H279" s="321">
        <v>394.26666666666677</v>
      </c>
      <c r="I279" s="321">
        <v>409.18333333333339</v>
      </c>
      <c r="J279" s="321">
        <v>419.06666666666678</v>
      </c>
      <c r="K279" s="320">
        <v>399.3</v>
      </c>
      <c r="L279" s="320">
        <v>374.5</v>
      </c>
      <c r="M279" s="320">
        <v>3.00373</v>
      </c>
      <c r="N279" s="1"/>
      <c r="O279" s="1"/>
    </row>
    <row r="280" spans="1:15" ht="12.75" customHeight="1">
      <c r="A280" s="30">
        <v>270</v>
      </c>
      <c r="B280" s="334" t="s">
        <v>427</v>
      </c>
      <c r="C280" s="320">
        <v>1176.75</v>
      </c>
      <c r="D280" s="321">
        <v>1180.7666666666667</v>
      </c>
      <c r="E280" s="321">
        <v>1163.5333333333333</v>
      </c>
      <c r="F280" s="321">
        <v>1150.3166666666666</v>
      </c>
      <c r="G280" s="321">
        <v>1133.0833333333333</v>
      </c>
      <c r="H280" s="321">
        <v>1193.9833333333333</v>
      </c>
      <c r="I280" s="321">
        <v>1211.2166666666665</v>
      </c>
      <c r="J280" s="321">
        <v>1224.4333333333334</v>
      </c>
      <c r="K280" s="320">
        <v>1198</v>
      </c>
      <c r="L280" s="320">
        <v>1167.55</v>
      </c>
      <c r="M280" s="320">
        <v>0.64605999999999997</v>
      </c>
      <c r="N280" s="1"/>
      <c r="O280" s="1"/>
    </row>
    <row r="281" spans="1:15" ht="12.75" customHeight="1">
      <c r="A281" s="30">
        <v>271</v>
      </c>
      <c r="B281" s="334" t="s">
        <v>428</v>
      </c>
      <c r="C281" s="320">
        <v>273.2</v>
      </c>
      <c r="D281" s="321">
        <v>274.61666666666662</v>
      </c>
      <c r="E281" s="321">
        <v>270.58333333333326</v>
      </c>
      <c r="F281" s="321">
        <v>267.96666666666664</v>
      </c>
      <c r="G281" s="321">
        <v>263.93333333333328</v>
      </c>
      <c r="H281" s="321">
        <v>277.23333333333323</v>
      </c>
      <c r="I281" s="321">
        <v>281.26666666666665</v>
      </c>
      <c r="J281" s="321">
        <v>283.88333333333321</v>
      </c>
      <c r="K281" s="320">
        <v>278.64999999999998</v>
      </c>
      <c r="L281" s="320">
        <v>272</v>
      </c>
      <c r="M281" s="320">
        <v>1.4133899999999999</v>
      </c>
      <c r="N281" s="1"/>
      <c r="O281" s="1"/>
    </row>
    <row r="282" spans="1:15" ht="12.75" customHeight="1">
      <c r="A282" s="30">
        <v>272</v>
      </c>
      <c r="B282" s="334" t="s">
        <v>141</v>
      </c>
      <c r="C282" s="320">
        <v>1728.85</v>
      </c>
      <c r="D282" s="321">
        <v>1720.25</v>
      </c>
      <c r="E282" s="321">
        <v>1702.6</v>
      </c>
      <c r="F282" s="321">
        <v>1676.35</v>
      </c>
      <c r="G282" s="321">
        <v>1658.6999999999998</v>
      </c>
      <c r="H282" s="321">
        <v>1746.5</v>
      </c>
      <c r="I282" s="321">
        <v>1764.15</v>
      </c>
      <c r="J282" s="321">
        <v>1790.4</v>
      </c>
      <c r="K282" s="320">
        <v>1737.9</v>
      </c>
      <c r="L282" s="320">
        <v>1694</v>
      </c>
      <c r="M282" s="320">
        <v>21.493939999999998</v>
      </c>
      <c r="N282" s="1"/>
      <c r="O282" s="1"/>
    </row>
    <row r="283" spans="1:15" ht="12.75" customHeight="1">
      <c r="A283" s="30">
        <v>273</v>
      </c>
      <c r="B283" s="334" t="s">
        <v>429</v>
      </c>
      <c r="C283" s="320">
        <v>524.35</v>
      </c>
      <c r="D283" s="321">
        <v>528.44999999999993</v>
      </c>
      <c r="E283" s="321">
        <v>518.89999999999986</v>
      </c>
      <c r="F283" s="321">
        <v>513.44999999999993</v>
      </c>
      <c r="G283" s="321">
        <v>503.89999999999986</v>
      </c>
      <c r="H283" s="321">
        <v>533.89999999999986</v>
      </c>
      <c r="I283" s="321">
        <v>543.44999999999982</v>
      </c>
      <c r="J283" s="321">
        <v>548.89999999999986</v>
      </c>
      <c r="K283" s="320">
        <v>538</v>
      </c>
      <c r="L283" s="320">
        <v>523</v>
      </c>
      <c r="M283" s="320">
        <v>8.673</v>
      </c>
      <c r="N283" s="1"/>
      <c r="O283" s="1"/>
    </row>
    <row r="284" spans="1:15" ht="12.75" customHeight="1">
      <c r="A284" s="30">
        <v>274</v>
      </c>
      <c r="B284" s="334" t="s">
        <v>426</v>
      </c>
      <c r="C284" s="320">
        <v>657.4</v>
      </c>
      <c r="D284" s="321">
        <v>656.76666666666665</v>
      </c>
      <c r="E284" s="321">
        <v>640.63333333333333</v>
      </c>
      <c r="F284" s="321">
        <v>623.86666666666667</v>
      </c>
      <c r="G284" s="321">
        <v>607.73333333333335</v>
      </c>
      <c r="H284" s="321">
        <v>673.5333333333333</v>
      </c>
      <c r="I284" s="321">
        <v>689.66666666666652</v>
      </c>
      <c r="J284" s="321">
        <v>706.43333333333328</v>
      </c>
      <c r="K284" s="320">
        <v>672.9</v>
      </c>
      <c r="L284" s="320">
        <v>640</v>
      </c>
      <c r="M284" s="320">
        <v>1.7503</v>
      </c>
      <c r="N284" s="1"/>
      <c r="O284" s="1"/>
    </row>
    <row r="285" spans="1:15" ht="12.75" customHeight="1">
      <c r="A285" s="30">
        <v>275</v>
      </c>
      <c r="B285" s="334" t="s">
        <v>430</v>
      </c>
      <c r="C285" s="320">
        <v>253.1</v>
      </c>
      <c r="D285" s="321">
        <v>252.6</v>
      </c>
      <c r="E285" s="321">
        <v>247.2</v>
      </c>
      <c r="F285" s="321">
        <v>241.29999999999998</v>
      </c>
      <c r="G285" s="321">
        <v>235.89999999999998</v>
      </c>
      <c r="H285" s="321">
        <v>258.5</v>
      </c>
      <c r="I285" s="321">
        <v>263.90000000000003</v>
      </c>
      <c r="J285" s="321">
        <v>269.8</v>
      </c>
      <c r="K285" s="320">
        <v>258</v>
      </c>
      <c r="L285" s="320">
        <v>246.7</v>
      </c>
      <c r="M285" s="320">
        <v>19.287189999999999</v>
      </c>
      <c r="N285" s="1"/>
      <c r="O285" s="1"/>
    </row>
    <row r="286" spans="1:15" ht="12.75" customHeight="1">
      <c r="A286" s="30">
        <v>276</v>
      </c>
      <c r="B286" s="334" t="s">
        <v>431</v>
      </c>
      <c r="C286" s="320">
        <v>1318.65</v>
      </c>
      <c r="D286" s="321">
        <v>1343.9333333333334</v>
      </c>
      <c r="E286" s="321">
        <v>1289.1166666666668</v>
      </c>
      <c r="F286" s="321">
        <v>1259.5833333333335</v>
      </c>
      <c r="G286" s="321">
        <v>1204.7666666666669</v>
      </c>
      <c r="H286" s="321">
        <v>1373.4666666666667</v>
      </c>
      <c r="I286" s="321">
        <v>1428.2833333333333</v>
      </c>
      <c r="J286" s="321">
        <v>1457.8166666666666</v>
      </c>
      <c r="K286" s="320">
        <v>1398.75</v>
      </c>
      <c r="L286" s="320">
        <v>1314.4</v>
      </c>
      <c r="M286" s="320">
        <v>0.26945999999999998</v>
      </c>
      <c r="N286" s="1"/>
      <c r="O286" s="1"/>
    </row>
    <row r="287" spans="1:15" ht="12.75" customHeight="1">
      <c r="A287" s="30">
        <v>277</v>
      </c>
      <c r="B287" s="334" t="s">
        <v>436</v>
      </c>
      <c r="C287" s="320">
        <v>591.54999999999995</v>
      </c>
      <c r="D287" s="321">
        <v>593.9</v>
      </c>
      <c r="E287" s="321">
        <v>585.79999999999995</v>
      </c>
      <c r="F287" s="321">
        <v>580.04999999999995</v>
      </c>
      <c r="G287" s="321">
        <v>571.94999999999993</v>
      </c>
      <c r="H287" s="321">
        <v>599.65</v>
      </c>
      <c r="I287" s="321">
        <v>607.75000000000011</v>
      </c>
      <c r="J287" s="321">
        <v>613.5</v>
      </c>
      <c r="K287" s="320">
        <v>602</v>
      </c>
      <c r="L287" s="320">
        <v>588.15</v>
      </c>
      <c r="M287" s="320">
        <v>0.76559999999999995</v>
      </c>
      <c r="N287" s="1"/>
      <c r="O287" s="1"/>
    </row>
    <row r="288" spans="1:15" ht="12.75" customHeight="1">
      <c r="A288" s="30">
        <v>278</v>
      </c>
      <c r="B288" s="334" t="s">
        <v>142</v>
      </c>
      <c r="C288" s="320">
        <v>86.5</v>
      </c>
      <c r="D288" s="321">
        <v>87.033333333333346</v>
      </c>
      <c r="E288" s="321">
        <v>85.266666666666694</v>
      </c>
      <c r="F288" s="321">
        <v>84.033333333333346</v>
      </c>
      <c r="G288" s="321">
        <v>82.266666666666694</v>
      </c>
      <c r="H288" s="321">
        <v>88.266666666666694</v>
      </c>
      <c r="I288" s="321">
        <v>90.033333333333346</v>
      </c>
      <c r="J288" s="321">
        <v>91.266666666666694</v>
      </c>
      <c r="K288" s="320">
        <v>88.8</v>
      </c>
      <c r="L288" s="320">
        <v>85.8</v>
      </c>
      <c r="M288" s="320">
        <v>127.56433</v>
      </c>
      <c r="N288" s="1"/>
      <c r="O288" s="1"/>
    </row>
    <row r="289" spans="1:15" ht="12.75" customHeight="1">
      <c r="A289" s="30">
        <v>279</v>
      </c>
      <c r="B289" s="334" t="s">
        <v>143</v>
      </c>
      <c r="C289" s="320">
        <v>2724.5</v>
      </c>
      <c r="D289" s="321">
        <v>2712.1166666666668</v>
      </c>
      <c r="E289" s="321">
        <v>2684.5333333333338</v>
      </c>
      <c r="F289" s="321">
        <v>2644.5666666666671</v>
      </c>
      <c r="G289" s="321">
        <v>2616.983333333334</v>
      </c>
      <c r="H289" s="321">
        <v>2752.0833333333335</v>
      </c>
      <c r="I289" s="321">
        <v>2779.6666666666665</v>
      </c>
      <c r="J289" s="321">
        <v>2819.6333333333332</v>
      </c>
      <c r="K289" s="320">
        <v>2739.7</v>
      </c>
      <c r="L289" s="320">
        <v>2672.15</v>
      </c>
      <c r="M289" s="320">
        <v>2.1055199999999998</v>
      </c>
      <c r="N289" s="1"/>
      <c r="O289" s="1"/>
    </row>
    <row r="290" spans="1:15" ht="12.75" customHeight="1">
      <c r="A290" s="30">
        <v>280</v>
      </c>
      <c r="B290" s="334" t="s">
        <v>438</v>
      </c>
      <c r="C290" s="320">
        <v>348.55</v>
      </c>
      <c r="D290" s="321">
        <v>352.39999999999992</v>
      </c>
      <c r="E290" s="321">
        <v>340.29999999999984</v>
      </c>
      <c r="F290" s="321">
        <v>332.0499999999999</v>
      </c>
      <c r="G290" s="321">
        <v>319.94999999999982</v>
      </c>
      <c r="H290" s="321">
        <v>360.64999999999986</v>
      </c>
      <c r="I290" s="321">
        <v>372.74999999999989</v>
      </c>
      <c r="J290" s="321">
        <v>380.99999999999989</v>
      </c>
      <c r="K290" s="320">
        <v>364.5</v>
      </c>
      <c r="L290" s="320">
        <v>344.15</v>
      </c>
      <c r="M290" s="320">
        <v>1.9556</v>
      </c>
      <c r="N290" s="1"/>
      <c r="O290" s="1"/>
    </row>
    <row r="291" spans="1:15" ht="12.75" customHeight="1">
      <c r="A291" s="30">
        <v>281</v>
      </c>
      <c r="B291" s="334" t="s">
        <v>267</v>
      </c>
      <c r="C291" s="320">
        <v>593.9</v>
      </c>
      <c r="D291" s="321">
        <v>595.78333333333342</v>
      </c>
      <c r="E291" s="321">
        <v>589.56666666666683</v>
      </c>
      <c r="F291" s="321">
        <v>585.23333333333346</v>
      </c>
      <c r="G291" s="321">
        <v>579.01666666666688</v>
      </c>
      <c r="H291" s="321">
        <v>600.11666666666679</v>
      </c>
      <c r="I291" s="321">
        <v>606.33333333333326</v>
      </c>
      <c r="J291" s="321">
        <v>610.66666666666674</v>
      </c>
      <c r="K291" s="320">
        <v>602</v>
      </c>
      <c r="L291" s="320">
        <v>591.45000000000005</v>
      </c>
      <c r="M291" s="320">
        <v>14.829420000000001</v>
      </c>
      <c r="N291" s="1"/>
      <c r="O291" s="1"/>
    </row>
    <row r="292" spans="1:15" ht="12.75" customHeight="1">
      <c r="A292" s="30">
        <v>282</v>
      </c>
      <c r="B292" s="334" t="s">
        <v>439</v>
      </c>
      <c r="C292" s="320">
        <v>9544.35</v>
      </c>
      <c r="D292" s="321">
        <v>9601.4499999999989</v>
      </c>
      <c r="E292" s="321">
        <v>9442.8999999999978</v>
      </c>
      <c r="F292" s="321">
        <v>9341.4499999999989</v>
      </c>
      <c r="G292" s="321">
        <v>9182.8999999999978</v>
      </c>
      <c r="H292" s="321">
        <v>9702.8999999999978</v>
      </c>
      <c r="I292" s="321">
        <v>9861.4499999999971</v>
      </c>
      <c r="J292" s="321">
        <v>9962.8999999999978</v>
      </c>
      <c r="K292" s="320">
        <v>9760</v>
      </c>
      <c r="L292" s="320">
        <v>9500</v>
      </c>
      <c r="M292" s="320">
        <v>3.329E-2</v>
      </c>
      <c r="N292" s="1"/>
      <c r="O292" s="1"/>
    </row>
    <row r="293" spans="1:15" ht="12.75" customHeight="1">
      <c r="A293" s="30">
        <v>283</v>
      </c>
      <c r="B293" s="334" t="s">
        <v>440</v>
      </c>
      <c r="C293" s="320">
        <v>64.75</v>
      </c>
      <c r="D293" s="321">
        <v>64.55</v>
      </c>
      <c r="E293" s="321">
        <v>63.599999999999994</v>
      </c>
      <c r="F293" s="321">
        <v>62.449999999999996</v>
      </c>
      <c r="G293" s="321">
        <v>61.499999999999993</v>
      </c>
      <c r="H293" s="321">
        <v>65.699999999999989</v>
      </c>
      <c r="I293" s="321">
        <v>66.650000000000006</v>
      </c>
      <c r="J293" s="321">
        <v>67.8</v>
      </c>
      <c r="K293" s="320">
        <v>65.5</v>
      </c>
      <c r="L293" s="320">
        <v>63.4</v>
      </c>
      <c r="M293" s="320">
        <v>39.197789999999998</v>
      </c>
      <c r="N293" s="1"/>
      <c r="O293" s="1"/>
    </row>
    <row r="294" spans="1:15" ht="12.75" customHeight="1">
      <c r="A294" s="30">
        <v>284</v>
      </c>
      <c r="B294" s="334" t="s">
        <v>144</v>
      </c>
      <c r="C294" s="320">
        <v>364.95</v>
      </c>
      <c r="D294" s="321">
        <v>366.5</v>
      </c>
      <c r="E294" s="321">
        <v>361.15</v>
      </c>
      <c r="F294" s="321">
        <v>357.34999999999997</v>
      </c>
      <c r="G294" s="321">
        <v>351.99999999999994</v>
      </c>
      <c r="H294" s="321">
        <v>370.3</v>
      </c>
      <c r="I294" s="321">
        <v>375.65000000000003</v>
      </c>
      <c r="J294" s="321">
        <v>379.45000000000005</v>
      </c>
      <c r="K294" s="320">
        <v>371.85</v>
      </c>
      <c r="L294" s="320">
        <v>362.7</v>
      </c>
      <c r="M294" s="320">
        <v>27.300730000000001</v>
      </c>
      <c r="N294" s="1"/>
      <c r="O294" s="1"/>
    </row>
    <row r="295" spans="1:15" ht="12.75" customHeight="1">
      <c r="A295" s="30">
        <v>285</v>
      </c>
      <c r="B295" s="334" t="s">
        <v>441</v>
      </c>
      <c r="C295" s="320">
        <v>3480.65</v>
      </c>
      <c r="D295" s="321">
        <v>3466.2166666666667</v>
      </c>
      <c r="E295" s="321">
        <v>3413.4333333333334</v>
      </c>
      <c r="F295" s="321">
        <v>3346.2166666666667</v>
      </c>
      <c r="G295" s="321">
        <v>3293.4333333333334</v>
      </c>
      <c r="H295" s="321">
        <v>3533.4333333333334</v>
      </c>
      <c r="I295" s="321">
        <v>3586.2166666666672</v>
      </c>
      <c r="J295" s="321">
        <v>3653.4333333333334</v>
      </c>
      <c r="K295" s="320">
        <v>3519</v>
      </c>
      <c r="L295" s="320">
        <v>3399</v>
      </c>
      <c r="M295" s="320">
        <v>1.35225</v>
      </c>
      <c r="N295" s="1"/>
      <c r="O295" s="1"/>
    </row>
    <row r="296" spans="1:15" ht="12.75" customHeight="1">
      <c r="A296" s="30">
        <v>286</v>
      </c>
      <c r="B296" s="334" t="s">
        <v>838</v>
      </c>
      <c r="C296" s="320">
        <v>985.85</v>
      </c>
      <c r="D296" s="321">
        <v>996.94999999999993</v>
      </c>
      <c r="E296" s="321">
        <v>970.89999999999986</v>
      </c>
      <c r="F296" s="321">
        <v>955.94999999999993</v>
      </c>
      <c r="G296" s="321">
        <v>929.89999999999986</v>
      </c>
      <c r="H296" s="321">
        <v>1011.8999999999999</v>
      </c>
      <c r="I296" s="321">
        <v>1037.9499999999998</v>
      </c>
      <c r="J296" s="321">
        <v>1052.8999999999999</v>
      </c>
      <c r="K296" s="320">
        <v>1023</v>
      </c>
      <c r="L296" s="320">
        <v>982</v>
      </c>
      <c r="M296" s="320">
        <v>2.5579800000000001</v>
      </c>
      <c r="N296" s="1"/>
      <c r="O296" s="1"/>
    </row>
    <row r="297" spans="1:15" ht="12.75" customHeight="1">
      <c r="A297" s="30">
        <v>287</v>
      </c>
      <c r="B297" s="334" t="s">
        <v>145</v>
      </c>
      <c r="C297" s="320">
        <v>1657.35</v>
      </c>
      <c r="D297" s="321">
        <v>1661.45</v>
      </c>
      <c r="E297" s="321">
        <v>1647.9</v>
      </c>
      <c r="F297" s="321">
        <v>1638.45</v>
      </c>
      <c r="G297" s="321">
        <v>1624.9</v>
      </c>
      <c r="H297" s="321">
        <v>1670.9</v>
      </c>
      <c r="I297" s="321">
        <v>1684.4499999999998</v>
      </c>
      <c r="J297" s="321">
        <v>1693.9</v>
      </c>
      <c r="K297" s="320">
        <v>1675</v>
      </c>
      <c r="L297" s="320">
        <v>1652</v>
      </c>
      <c r="M297" s="320">
        <v>19.643439999999998</v>
      </c>
      <c r="N297" s="1"/>
      <c r="O297" s="1"/>
    </row>
    <row r="298" spans="1:15" ht="12.75" customHeight="1">
      <c r="A298" s="30">
        <v>288</v>
      </c>
      <c r="B298" s="334" t="s">
        <v>146</v>
      </c>
      <c r="C298" s="320">
        <v>4856.05</v>
      </c>
      <c r="D298" s="321">
        <v>4923.6833333333334</v>
      </c>
      <c r="E298" s="321">
        <v>4767.3666666666668</v>
      </c>
      <c r="F298" s="321">
        <v>4678.6833333333334</v>
      </c>
      <c r="G298" s="321">
        <v>4522.3666666666668</v>
      </c>
      <c r="H298" s="321">
        <v>5012.3666666666668</v>
      </c>
      <c r="I298" s="321">
        <v>5168.6833333333343</v>
      </c>
      <c r="J298" s="321">
        <v>5257.3666666666668</v>
      </c>
      <c r="K298" s="320">
        <v>5080</v>
      </c>
      <c r="L298" s="320">
        <v>4835</v>
      </c>
      <c r="M298" s="320">
        <v>7.3943199999999996</v>
      </c>
      <c r="N298" s="1"/>
      <c r="O298" s="1"/>
    </row>
    <row r="299" spans="1:15" ht="12.75" customHeight="1">
      <c r="A299" s="30">
        <v>289</v>
      </c>
      <c r="B299" s="334" t="s">
        <v>147</v>
      </c>
      <c r="C299" s="320">
        <v>4010.6</v>
      </c>
      <c r="D299" s="321">
        <v>4021.8666666666663</v>
      </c>
      <c r="E299" s="321">
        <v>3948.7833333333328</v>
      </c>
      <c r="F299" s="321">
        <v>3886.9666666666667</v>
      </c>
      <c r="G299" s="321">
        <v>3813.8833333333332</v>
      </c>
      <c r="H299" s="321">
        <v>4083.6833333333325</v>
      </c>
      <c r="I299" s="321">
        <v>4156.7666666666655</v>
      </c>
      <c r="J299" s="321">
        <v>4218.5833333333321</v>
      </c>
      <c r="K299" s="320">
        <v>4094.95</v>
      </c>
      <c r="L299" s="320">
        <v>3960.05</v>
      </c>
      <c r="M299" s="320">
        <v>3.5500799999999999</v>
      </c>
      <c r="N299" s="1"/>
      <c r="O299" s="1"/>
    </row>
    <row r="300" spans="1:15" ht="12.75" customHeight="1">
      <c r="A300" s="30">
        <v>290</v>
      </c>
      <c r="B300" s="334" t="s">
        <v>148</v>
      </c>
      <c r="C300" s="320">
        <v>725.4</v>
      </c>
      <c r="D300" s="321">
        <v>733.61666666666667</v>
      </c>
      <c r="E300" s="321">
        <v>714.7833333333333</v>
      </c>
      <c r="F300" s="321">
        <v>704.16666666666663</v>
      </c>
      <c r="G300" s="321">
        <v>685.33333333333326</v>
      </c>
      <c r="H300" s="321">
        <v>744.23333333333335</v>
      </c>
      <c r="I300" s="321">
        <v>763.06666666666661</v>
      </c>
      <c r="J300" s="321">
        <v>773.68333333333339</v>
      </c>
      <c r="K300" s="320">
        <v>752.45</v>
      </c>
      <c r="L300" s="320">
        <v>723</v>
      </c>
      <c r="M300" s="320">
        <v>9.5001300000000004</v>
      </c>
      <c r="N300" s="1"/>
      <c r="O300" s="1"/>
    </row>
    <row r="301" spans="1:15" ht="12.75" customHeight="1">
      <c r="A301" s="30">
        <v>291</v>
      </c>
      <c r="B301" s="334" t="s">
        <v>442</v>
      </c>
      <c r="C301" s="320">
        <v>2363.4499999999998</v>
      </c>
      <c r="D301" s="321">
        <v>2372.8166666666666</v>
      </c>
      <c r="E301" s="321">
        <v>2340.6333333333332</v>
      </c>
      <c r="F301" s="321">
        <v>2317.8166666666666</v>
      </c>
      <c r="G301" s="321">
        <v>2285.6333333333332</v>
      </c>
      <c r="H301" s="321">
        <v>2395.6333333333332</v>
      </c>
      <c r="I301" s="321">
        <v>2427.8166666666666</v>
      </c>
      <c r="J301" s="321">
        <v>2450.6333333333332</v>
      </c>
      <c r="K301" s="320">
        <v>2405</v>
      </c>
      <c r="L301" s="320">
        <v>2350</v>
      </c>
      <c r="M301" s="320">
        <v>0.27777000000000002</v>
      </c>
      <c r="N301" s="1"/>
      <c r="O301" s="1"/>
    </row>
    <row r="302" spans="1:15" ht="12.75" customHeight="1">
      <c r="A302" s="30">
        <v>292</v>
      </c>
      <c r="B302" s="334" t="s">
        <v>839</v>
      </c>
      <c r="C302" s="320">
        <v>418.65</v>
      </c>
      <c r="D302" s="321">
        <v>419.4666666666667</v>
      </c>
      <c r="E302" s="321">
        <v>414.33333333333337</v>
      </c>
      <c r="F302" s="321">
        <v>410.01666666666665</v>
      </c>
      <c r="G302" s="321">
        <v>404.88333333333333</v>
      </c>
      <c r="H302" s="321">
        <v>423.78333333333342</v>
      </c>
      <c r="I302" s="321">
        <v>428.91666666666674</v>
      </c>
      <c r="J302" s="321">
        <v>433.23333333333346</v>
      </c>
      <c r="K302" s="320">
        <v>424.6</v>
      </c>
      <c r="L302" s="320">
        <v>415.15</v>
      </c>
      <c r="M302" s="320">
        <v>5.6512799999999999</v>
      </c>
      <c r="N302" s="1"/>
      <c r="O302" s="1"/>
    </row>
    <row r="303" spans="1:15" ht="12.75" customHeight="1">
      <c r="A303" s="30">
        <v>293</v>
      </c>
      <c r="B303" s="334" t="s">
        <v>149</v>
      </c>
      <c r="C303" s="320">
        <v>904</v>
      </c>
      <c r="D303" s="321">
        <v>909.0333333333333</v>
      </c>
      <c r="E303" s="321">
        <v>890.06666666666661</v>
      </c>
      <c r="F303" s="321">
        <v>876.13333333333333</v>
      </c>
      <c r="G303" s="321">
        <v>857.16666666666663</v>
      </c>
      <c r="H303" s="321">
        <v>922.96666666666658</v>
      </c>
      <c r="I303" s="321">
        <v>941.93333333333328</v>
      </c>
      <c r="J303" s="321">
        <v>955.86666666666656</v>
      </c>
      <c r="K303" s="320">
        <v>928</v>
      </c>
      <c r="L303" s="320">
        <v>895.1</v>
      </c>
      <c r="M303" s="320">
        <v>54.766260000000003</v>
      </c>
      <c r="N303" s="1"/>
      <c r="O303" s="1"/>
    </row>
    <row r="304" spans="1:15" ht="12.75" customHeight="1">
      <c r="A304" s="30">
        <v>294</v>
      </c>
      <c r="B304" s="334" t="s">
        <v>150</v>
      </c>
      <c r="C304" s="320">
        <v>176.1</v>
      </c>
      <c r="D304" s="321">
        <v>175.23333333333335</v>
      </c>
      <c r="E304" s="321">
        <v>173.3666666666667</v>
      </c>
      <c r="F304" s="321">
        <v>170.63333333333335</v>
      </c>
      <c r="G304" s="321">
        <v>168.76666666666671</v>
      </c>
      <c r="H304" s="321">
        <v>177.9666666666667</v>
      </c>
      <c r="I304" s="321">
        <v>179.83333333333337</v>
      </c>
      <c r="J304" s="321">
        <v>182.56666666666669</v>
      </c>
      <c r="K304" s="320">
        <v>177.1</v>
      </c>
      <c r="L304" s="320">
        <v>172.5</v>
      </c>
      <c r="M304" s="320">
        <v>42.712420000000002</v>
      </c>
      <c r="N304" s="1"/>
      <c r="O304" s="1"/>
    </row>
    <row r="305" spans="1:15" ht="12.75" customHeight="1">
      <c r="A305" s="30">
        <v>295</v>
      </c>
      <c r="B305" s="334" t="s">
        <v>316</v>
      </c>
      <c r="C305" s="320">
        <v>17.899999999999999</v>
      </c>
      <c r="D305" s="321">
        <v>17.966666666666665</v>
      </c>
      <c r="E305" s="321">
        <v>17.783333333333331</v>
      </c>
      <c r="F305" s="321">
        <v>17.666666666666668</v>
      </c>
      <c r="G305" s="321">
        <v>17.483333333333334</v>
      </c>
      <c r="H305" s="321">
        <v>18.083333333333329</v>
      </c>
      <c r="I305" s="321">
        <v>18.266666666666659</v>
      </c>
      <c r="J305" s="321">
        <v>18.383333333333326</v>
      </c>
      <c r="K305" s="320">
        <v>18.149999999999999</v>
      </c>
      <c r="L305" s="320">
        <v>17.850000000000001</v>
      </c>
      <c r="M305" s="320">
        <v>21.189060000000001</v>
      </c>
      <c r="N305" s="1"/>
      <c r="O305" s="1"/>
    </row>
    <row r="306" spans="1:15" ht="12.75" customHeight="1">
      <c r="A306" s="30">
        <v>296</v>
      </c>
      <c r="B306" s="334" t="s">
        <v>445</v>
      </c>
      <c r="C306" s="320">
        <v>198.9</v>
      </c>
      <c r="D306" s="321">
        <v>199.51666666666665</v>
      </c>
      <c r="E306" s="321">
        <v>190.3833333333333</v>
      </c>
      <c r="F306" s="321">
        <v>181.86666666666665</v>
      </c>
      <c r="G306" s="321">
        <v>172.73333333333329</v>
      </c>
      <c r="H306" s="321">
        <v>208.0333333333333</v>
      </c>
      <c r="I306" s="321">
        <v>217.16666666666663</v>
      </c>
      <c r="J306" s="321">
        <v>225.68333333333331</v>
      </c>
      <c r="K306" s="320">
        <v>208.65</v>
      </c>
      <c r="L306" s="320">
        <v>191</v>
      </c>
      <c r="M306" s="320">
        <v>49.107680000000002</v>
      </c>
      <c r="N306" s="1"/>
      <c r="O306" s="1"/>
    </row>
    <row r="307" spans="1:15" ht="12.75" customHeight="1">
      <c r="A307" s="30">
        <v>297</v>
      </c>
      <c r="B307" s="334" t="s">
        <v>447</v>
      </c>
      <c r="C307" s="320">
        <v>476.85</v>
      </c>
      <c r="D307" s="321">
        <v>474.81666666666666</v>
      </c>
      <c r="E307" s="321">
        <v>470.33333333333331</v>
      </c>
      <c r="F307" s="321">
        <v>463.81666666666666</v>
      </c>
      <c r="G307" s="321">
        <v>459.33333333333331</v>
      </c>
      <c r="H307" s="321">
        <v>481.33333333333331</v>
      </c>
      <c r="I307" s="321">
        <v>485.81666666666666</v>
      </c>
      <c r="J307" s="321">
        <v>492.33333333333331</v>
      </c>
      <c r="K307" s="320">
        <v>479.3</v>
      </c>
      <c r="L307" s="320">
        <v>468.3</v>
      </c>
      <c r="M307" s="320">
        <v>0.27877999999999997</v>
      </c>
      <c r="N307" s="1"/>
      <c r="O307" s="1"/>
    </row>
    <row r="308" spans="1:15" ht="12.75" customHeight="1">
      <c r="A308" s="30">
        <v>298</v>
      </c>
      <c r="B308" s="334" t="s">
        <v>151</v>
      </c>
      <c r="C308" s="320">
        <v>115.05</v>
      </c>
      <c r="D308" s="321">
        <v>116.01666666666665</v>
      </c>
      <c r="E308" s="321">
        <v>113.3833333333333</v>
      </c>
      <c r="F308" s="321">
        <v>111.71666666666664</v>
      </c>
      <c r="G308" s="321">
        <v>109.08333333333329</v>
      </c>
      <c r="H308" s="321">
        <v>117.68333333333331</v>
      </c>
      <c r="I308" s="321">
        <v>120.31666666666666</v>
      </c>
      <c r="J308" s="321">
        <v>121.98333333333332</v>
      </c>
      <c r="K308" s="320">
        <v>118.65</v>
      </c>
      <c r="L308" s="320">
        <v>114.35</v>
      </c>
      <c r="M308" s="320">
        <v>50.978740000000002</v>
      </c>
      <c r="N308" s="1"/>
      <c r="O308" s="1"/>
    </row>
    <row r="309" spans="1:15" ht="12.75" customHeight="1">
      <c r="A309" s="30">
        <v>299</v>
      </c>
      <c r="B309" s="334" t="s">
        <v>152</v>
      </c>
      <c r="C309" s="320">
        <v>515.54999999999995</v>
      </c>
      <c r="D309" s="321">
        <v>515.81666666666661</v>
      </c>
      <c r="E309" s="321">
        <v>502.73333333333323</v>
      </c>
      <c r="F309" s="321">
        <v>489.91666666666663</v>
      </c>
      <c r="G309" s="321">
        <v>476.83333333333326</v>
      </c>
      <c r="H309" s="321">
        <v>528.63333333333321</v>
      </c>
      <c r="I309" s="321">
        <v>541.7166666666667</v>
      </c>
      <c r="J309" s="321">
        <v>554.53333333333319</v>
      </c>
      <c r="K309" s="320">
        <v>528.9</v>
      </c>
      <c r="L309" s="320">
        <v>503</v>
      </c>
      <c r="M309" s="320">
        <v>25.168230000000001</v>
      </c>
      <c r="N309" s="1"/>
      <c r="O309" s="1"/>
    </row>
    <row r="310" spans="1:15" ht="12.75" customHeight="1">
      <c r="A310" s="30">
        <v>300</v>
      </c>
      <c r="B310" s="334" t="s">
        <v>153</v>
      </c>
      <c r="C310" s="320">
        <v>7912.35</v>
      </c>
      <c r="D310" s="321">
        <v>7906.7833333333328</v>
      </c>
      <c r="E310" s="321">
        <v>7815.5666666666657</v>
      </c>
      <c r="F310" s="321">
        <v>7718.7833333333328</v>
      </c>
      <c r="G310" s="321">
        <v>7627.5666666666657</v>
      </c>
      <c r="H310" s="321">
        <v>8003.5666666666657</v>
      </c>
      <c r="I310" s="321">
        <v>8094.7833333333328</v>
      </c>
      <c r="J310" s="321">
        <v>8191.5666666666657</v>
      </c>
      <c r="K310" s="320">
        <v>7998</v>
      </c>
      <c r="L310" s="320">
        <v>7810</v>
      </c>
      <c r="M310" s="320">
        <v>7.0152099999999997</v>
      </c>
      <c r="N310" s="1"/>
      <c r="O310" s="1"/>
    </row>
    <row r="311" spans="1:15" ht="12.75" customHeight="1">
      <c r="A311" s="30">
        <v>301</v>
      </c>
      <c r="B311" s="334" t="s">
        <v>840</v>
      </c>
      <c r="C311" s="320">
        <v>2890.85</v>
      </c>
      <c r="D311" s="321">
        <v>2899.3000000000006</v>
      </c>
      <c r="E311" s="321">
        <v>2857.6000000000013</v>
      </c>
      <c r="F311" s="321">
        <v>2824.3500000000008</v>
      </c>
      <c r="G311" s="321">
        <v>2782.6500000000015</v>
      </c>
      <c r="H311" s="321">
        <v>2932.5500000000011</v>
      </c>
      <c r="I311" s="321">
        <v>2974.2500000000009</v>
      </c>
      <c r="J311" s="321">
        <v>3007.5000000000009</v>
      </c>
      <c r="K311" s="320">
        <v>2941</v>
      </c>
      <c r="L311" s="320">
        <v>2866.05</v>
      </c>
      <c r="M311" s="320">
        <v>0.48313</v>
      </c>
      <c r="N311" s="1"/>
      <c r="O311" s="1"/>
    </row>
    <row r="312" spans="1:15" ht="12.75" customHeight="1">
      <c r="A312" s="30">
        <v>302</v>
      </c>
      <c r="B312" s="334" t="s">
        <v>449</v>
      </c>
      <c r="C312" s="320">
        <v>414.35</v>
      </c>
      <c r="D312" s="321">
        <v>414.4666666666667</v>
      </c>
      <c r="E312" s="321">
        <v>407.53333333333342</v>
      </c>
      <c r="F312" s="321">
        <v>400.7166666666667</v>
      </c>
      <c r="G312" s="321">
        <v>393.78333333333342</v>
      </c>
      <c r="H312" s="321">
        <v>421.28333333333342</v>
      </c>
      <c r="I312" s="321">
        <v>428.2166666666667</v>
      </c>
      <c r="J312" s="321">
        <v>435.03333333333342</v>
      </c>
      <c r="K312" s="320">
        <v>421.4</v>
      </c>
      <c r="L312" s="320">
        <v>407.65</v>
      </c>
      <c r="M312" s="320">
        <v>20.218039999999998</v>
      </c>
      <c r="N312" s="1"/>
      <c r="O312" s="1"/>
    </row>
    <row r="313" spans="1:15" ht="12.75" customHeight="1">
      <c r="A313" s="30">
        <v>303</v>
      </c>
      <c r="B313" s="334" t="s">
        <v>450</v>
      </c>
      <c r="C313" s="320">
        <v>319</v>
      </c>
      <c r="D313" s="321">
        <v>320.7</v>
      </c>
      <c r="E313" s="321">
        <v>313</v>
      </c>
      <c r="F313" s="321">
        <v>307</v>
      </c>
      <c r="G313" s="321">
        <v>299.3</v>
      </c>
      <c r="H313" s="321">
        <v>326.7</v>
      </c>
      <c r="I313" s="321">
        <v>334.39999999999992</v>
      </c>
      <c r="J313" s="321">
        <v>340.4</v>
      </c>
      <c r="K313" s="320">
        <v>328.4</v>
      </c>
      <c r="L313" s="320">
        <v>314.7</v>
      </c>
      <c r="M313" s="320">
        <v>9.9656400000000005</v>
      </c>
      <c r="N313" s="1"/>
      <c r="O313" s="1"/>
    </row>
    <row r="314" spans="1:15" ht="12.75" customHeight="1">
      <c r="A314" s="30">
        <v>304</v>
      </c>
      <c r="B314" s="334" t="s">
        <v>154</v>
      </c>
      <c r="C314" s="320">
        <v>844.3</v>
      </c>
      <c r="D314" s="321">
        <v>850.58333333333337</v>
      </c>
      <c r="E314" s="321">
        <v>834.16666666666674</v>
      </c>
      <c r="F314" s="321">
        <v>824.03333333333342</v>
      </c>
      <c r="G314" s="321">
        <v>807.61666666666679</v>
      </c>
      <c r="H314" s="321">
        <v>860.7166666666667</v>
      </c>
      <c r="I314" s="321">
        <v>877.13333333333344</v>
      </c>
      <c r="J314" s="321">
        <v>887.26666666666665</v>
      </c>
      <c r="K314" s="320">
        <v>867</v>
      </c>
      <c r="L314" s="320">
        <v>840.45</v>
      </c>
      <c r="M314" s="320">
        <v>10.090529999999999</v>
      </c>
      <c r="N314" s="1"/>
      <c r="O314" s="1"/>
    </row>
    <row r="315" spans="1:15" ht="12.75" customHeight="1">
      <c r="A315" s="30">
        <v>305</v>
      </c>
      <c r="B315" s="334" t="s">
        <v>455</v>
      </c>
      <c r="C315" s="320">
        <v>1359.35</v>
      </c>
      <c r="D315" s="321">
        <v>1361.8333333333333</v>
      </c>
      <c r="E315" s="321">
        <v>1343.8666666666666</v>
      </c>
      <c r="F315" s="321">
        <v>1328.3833333333332</v>
      </c>
      <c r="G315" s="321">
        <v>1310.4166666666665</v>
      </c>
      <c r="H315" s="321">
        <v>1377.3166666666666</v>
      </c>
      <c r="I315" s="321">
        <v>1395.2833333333333</v>
      </c>
      <c r="J315" s="321">
        <v>1410.7666666666667</v>
      </c>
      <c r="K315" s="320">
        <v>1379.8</v>
      </c>
      <c r="L315" s="320">
        <v>1346.35</v>
      </c>
      <c r="M315" s="320">
        <v>2.1400999999999999</v>
      </c>
      <c r="N315" s="1"/>
      <c r="O315" s="1"/>
    </row>
    <row r="316" spans="1:15" ht="12.75" customHeight="1">
      <c r="A316" s="30">
        <v>306</v>
      </c>
      <c r="B316" s="334" t="s">
        <v>155</v>
      </c>
      <c r="C316" s="320">
        <v>2400.9</v>
      </c>
      <c r="D316" s="321">
        <v>2390.5833333333335</v>
      </c>
      <c r="E316" s="321">
        <v>2362.3166666666671</v>
      </c>
      <c r="F316" s="321">
        <v>2323.7333333333336</v>
      </c>
      <c r="G316" s="321">
        <v>2295.4666666666672</v>
      </c>
      <c r="H316" s="321">
        <v>2429.166666666667</v>
      </c>
      <c r="I316" s="321">
        <v>2457.4333333333334</v>
      </c>
      <c r="J316" s="321">
        <v>2496.0166666666669</v>
      </c>
      <c r="K316" s="320">
        <v>2418.85</v>
      </c>
      <c r="L316" s="320">
        <v>2352</v>
      </c>
      <c r="M316" s="320">
        <v>1.4532099999999999</v>
      </c>
      <c r="N316" s="1"/>
      <c r="O316" s="1"/>
    </row>
    <row r="317" spans="1:15" ht="12.75" customHeight="1">
      <c r="A317" s="30">
        <v>307</v>
      </c>
      <c r="B317" s="334" t="s">
        <v>156</v>
      </c>
      <c r="C317" s="320">
        <v>723.7</v>
      </c>
      <c r="D317" s="321">
        <v>724.76666666666677</v>
      </c>
      <c r="E317" s="321">
        <v>712.23333333333358</v>
      </c>
      <c r="F317" s="321">
        <v>700.76666666666677</v>
      </c>
      <c r="G317" s="321">
        <v>688.23333333333358</v>
      </c>
      <c r="H317" s="321">
        <v>736.23333333333358</v>
      </c>
      <c r="I317" s="321">
        <v>748.76666666666665</v>
      </c>
      <c r="J317" s="321">
        <v>760.23333333333358</v>
      </c>
      <c r="K317" s="320">
        <v>737.3</v>
      </c>
      <c r="L317" s="320">
        <v>713.3</v>
      </c>
      <c r="M317" s="320">
        <v>3.2561900000000001</v>
      </c>
      <c r="N317" s="1"/>
      <c r="O317" s="1"/>
    </row>
    <row r="318" spans="1:15" ht="12.75" customHeight="1">
      <c r="A318" s="30">
        <v>308</v>
      </c>
      <c r="B318" s="334" t="s">
        <v>157</v>
      </c>
      <c r="C318" s="320">
        <v>808</v>
      </c>
      <c r="D318" s="321">
        <v>811.9666666666667</v>
      </c>
      <c r="E318" s="321">
        <v>800.78333333333342</v>
      </c>
      <c r="F318" s="321">
        <v>793.56666666666672</v>
      </c>
      <c r="G318" s="321">
        <v>782.38333333333344</v>
      </c>
      <c r="H318" s="321">
        <v>819.18333333333339</v>
      </c>
      <c r="I318" s="321">
        <v>830.36666666666679</v>
      </c>
      <c r="J318" s="321">
        <v>837.58333333333337</v>
      </c>
      <c r="K318" s="320">
        <v>823.15</v>
      </c>
      <c r="L318" s="320">
        <v>804.75</v>
      </c>
      <c r="M318" s="320">
        <v>2.17422</v>
      </c>
      <c r="N318" s="1"/>
      <c r="O318" s="1"/>
    </row>
    <row r="319" spans="1:15" ht="12.75" customHeight="1">
      <c r="A319" s="30">
        <v>309</v>
      </c>
      <c r="B319" s="334" t="s">
        <v>446</v>
      </c>
      <c r="C319" s="320">
        <v>245.1</v>
      </c>
      <c r="D319" s="321">
        <v>248.01666666666665</v>
      </c>
      <c r="E319" s="321">
        <v>241.08333333333331</v>
      </c>
      <c r="F319" s="321">
        <v>237.06666666666666</v>
      </c>
      <c r="G319" s="321">
        <v>230.13333333333333</v>
      </c>
      <c r="H319" s="321">
        <v>252.0333333333333</v>
      </c>
      <c r="I319" s="321">
        <v>258.96666666666664</v>
      </c>
      <c r="J319" s="321">
        <v>262.98333333333329</v>
      </c>
      <c r="K319" s="320">
        <v>254.95</v>
      </c>
      <c r="L319" s="320">
        <v>244</v>
      </c>
      <c r="M319" s="320">
        <v>3.7691599999999998</v>
      </c>
      <c r="N319" s="1"/>
      <c r="O319" s="1"/>
    </row>
    <row r="320" spans="1:15" ht="12.75" customHeight="1">
      <c r="A320" s="30">
        <v>310</v>
      </c>
      <c r="B320" s="334" t="s">
        <v>453</v>
      </c>
      <c r="C320" s="320">
        <v>202.4</v>
      </c>
      <c r="D320" s="321">
        <v>206.01666666666665</v>
      </c>
      <c r="E320" s="321">
        <v>197.43333333333331</v>
      </c>
      <c r="F320" s="321">
        <v>192.46666666666667</v>
      </c>
      <c r="G320" s="321">
        <v>183.88333333333333</v>
      </c>
      <c r="H320" s="321">
        <v>210.98333333333329</v>
      </c>
      <c r="I320" s="321">
        <v>219.56666666666666</v>
      </c>
      <c r="J320" s="321">
        <v>224.53333333333327</v>
      </c>
      <c r="K320" s="320">
        <v>214.6</v>
      </c>
      <c r="L320" s="320">
        <v>201.05</v>
      </c>
      <c r="M320" s="320">
        <v>17.73338</v>
      </c>
      <c r="N320" s="1"/>
      <c r="O320" s="1"/>
    </row>
    <row r="321" spans="1:15" ht="12.75" customHeight="1">
      <c r="A321" s="30">
        <v>311</v>
      </c>
      <c r="B321" s="334" t="s">
        <v>451</v>
      </c>
      <c r="C321" s="320">
        <v>265.89999999999998</v>
      </c>
      <c r="D321" s="321">
        <v>266.56666666666666</v>
      </c>
      <c r="E321" s="321">
        <v>260.83333333333331</v>
      </c>
      <c r="F321" s="321">
        <v>255.76666666666665</v>
      </c>
      <c r="G321" s="321">
        <v>250.0333333333333</v>
      </c>
      <c r="H321" s="321">
        <v>271.63333333333333</v>
      </c>
      <c r="I321" s="321">
        <v>277.36666666666667</v>
      </c>
      <c r="J321" s="321">
        <v>282.43333333333334</v>
      </c>
      <c r="K321" s="320">
        <v>272.3</v>
      </c>
      <c r="L321" s="320">
        <v>261.5</v>
      </c>
      <c r="M321" s="320">
        <v>12.968540000000001</v>
      </c>
      <c r="N321" s="1"/>
      <c r="O321" s="1"/>
    </row>
    <row r="322" spans="1:15" ht="12.75" customHeight="1">
      <c r="A322" s="30">
        <v>312</v>
      </c>
      <c r="B322" s="334" t="s">
        <v>452</v>
      </c>
      <c r="C322" s="320">
        <v>936.25</v>
      </c>
      <c r="D322" s="321">
        <v>931.65</v>
      </c>
      <c r="E322" s="321">
        <v>922.05</v>
      </c>
      <c r="F322" s="321">
        <v>907.85</v>
      </c>
      <c r="G322" s="321">
        <v>898.25</v>
      </c>
      <c r="H322" s="321">
        <v>945.84999999999991</v>
      </c>
      <c r="I322" s="321">
        <v>955.45</v>
      </c>
      <c r="J322" s="321">
        <v>969.64999999999986</v>
      </c>
      <c r="K322" s="320">
        <v>941.25</v>
      </c>
      <c r="L322" s="320">
        <v>917.45</v>
      </c>
      <c r="M322" s="320">
        <v>1.32107</v>
      </c>
      <c r="N322" s="1"/>
      <c r="O322" s="1"/>
    </row>
    <row r="323" spans="1:15" ht="12.75" customHeight="1">
      <c r="A323" s="30">
        <v>313</v>
      </c>
      <c r="B323" s="334" t="s">
        <v>158</v>
      </c>
      <c r="C323" s="320">
        <v>3722.55</v>
      </c>
      <c r="D323" s="321">
        <v>3742.5166666666664</v>
      </c>
      <c r="E323" s="321">
        <v>3665.0333333333328</v>
      </c>
      <c r="F323" s="321">
        <v>3607.5166666666664</v>
      </c>
      <c r="G323" s="321">
        <v>3530.0333333333328</v>
      </c>
      <c r="H323" s="321">
        <v>3800.0333333333328</v>
      </c>
      <c r="I323" s="321">
        <v>3877.5166666666664</v>
      </c>
      <c r="J323" s="321">
        <v>3935.0333333333328</v>
      </c>
      <c r="K323" s="320">
        <v>3820</v>
      </c>
      <c r="L323" s="320">
        <v>3685</v>
      </c>
      <c r="M323" s="320">
        <v>7.8328300000000004</v>
      </c>
      <c r="N323" s="1"/>
      <c r="O323" s="1"/>
    </row>
    <row r="324" spans="1:15" ht="12.75" customHeight="1">
      <c r="A324" s="30">
        <v>314</v>
      </c>
      <c r="B324" s="334" t="s">
        <v>443</v>
      </c>
      <c r="C324" s="320">
        <v>48.3</v>
      </c>
      <c r="D324" s="321">
        <v>48.716666666666669</v>
      </c>
      <c r="E324" s="321">
        <v>47.583333333333336</v>
      </c>
      <c r="F324" s="321">
        <v>46.866666666666667</v>
      </c>
      <c r="G324" s="321">
        <v>45.733333333333334</v>
      </c>
      <c r="H324" s="321">
        <v>49.433333333333337</v>
      </c>
      <c r="I324" s="321">
        <v>50.566666666666663</v>
      </c>
      <c r="J324" s="321">
        <v>51.283333333333339</v>
      </c>
      <c r="K324" s="320">
        <v>49.85</v>
      </c>
      <c r="L324" s="320">
        <v>48</v>
      </c>
      <c r="M324" s="320">
        <v>64.37482</v>
      </c>
      <c r="N324" s="1"/>
      <c r="O324" s="1"/>
    </row>
    <row r="325" spans="1:15" ht="12.75" customHeight="1">
      <c r="A325" s="30">
        <v>315</v>
      </c>
      <c r="B325" s="334" t="s">
        <v>444</v>
      </c>
      <c r="C325" s="320">
        <v>177.55</v>
      </c>
      <c r="D325" s="321">
        <v>178.68333333333331</v>
      </c>
      <c r="E325" s="321">
        <v>175.86666666666662</v>
      </c>
      <c r="F325" s="321">
        <v>174.18333333333331</v>
      </c>
      <c r="G325" s="321">
        <v>171.36666666666662</v>
      </c>
      <c r="H325" s="321">
        <v>180.36666666666662</v>
      </c>
      <c r="I325" s="321">
        <v>183.18333333333328</v>
      </c>
      <c r="J325" s="321">
        <v>184.86666666666662</v>
      </c>
      <c r="K325" s="320">
        <v>181.5</v>
      </c>
      <c r="L325" s="320">
        <v>177</v>
      </c>
      <c r="M325" s="320">
        <v>2.9371499999999999</v>
      </c>
      <c r="N325" s="1"/>
      <c r="O325" s="1"/>
    </row>
    <row r="326" spans="1:15" ht="12.75" customHeight="1">
      <c r="A326" s="30">
        <v>316</v>
      </c>
      <c r="B326" s="334" t="s">
        <v>454</v>
      </c>
      <c r="C326" s="320">
        <v>901</v>
      </c>
      <c r="D326" s="321">
        <v>904.31666666666661</v>
      </c>
      <c r="E326" s="321">
        <v>891.68333333333317</v>
      </c>
      <c r="F326" s="321">
        <v>882.36666666666656</v>
      </c>
      <c r="G326" s="321">
        <v>869.73333333333312</v>
      </c>
      <c r="H326" s="321">
        <v>913.63333333333321</v>
      </c>
      <c r="I326" s="321">
        <v>926.26666666666665</v>
      </c>
      <c r="J326" s="321">
        <v>935.58333333333326</v>
      </c>
      <c r="K326" s="320">
        <v>916.95</v>
      </c>
      <c r="L326" s="320">
        <v>895</v>
      </c>
      <c r="M326" s="320">
        <v>0.92120000000000002</v>
      </c>
      <c r="N326" s="1"/>
      <c r="O326" s="1"/>
    </row>
    <row r="327" spans="1:15" ht="12.75" customHeight="1">
      <c r="A327" s="30">
        <v>317</v>
      </c>
      <c r="B327" s="334" t="s">
        <v>160</v>
      </c>
      <c r="C327" s="320">
        <v>2794.85</v>
      </c>
      <c r="D327" s="321">
        <v>2821.3000000000006</v>
      </c>
      <c r="E327" s="321">
        <v>2757.6000000000013</v>
      </c>
      <c r="F327" s="321">
        <v>2720.3500000000008</v>
      </c>
      <c r="G327" s="321">
        <v>2656.6500000000015</v>
      </c>
      <c r="H327" s="321">
        <v>2858.5500000000011</v>
      </c>
      <c r="I327" s="321">
        <v>2922.2500000000009</v>
      </c>
      <c r="J327" s="321">
        <v>2959.5000000000009</v>
      </c>
      <c r="K327" s="320">
        <v>2885</v>
      </c>
      <c r="L327" s="320">
        <v>2784.05</v>
      </c>
      <c r="M327" s="320">
        <v>4.4240700000000004</v>
      </c>
      <c r="N327" s="1"/>
      <c r="O327" s="1"/>
    </row>
    <row r="328" spans="1:15" ht="12.75" customHeight="1">
      <c r="A328" s="30">
        <v>318</v>
      </c>
      <c r="B328" s="334" t="s">
        <v>161</v>
      </c>
      <c r="C328" s="320">
        <v>69115.899999999994</v>
      </c>
      <c r="D328" s="321">
        <v>68950.083333333328</v>
      </c>
      <c r="E328" s="321">
        <v>68401.166666666657</v>
      </c>
      <c r="F328" s="321">
        <v>67686.433333333334</v>
      </c>
      <c r="G328" s="321">
        <v>67137.516666666663</v>
      </c>
      <c r="H328" s="321">
        <v>69664.816666666651</v>
      </c>
      <c r="I328" s="321">
        <v>70213.733333333308</v>
      </c>
      <c r="J328" s="321">
        <v>70928.466666666645</v>
      </c>
      <c r="K328" s="320">
        <v>69499</v>
      </c>
      <c r="L328" s="320">
        <v>68235.350000000006</v>
      </c>
      <c r="M328" s="320">
        <v>9.3869999999999995E-2</v>
      </c>
      <c r="N328" s="1"/>
      <c r="O328" s="1"/>
    </row>
    <row r="329" spans="1:15" ht="12.75" customHeight="1">
      <c r="A329" s="30">
        <v>319</v>
      </c>
      <c r="B329" s="334" t="s">
        <v>448</v>
      </c>
      <c r="C329" s="320">
        <v>66.3</v>
      </c>
      <c r="D329" s="321">
        <v>66.899999999999991</v>
      </c>
      <c r="E329" s="321">
        <v>64.399999999999977</v>
      </c>
      <c r="F329" s="321">
        <v>62.499999999999986</v>
      </c>
      <c r="G329" s="321">
        <v>59.999999999999972</v>
      </c>
      <c r="H329" s="321">
        <v>68.799999999999983</v>
      </c>
      <c r="I329" s="321">
        <v>71.300000000000011</v>
      </c>
      <c r="J329" s="321">
        <v>73.199999999999989</v>
      </c>
      <c r="K329" s="320">
        <v>69.400000000000006</v>
      </c>
      <c r="L329" s="320">
        <v>65</v>
      </c>
      <c r="M329" s="320">
        <v>82.893659999999997</v>
      </c>
      <c r="N329" s="1"/>
      <c r="O329" s="1"/>
    </row>
    <row r="330" spans="1:15" ht="12.75" customHeight="1">
      <c r="A330" s="30">
        <v>320</v>
      </c>
      <c r="B330" s="334" t="s">
        <v>162</v>
      </c>
      <c r="C330" s="320">
        <v>1277.05</v>
      </c>
      <c r="D330" s="321">
        <v>1276.0166666666667</v>
      </c>
      <c r="E330" s="321">
        <v>1254.0333333333333</v>
      </c>
      <c r="F330" s="321">
        <v>1231.0166666666667</v>
      </c>
      <c r="G330" s="321">
        <v>1209.0333333333333</v>
      </c>
      <c r="H330" s="321">
        <v>1299.0333333333333</v>
      </c>
      <c r="I330" s="321">
        <v>1321.0166666666664</v>
      </c>
      <c r="J330" s="321">
        <v>1344.0333333333333</v>
      </c>
      <c r="K330" s="320">
        <v>1298</v>
      </c>
      <c r="L330" s="320">
        <v>1253</v>
      </c>
      <c r="M330" s="320">
        <v>7.3868</v>
      </c>
      <c r="N330" s="1"/>
      <c r="O330" s="1"/>
    </row>
    <row r="331" spans="1:15" ht="12.75" customHeight="1">
      <c r="A331" s="30">
        <v>321</v>
      </c>
      <c r="B331" s="334" t="s">
        <v>163</v>
      </c>
      <c r="C331" s="320">
        <v>317.35000000000002</v>
      </c>
      <c r="D331" s="321">
        <v>319.2833333333333</v>
      </c>
      <c r="E331" s="321">
        <v>312.61666666666662</v>
      </c>
      <c r="F331" s="321">
        <v>307.88333333333333</v>
      </c>
      <c r="G331" s="321">
        <v>301.21666666666664</v>
      </c>
      <c r="H331" s="321">
        <v>324.01666666666659</v>
      </c>
      <c r="I331" s="321">
        <v>330.68333333333334</v>
      </c>
      <c r="J331" s="321">
        <v>335.41666666666657</v>
      </c>
      <c r="K331" s="320">
        <v>325.95</v>
      </c>
      <c r="L331" s="320">
        <v>314.55</v>
      </c>
      <c r="M331" s="320">
        <v>9.8143799999999999</v>
      </c>
      <c r="N331" s="1"/>
      <c r="O331" s="1"/>
    </row>
    <row r="332" spans="1:15" ht="12.75" customHeight="1">
      <c r="A332" s="30">
        <v>322</v>
      </c>
      <c r="B332" s="334" t="s">
        <v>268</v>
      </c>
      <c r="C332" s="320">
        <v>767.95</v>
      </c>
      <c r="D332" s="321">
        <v>773.98333333333323</v>
      </c>
      <c r="E332" s="321">
        <v>759.01666666666642</v>
      </c>
      <c r="F332" s="321">
        <v>750.08333333333314</v>
      </c>
      <c r="G332" s="321">
        <v>735.11666666666633</v>
      </c>
      <c r="H332" s="321">
        <v>782.91666666666652</v>
      </c>
      <c r="I332" s="321">
        <v>797.88333333333344</v>
      </c>
      <c r="J332" s="321">
        <v>806.81666666666661</v>
      </c>
      <c r="K332" s="320">
        <v>788.95</v>
      </c>
      <c r="L332" s="320">
        <v>765.05</v>
      </c>
      <c r="M332" s="320">
        <v>0.91298000000000001</v>
      </c>
      <c r="N332" s="1"/>
      <c r="O332" s="1"/>
    </row>
    <row r="333" spans="1:15" ht="12.75" customHeight="1">
      <c r="A333" s="30">
        <v>323</v>
      </c>
      <c r="B333" s="334" t="s">
        <v>164</v>
      </c>
      <c r="C333" s="320">
        <v>109.35</v>
      </c>
      <c r="D333" s="321">
        <v>110.08333333333333</v>
      </c>
      <c r="E333" s="321">
        <v>107.76666666666665</v>
      </c>
      <c r="F333" s="321">
        <v>106.18333333333332</v>
      </c>
      <c r="G333" s="321">
        <v>103.86666666666665</v>
      </c>
      <c r="H333" s="321">
        <v>111.66666666666666</v>
      </c>
      <c r="I333" s="321">
        <v>113.98333333333335</v>
      </c>
      <c r="J333" s="321">
        <v>115.56666666666666</v>
      </c>
      <c r="K333" s="320">
        <v>112.4</v>
      </c>
      <c r="L333" s="320">
        <v>108.5</v>
      </c>
      <c r="M333" s="320">
        <v>201.80148</v>
      </c>
      <c r="N333" s="1"/>
      <c r="O333" s="1"/>
    </row>
    <row r="334" spans="1:15" ht="12.75" customHeight="1">
      <c r="A334" s="30">
        <v>324</v>
      </c>
      <c r="B334" s="334" t="s">
        <v>165</v>
      </c>
      <c r="C334" s="320">
        <v>4502.45</v>
      </c>
      <c r="D334" s="321">
        <v>4541.1166666666659</v>
      </c>
      <c r="E334" s="321">
        <v>4446.3333333333321</v>
      </c>
      <c r="F334" s="321">
        <v>4390.2166666666662</v>
      </c>
      <c r="G334" s="321">
        <v>4295.4333333333325</v>
      </c>
      <c r="H334" s="321">
        <v>4597.2333333333318</v>
      </c>
      <c r="I334" s="321">
        <v>4692.0166666666664</v>
      </c>
      <c r="J334" s="321">
        <v>4748.1333333333314</v>
      </c>
      <c r="K334" s="320">
        <v>4635.8999999999996</v>
      </c>
      <c r="L334" s="320">
        <v>4485</v>
      </c>
      <c r="M334" s="320">
        <v>2.0453100000000002</v>
      </c>
      <c r="N334" s="1"/>
      <c r="O334" s="1"/>
    </row>
    <row r="335" spans="1:15" ht="12.75" customHeight="1">
      <c r="A335" s="30">
        <v>325</v>
      </c>
      <c r="B335" s="334" t="s">
        <v>166</v>
      </c>
      <c r="C335" s="320">
        <v>3987.6</v>
      </c>
      <c r="D335" s="321">
        <v>3986.2666666666664</v>
      </c>
      <c r="E335" s="321">
        <v>3941.4833333333327</v>
      </c>
      <c r="F335" s="321">
        <v>3895.3666666666663</v>
      </c>
      <c r="G335" s="321">
        <v>3850.5833333333326</v>
      </c>
      <c r="H335" s="321">
        <v>4032.3833333333328</v>
      </c>
      <c r="I335" s="321">
        <v>4077.1666666666665</v>
      </c>
      <c r="J335" s="321">
        <v>4123.2833333333328</v>
      </c>
      <c r="K335" s="320">
        <v>4031.05</v>
      </c>
      <c r="L335" s="320">
        <v>3940.15</v>
      </c>
      <c r="M335" s="320">
        <v>0.77142999999999995</v>
      </c>
      <c r="N335" s="1"/>
      <c r="O335" s="1"/>
    </row>
    <row r="336" spans="1:15" ht="12.75" customHeight="1">
      <c r="A336" s="30">
        <v>326</v>
      </c>
      <c r="B336" s="334" t="s">
        <v>841</v>
      </c>
      <c r="C336" s="320">
        <v>1547.05</v>
      </c>
      <c r="D336" s="321">
        <v>1548.3500000000001</v>
      </c>
      <c r="E336" s="321">
        <v>1529.7000000000003</v>
      </c>
      <c r="F336" s="321">
        <v>1512.3500000000001</v>
      </c>
      <c r="G336" s="321">
        <v>1493.7000000000003</v>
      </c>
      <c r="H336" s="321">
        <v>1565.7000000000003</v>
      </c>
      <c r="I336" s="321">
        <v>1584.3500000000004</v>
      </c>
      <c r="J336" s="321">
        <v>1601.7000000000003</v>
      </c>
      <c r="K336" s="320">
        <v>1567</v>
      </c>
      <c r="L336" s="320">
        <v>1531</v>
      </c>
      <c r="M336" s="320">
        <v>0.93676000000000004</v>
      </c>
      <c r="N336" s="1"/>
      <c r="O336" s="1"/>
    </row>
    <row r="337" spans="1:15" ht="12.75" customHeight="1">
      <c r="A337" s="30">
        <v>327</v>
      </c>
      <c r="B337" s="334" t="s">
        <v>456</v>
      </c>
      <c r="C337" s="320">
        <v>38.200000000000003</v>
      </c>
      <c r="D337" s="321">
        <v>38.5</v>
      </c>
      <c r="E337" s="321">
        <v>37.75</v>
      </c>
      <c r="F337" s="321">
        <v>37.299999999999997</v>
      </c>
      <c r="G337" s="321">
        <v>36.549999999999997</v>
      </c>
      <c r="H337" s="321">
        <v>38.950000000000003</v>
      </c>
      <c r="I337" s="321">
        <v>39.700000000000003</v>
      </c>
      <c r="J337" s="321">
        <v>40.150000000000006</v>
      </c>
      <c r="K337" s="320">
        <v>39.25</v>
      </c>
      <c r="L337" s="320">
        <v>38.049999999999997</v>
      </c>
      <c r="M337" s="320">
        <v>35.519930000000002</v>
      </c>
      <c r="N337" s="1"/>
      <c r="O337" s="1"/>
    </row>
    <row r="338" spans="1:15" ht="12.75" customHeight="1">
      <c r="A338" s="30">
        <v>328</v>
      </c>
      <c r="B338" s="334" t="s">
        <v>457</v>
      </c>
      <c r="C338" s="320">
        <v>68.150000000000006</v>
      </c>
      <c r="D338" s="321">
        <v>68.55</v>
      </c>
      <c r="E338" s="321">
        <v>67.599999999999994</v>
      </c>
      <c r="F338" s="321">
        <v>67.05</v>
      </c>
      <c r="G338" s="321">
        <v>66.099999999999994</v>
      </c>
      <c r="H338" s="321">
        <v>69.099999999999994</v>
      </c>
      <c r="I338" s="321">
        <v>70.050000000000011</v>
      </c>
      <c r="J338" s="321">
        <v>70.599999999999994</v>
      </c>
      <c r="K338" s="320">
        <v>69.5</v>
      </c>
      <c r="L338" s="320">
        <v>68</v>
      </c>
      <c r="M338" s="320">
        <v>25.400950000000002</v>
      </c>
      <c r="N338" s="1"/>
      <c r="O338" s="1"/>
    </row>
    <row r="339" spans="1:15" ht="12.75" customHeight="1">
      <c r="A339" s="30">
        <v>329</v>
      </c>
      <c r="B339" s="334" t="s">
        <v>458</v>
      </c>
      <c r="C339" s="320">
        <v>579.20000000000005</v>
      </c>
      <c r="D339" s="321">
        <v>578.80000000000007</v>
      </c>
      <c r="E339" s="321">
        <v>570.40000000000009</v>
      </c>
      <c r="F339" s="321">
        <v>561.6</v>
      </c>
      <c r="G339" s="321">
        <v>553.20000000000005</v>
      </c>
      <c r="H339" s="321">
        <v>587.60000000000014</v>
      </c>
      <c r="I339" s="321">
        <v>596</v>
      </c>
      <c r="J339" s="321">
        <v>604.80000000000018</v>
      </c>
      <c r="K339" s="320">
        <v>587.20000000000005</v>
      </c>
      <c r="L339" s="320">
        <v>570</v>
      </c>
      <c r="M339" s="320">
        <v>0.2326</v>
      </c>
      <c r="N339" s="1"/>
      <c r="O339" s="1"/>
    </row>
    <row r="340" spans="1:15" ht="12.75" customHeight="1">
      <c r="A340" s="30">
        <v>330</v>
      </c>
      <c r="B340" s="334" t="s">
        <v>167</v>
      </c>
      <c r="C340" s="320">
        <v>18174.7</v>
      </c>
      <c r="D340" s="321">
        <v>18124.933333333331</v>
      </c>
      <c r="E340" s="321">
        <v>17899.866666666661</v>
      </c>
      <c r="F340" s="321">
        <v>17625.033333333329</v>
      </c>
      <c r="G340" s="321">
        <v>17399.96666666666</v>
      </c>
      <c r="H340" s="321">
        <v>18399.766666666663</v>
      </c>
      <c r="I340" s="321">
        <v>18624.833333333336</v>
      </c>
      <c r="J340" s="321">
        <v>18899.666666666664</v>
      </c>
      <c r="K340" s="320">
        <v>18350</v>
      </c>
      <c r="L340" s="320">
        <v>17850.099999999999</v>
      </c>
      <c r="M340" s="320">
        <v>0.84506999999999999</v>
      </c>
      <c r="N340" s="1"/>
      <c r="O340" s="1"/>
    </row>
    <row r="341" spans="1:15" ht="12.75" customHeight="1">
      <c r="A341" s="30">
        <v>331</v>
      </c>
      <c r="B341" s="334" t="s">
        <v>464</v>
      </c>
      <c r="C341" s="320">
        <v>105.7</v>
      </c>
      <c r="D341" s="321">
        <v>103.93333333333332</v>
      </c>
      <c r="E341" s="321">
        <v>97.866666666666646</v>
      </c>
      <c r="F341" s="321">
        <v>90.033333333333317</v>
      </c>
      <c r="G341" s="321">
        <v>83.96666666666664</v>
      </c>
      <c r="H341" s="321">
        <v>111.76666666666665</v>
      </c>
      <c r="I341" s="321">
        <v>117.83333333333334</v>
      </c>
      <c r="J341" s="321">
        <v>125.66666666666666</v>
      </c>
      <c r="K341" s="320">
        <v>110</v>
      </c>
      <c r="L341" s="320">
        <v>96.1</v>
      </c>
      <c r="M341" s="320">
        <v>171.74045000000001</v>
      </c>
      <c r="N341" s="1"/>
      <c r="O341" s="1"/>
    </row>
    <row r="342" spans="1:15" ht="12.75" customHeight="1">
      <c r="A342" s="30">
        <v>332</v>
      </c>
      <c r="B342" s="334" t="s">
        <v>463</v>
      </c>
      <c r="C342" s="320">
        <v>59.85</v>
      </c>
      <c r="D342" s="321">
        <v>60.283333333333339</v>
      </c>
      <c r="E342" s="321">
        <v>58.866666666666674</v>
      </c>
      <c r="F342" s="321">
        <v>57.883333333333333</v>
      </c>
      <c r="G342" s="321">
        <v>56.466666666666669</v>
      </c>
      <c r="H342" s="321">
        <v>61.26666666666668</v>
      </c>
      <c r="I342" s="321">
        <v>62.683333333333351</v>
      </c>
      <c r="J342" s="321">
        <v>63.666666666666686</v>
      </c>
      <c r="K342" s="320">
        <v>61.7</v>
      </c>
      <c r="L342" s="320">
        <v>59.3</v>
      </c>
      <c r="M342" s="320">
        <v>23.480070000000001</v>
      </c>
      <c r="N342" s="1"/>
      <c r="O342" s="1"/>
    </row>
    <row r="343" spans="1:15" ht="12.75" customHeight="1">
      <c r="A343" s="30">
        <v>333</v>
      </c>
      <c r="B343" s="334" t="s">
        <v>462</v>
      </c>
      <c r="C343" s="320">
        <v>698.65</v>
      </c>
      <c r="D343" s="321">
        <v>696.91666666666663</v>
      </c>
      <c r="E343" s="321">
        <v>688.83333333333326</v>
      </c>
      <c r="F343" s="321">
        <v>679.01666666666665</v>
      </c>
      <c r="G343" s="321">
        <v>670.93333333333328</v>
      </c>
      <c r="H343" s="321">
        <v>706.73333333333323</v>
      </c>
      <c r="I343" s="321">
        <v>714.81666666666649</v>
      </c>
      <c r="J343" s="321">
        <v>724.63333333333321</v>
      </c>
      <c r="K343" s="320">
        <v>705</v>
      </c>
      <c r="L343" s="320">
        <v>687.1</v>
      </c>
      <c r="M343" s="320">
        <v>1.1130899999999999</v>
      </c>
      <c r="N343" s="1"/>
      <c r="O343" s="1"/>
    </row>
    <row r="344" spans="1:15" ht="12.75" customHeight="1">
      <c r="A344" s="30">
        <v>334</v>
      </c>
      <c r="B344" s="334" t="s">
        <v>459</v>
      </c>
      <c r="C344" s="320">
        <v>33.9</v>
      </c>
      <c r="D344" s="321">
        <v>34.4</v>
      </c>
      <c r="E344" s="321">
        <v>33.199999999999996</v>
      </c>
      <c r="F344" s="321">
        <v>32.5</v>
      </c>
      <c r="G344" s="321">
        <v>31.299999999999997</v>
      </c>
      <c r="H344" s="321">
        <v>35.099999999999994</v>
      </c>
      <c r="I344" s="321">
        <v>36.299999999999997</v>
      </c>
      <c r="J344" s="321">
        <v>36.999999999999993</v>
      </c>
      <c r="K344" s="320">
        <v>35.6</v>
      </c>
      <c r="L344" s="320">
        <v>33.700000000000003</v>
      </c>
      <c r="M344" s="320">
        <v>174.71401</v>
      </c>
      <c r="N344" s="1"/>
      <c r="O344" s="1"/>
    </row>
    <row r="345" spans="1:15" ht="12.75" customHeight="1">
      <c r="A345" s="30">
        <v>335</v>
      </c>
      <c r="B345" s="334" t="s">
        <v>535</v>
      </c>
      <c r="C345" s="320">
        <v>113.15</v>
      </c>
      <c r="D345" s="321">
        <v>113.55</v>
      </c>
      <c r="E345" s="321">
        <v>112.1</v>
      </c>
      <c r="F345" s="321">
        <v>111.05</v>
      </c>
      <c r="G345" s="321">
        <v>109.6</v>
      </c>
      <c r="H345" s="321">
        <v>114.6</v>
      </c>
      <c r="I345" s="321">
        <v>116.05000000000001</v>
      </c>
      <c r="J345" s="321">
        <v>117.1</v>
      </c>
      <c r="K345" s="320">
        <v>115</v>
      </c>
      <c r="L345" s="320">
        <v>112.5</v>
      </c>
      <c r="M345" s="320">
        <v>2.3851300000000002</v>
      </c>
      <c r="N345" s="1"/>
      <c r="O345" s="1"/>
    </row>
    <row r="346" spans="1:15" ht="12.75" customHeight="1">
      <c r="A346" s="30">
        <v>336</v>
      </c>
      <c r="B346" s="334" t="s">
        <v>465</v>
      </c>
      <c r="C346" s="320">
        <v>2067.0500000000002</v>
      </c>
      <c r="D346" s="321">
        <v>2063</v>
      </c>
      <c r="E346" s="321">
        <v>2036.15</v>
      </c>
      <c r="F346" s="321">
        <v>2005.25</v>
      </c>
      <c r="G346" s="321">
        <v>1978.4</v>
      </c>
      <c r="H346" s="321">
        <v>2093.9</v>
      </c>
      <c r="I346" s="321">
        <v>2120.7500000000005</v>
      </c>
      <c r="J346" s="321">
        <v>2151.65</v>
      </c>
      <c r="K346" s="320">
        <v>2089.85</v>
      </c>
      <c r="L346" s="320">
        <v>2032.1</v>
      </c>
      <c r="M346" s="320">
        <v>9.1730000000000006E-2</v>
      </c>
      <c r="N346" s="1"/>
      <c r="O346" s="1"/>
    </row>
    <row r="347" spans="1:15" ht="12.75" customHeight="1">
      <c r="A347" s="30">
        <v>337</v>
      </c>
      <c r="B347" s="334" t="s">
        <v>460</v>
      </c>
      <c r="C347" s="320">
        <v>81.099999999999994</v>
      </c>
      <c r="D347" s="321">
        <v>81.55</v>
      </c>
      <c r="E347" s="321">
        <v>79.199999999999989</v>
      </c>
      <c r="F347" s="321">
        <v>77.3</v>
      </c>
      <c r="G347" s="321">
        <v>74.949999999999989</v>
      </c>
      <c r="H347" s="321">
        <v>83.449999999999989</v>
      </c>
      <c r="I347" s="321">
        <v>85.799999999999983</v>
      </c>
      <c r="J347" s="321">
        <v>87.699999999999989</v>
      </c>
      <c r="K347" s="320">
        <v>83.9</v>
      </c>
      <c r="L347" s="320">
        <v>79.650000000000006</v>
      </c>
      <c r="M347" s="320">
        <v>178.97743</v>
      </c>
      <c r="N347" s="1"/>
      <c r="O347" s="1"/>
    </row>
    <row r="348" spans="1:15" ht="12.75" customHeight="1">
      <c r="A348" s="30">
        <v>338</v>
      </c>
      <c r="B348" s="334" t="s">
        <v>168</v>
      </c>
      <c r="C348" s="320">
        <v>158.9</v>
      </c>
      <c r="D348" s="321">
        <v>159.91666666666666</v>
      </c>
      <c r="E348" s="321">
        <v>156.38333333333333</v>
      </c>
      <c r="F348" s="321">
        <v>153.86666666666667</v>
      </c>
      <c r="G348" s="321">
        <v>150.33333333333334</v>
      </c>
      <c r="H348" s="321">
        <v>162.43333333333331</v>
      </c>
      <c r="I348" s="321">
        <v>165.96666666666667</v>
      </c>
      <c r="J348" s="321">
        <v>168.48333333333329</v>
      </c>
      <c r="K348" s="320">
        <v>163.44999999999999</v>
      </c>
      <c r="L348" s="320">
        <v>157.4</v>
      </c>
      <c r="M348" s="320">
        <v>113.58487</v>
      </c>
      <c r="N348" s="1"/>
      <c r="O348" s="1"/>
    </row>
    <row r="349" spans="1:15" ht="12.75" customHeight="1">
      <c r="A349" s="30">
        <v>339</v>
      </c>
      <c r="B349" s="334" t="s">
        <v>461</v>
      </c>
      <c r="C349" s="320">
        <v>223.15</v>
      </c>
      <c r="D349" s="321">
        <v>222.15</v>
      </c>
      <c r="E349" s="321">
        <v>218.4</v>
      </c>
      <c r="F349" s="321">
        <v>213.65</v>
      </c>
      <c r="G349" s="321">
        <v>209.9</v>
      </c>
      <c r="H349" s="321">
        <v>226.9</v>
      </c>
      <c r="I349" s="321">
        <v>230.65</v>
      </c>
      <c r="J349" s="321">
        <v>235.4</v>
      </c>
      <c r="K349" s="320">
        <v>225.9</v>
      </c>
      <c r="L349" s="320">
        <v>217.4</v>
      </c>
      <c r="M349" s="320">
        <v>5.6310799999999999</v>
      </c>
      <c r="N349" s="1"/>
      <c r="O349" s="1"/>
    </row>
    <row r="350" spans="1:15" ht="12.75" customHeight="1">
      <c r="A350" s="30">
        <v>340</v>
      </c>
      <c r="B350" s="334" t="s">
        <v>170</v>
      </c>
      <c r="C350" s="320">
        <v>156.1</v>
      </c>
      <c r="D350" s="321">
        <v>157.46666666666667</v>
      </c>
      <c r="E350" s="321">
        <v>154.03333333333333</v>
      </c>
      <c r="F350" s="321">
        <v>151.96666666666667</v>
      </c>
      <c r="G350" s="321">
        <v>148.53333333333333</v>
      </c>
      <c r="H350" s="321">
        <v>159.53333333333333</v>
      </c>
      <c r="I350" s="321">
        <v>162.96666666666667</v>
      </c>
      <c r="J350" s="321">
        <v>165.03333333333333</v>
      </c>
      <c r="K350" s="320">
        <v>160.9</v>
      </c>
      <c r="L350" s="320">
        <v>155.4</v>
      </c>
      <c r="M350" s="320">
        <v>120.08027</v>
      </c>
      <c r="N350" s="1"/>
      <c r="O350" s="1"/>
    </row>
    <row r="351" spans="1:15" ht="12.75" customHeight="1">
      <c r="A351" s="30">
        <v>341</v>
      </c>
      <c r="B351" s="334" t="s">
        <v>269</v>
      </c>
      <c r="C351" s="320">
        <v>916.75</v>
      </c>
      <c r="D351" s="321">
        <v>928.25</v>
      </c>
      <c r="E351" s="321">
        <v>900.5</v>
      </c>
      <c r="F351" s="321">
        <v>884.25</v>
      </c>
      <c r="G351" s="321">
        <v>856.5</v>
      </c>
      <c r="H351" s="321">
        <v>944.5</v>
      </c>
      <c r="I351" s="321">
        <v>972.25</v>
      </c>
      <c r="J351" s="321">
        <v>988.5</v>
      </c>
      <c r="K351" s="320">
        <v>956</v>
      </c>
      <c r="L351" s="320">
        <v>912</v>
      </c>
      <c r="M351" s="320">
        <v>7.1657299999999999</v>
      </c>
      <c r="N351" s="1"/>
      <c r="O351" s="1"/>
    </row>
    <row r="352" spans="1:15" ht="12.75" customHeight="1">
      <c r="A352" s="30">
        <v>342</v>
      </c>
      <c r="B352" s="334" t="s">
        <v>466</v>
      </c>
      <c r="C352" s="320">
        <v>3483.45</v>
      </c>
      <c r="D352" s="321">
        <v>3465.2666666666664</v>
      </c>
      <c r="E352" s="321">
        <v>3429.1833333333329</v>
      </c>
      <c r="F352" s="321">
        <v>3374.9166666666665</v>
      </c>
      <c r="G352" s="321">
        <v>3338.833333333333</v>
      </c>
      <c r="H352" s="321">
        <v>3519.5333333333328</v>
      </c>
      <c r="I352" s="321">
        <v>3555.6166666666668</v>
      </c>
      <c r="J352" s="321">
        <v>3609.8833333333328</v>
      </c>
      <c r="K352" s="320">
        <v>3501.35</v>
      </c>
      <c r="L352" s="320">
        <v>3411</v>
      </c>
      <c r="M352" s="320">
        <v>1.1077399999999999</v>
      </c>
      <c r="N352" s="1"/>
      <c r="O352" s="1"/>
    </row>
    <row r="353" spans="1:15" ht="12.75" customHeight="1">
      <c r="A353" s="30">
        <v>343</v>
      </c>
      <c r="B353" s="334" t="s">
        <v>270</v>
      </c>
      <c r="C353" s="320">
        <v>232.95</v>
      </c>
      <c r="D353" s="321">
        <v>233.9666666666667</v>
      </c>
      <c r="E353" s="321">
        <v>229.03333333333339</v>
      </c>
      <c r="F353" s="321">
        <v>225.1166666666667</v>
      </c>
      <c r="G353" s="321">
        <v>220.18333333333339</v>
      </c>
      <c r="H353" s="321">
        <v>237.88333333333338</v>
      </c>
      <c r="I353" s="321">
        <v>242.81666666666666</v>
      </c>
      <c r="J353" s="321">
        <v>246.73333333333338</v>
      </c>
      <c r="K353" s="320">
        <v>238.9</v>
      </c>
      <c r="L353" s="320">
        <v>230.05</v>
      </c>
      <c r="M353" s="320">
        <v>15.328110000000001</v>
      </c>
      <c r="N353" s="1"/>
      <c r="O353" s="1"/>
    </row>
    <row r="354" spans="1:15" ht="12.75" customHeight="1">
      <c r="A354" s="30">
        <v>344</v>
      </c>
      <c r="B354" s="334" t="s">
        <v>171</v>
      </c>
      <c r="C354" s="320">
        <v>169.65</v>
      </c>
      <c r="D354" s="321">
        <v>170.31666666666666</v>
      </c>
      <c r="E354" s="321">
        <v>167.63333333333333</v>
      </c>
      <c r="F354" s="321">
        <v>165.61666666666667</v>
      </c>
      <c r="G354" s="321">
        <v>162.93333333333334</v>
      </c>
      <c r="H354" s="321">
        <v>172.33333333333331</v>
      </c>
      <c r="I354" s="321">
        <v>175.01666666666665</v>
      </c>
      <c r="J354" s="321">
        <v>177.0333333333333</v>
      </c>
      <c r="K354" s="320">
        <v>173</v>
      </c>
      <c r="L354" s="320">
        <v>168.3</v>
      </c>
      <c r="M354" s="320">
        <v>125.83497</v>
      </c>
      <c r="N354" s="1"/>
      <c r="O354" s="1"/>
    </row>
    <row r="355" spans="1:15" ht="12.75" customHeight="1">
      <c r="A355" s="30">
        <v>345</v>
      </c>
      <c r="B355" s="334" t="s">
        <v>467</v>
      </c>
      <c r="C355" s="320">
        <v>330.05</v>
      </c>
      <c r="D355" s="321">
        <v>331.01666666666665</v>
      </c>
      <c r="E355" s="321">
        <v>326.08333333333331</v>
      </c>
      <c r="F355" s="321">
        <v>322.11666666666667</v>
      </c>
      <c r="G355" s="321">
        <v>317.18333333333334</v>
      </c>
      <c r="H355" s="321">
        <v>334.98333333333329</v>
      </c>
      <c r="I355" s="321">
        <v>339.91666666666669</v>
      </c>
      <c r="J355" s="321">
        <v>343.88333333333327</v>
      </c>
      <c r="K355" s="320">
        <v>335.95</v>
      </c>
      <c r="L355" s="320">
        <v>327.05</v>
      </c>
      <c r="M355" s="320">
        <v>1.30636</v>
      </c>
      <c r="N355" s="1"/>
      <c r="O355" s="1"/>
    </row>
    <row r="356" spans="1:15" ht="12.75" customHeight="1">
      <c r="A356" s="30">
        <v>346</v>
      </c>
      <c r="B356" s="334" t="s">
        <v>172</v>
      </c>
      <c r="C356" s="320">
        <v>44866.35</v>
      </c>
      <c r="D356" s="321">
        <v>45106.833333333336</v>
      </c>
      <c r="E356" s="321">
        <v>44519.51666666667</v>
      </c>
      <c r="F356" s="321">
        <v>44172.683333333334</v>
      </c>
      <c r="G356" s="321">
        <v>43585.366666666669</v>
      </c>
      <c r="H356" s="321">
        <v>45453.666666666672</v>
      </c>
      <c r="I356" s="321">
        <v>46040.983333333337</v>
      </c>
      <c r="J356" s="321">
        <v>46387.816666666673</v>
      </c>
      <c r="K356" s="320">
        <v>45694.15</v>
      </c>
      <c r="L356" s="320">
        <v>44760</v>
      </c>
      <c r="M356" s="320">
        <v>0.27997</v>
      </c>
      <c r="N356" s="1"/>
      <c r="O356" s="1"/>
    </row>
    <row r="357" spans="1:15" ht="12.75" customHeight="1">
      <c r="A357" s="30">
        <v>347</v>
      </c>
      <c r="B357" s="334" t="s">
        <v>860</v>
      </c>
      <c r="C357" s="320">
        <v>114.1</v>
      </c>
      <c r="D357" s="321">
        <v>114.71666666666665</v>
      </c>
      <c r="E357" s="321">
        <v>112.5333333333333</v>
      </c>
      <c r="F357" s="321">
        <v>110.96666666666665</v>
      </c>
      <c r="G357" s="321">
        <v>108.7833333333333</v>
      </c>
      <c r="H357" s="321">
        <v>116.2833333333333</v>
      </c>
      <c r="I357" s="321">
        <v>118.46666666666667</v>
      </c>
      <c r="J357" s="321">
        <v>120.0333333333333</v>
      </c>
      <c r="K357" s="320">
        <v>116.9</v>
      </c>
      <c r="L357" s="320">
        <v>113.15</v>
      </c>
      <c r="M357" s="320">
        <v>8.4906400000000009</v>
      </c>
      <c r="N357" s="1"/>
      <c r="O357" s="1"/>
    </row>
    <row r="358" spans="1:15" ht="12.75" customHeight="1">
      <c r="A358" s="30">
        <v>348</v>
      </c>
      <c r="B358" s="334" t="s">
        <v>173</v>
      </c>
      <c r="C358" s="320">
        <v>2113</v>
      </c>
      <c r="D358" s="321">
        <v>2128.7000000000003</v>
      </c>
      <c r="E358" s="321">
        <v>2089.4000000000005</v>
      </c>
      <c r="F358" s="321">
        <v>2065.8000000000002</v>
      </c>
      <c r="G358" s="321">
        <v>2026.5000000000005</v>
      </c>
      <c r="H358" s="321">
        <v>2152.3000000000006</v>
      </c>
      <c r="I358" s="321">
        <v>2191.6000000000008</v>
      </c>
      <c r="J358" s="321">
        <v>2215.2000000000007</v>
      </c>
      <c r="K358" s="320">
        <v>2168</v>
      </c>
      <c r="L358" s="320">
        <v>2105.1</v>
      </c>
      <c r="M358" s="320">
        <v>4.7099099999999998</v>
      </c>
      <c r="N358" s="1"/>
      <c r="O358" s="1"/>
    </row>
    <row r="359" spans="1:15" ht="12.75" customHeight="1">
      <c r="A359" s="30">
        <v>349</v>
      </c>
      <c r="B359" s="334" t="s">
        <v>471</v>
      </c>
      <c r="C359" s="320">
        <v>4007.35</v>
      </c>
      <c r="D359" s="321">
        <v>3996.4500000000003</v>
      </c>
      <c r="E359" s="321">
        <v>3960.9000000000005</v>
      </c>
      <c r="F359" s="321">
        <v>3914.4500000000003</v>
      </c>
      <c r="G359" s="321">
        <v>3878.9000000000005</v>
      </c>
      <c r="H359" s="321">
        <v>4042.9000000000005</v>
      </c>
      <c r="I359" s="321">
        <v>4078.4500000000007</v>
      </c>
      <c r="J359" s="321">
        <v>4124.9000000000005</v>
      </c>
      <c r="K359" s="320">
        <v>4032</v>
      </c>
      <c r="L359" s="320">
        <v>3950</v>
      </c>
      <c r="M359" s="320">
        <v>2.8771800000000001</v>
      </c>
      <c r="N359" s="1"/>
      <c r="O359" s="1"/>
    </row>
    <row r="360" spans="1:15" ht="12.75" customHeight="1">
      <c r="A360" s="30">
        <v>350</v>
      </c>
      <c r="B360" s="334" t="s">
        <v>174</v>
      </c>
      <c r="C360" s="320">
        <v>202.85</v>
      </c>
      <c r="D360" s="321">
        <v>202.88333333333333</v>
      </c>
      <c r="E360" s="321">
        <v>200.06666666666666</v>
      </c>
      <c r="F360" s="321">
        <v>197.28333333333333</v>
      </c>
      <c r="G360" s="321">
        <v>194.46666666666667</v>
      </c>
      <c r="H360" s="321">
        <v>205.66666666666666</v>
      </c>
      <c r="I360" s="321">
        <v>208.48333333333332</v>
      </c>
      <c r="J360" s="321">
        <v>211.26666666666665</v>
      </c>
      <c r="K360" s="320">
        <v>205.7</v>
      </c>
      <c r="L360" s="320">
        <v>200.1</v>
      </c>
      <c r="M360" s="320">
        <v>26.299620000000001</v>
      </c>
      <c r="N360" s="1"/>
      <c r="O360" s="1"/>
    </row>
    <row r="361" spans="1:15" ht="12.75" customHeight="1">
      <c r="A361" s="30">
        <v>351</v>
      </c>
      <c r="B361" s="334" t="s">
        <v>175</v>
      </c>
      <c r="C361" s="320">
        <v>115.9</v>
      </c>
      <c r="D361" s="321">
        <v>116.46666666666668</v>
      </c>
      <c r="E361" s="321">
        <v>114.73333333333336</v>
      </c>
      <c r="F361" s="321">
        <v>113.56666666666668</v>
      </c>
      <c r="G361" s="321">
        <v>111.83333333333336</v>
      </c>
      <c r="H361" s="321">
        <v>117.63333333333337</v>
      </c>
      <c r="I361" s="321">
        <v>119.36666666666669</v>
      </c>
      <c r="J361" s="321">
        <v>120.53333333333337</v>
      </c>
      <c r="K361" s="320">
        <v>118.2</v>
      </c>
      <c r="L361" s="320">
        <v>115.3</v>
      </c>
      <c r="M361" s="320">
        <v>31.37678</v>
      </c>
      <c r="N361" s="1"/>
      <c r="O361" s="1"/>
    </row>
    <row r="362" spans="1:15" ht="12.75" customHeight="1">
      <c r="A362" s="30">
        <v>352</v>
      </c>
      <c r="B362" s="334" t="s">
        <v>176</v>
      </c>
      <c r="C362" s="320">
        <v>4315.25</v>
      </c>
      <c r="D362" s="321">
        <v>4242.95</v>
      </c>
      <c r="E362" s="321">
        <v>4143.7</v>
      </c>
      <c r="F362" s="321">
        <v>3972.15</v>
      </c>
      <c r="G362" s="321">
        <v>3872.9</v>
      </c>
      <c r="H362" s="321">
        <v>4414.5</v>
      </c>
      <c r="I362" s="321">
        <v>4513.75</v>
      </c>
      <c r="J362" s="321">
        <v>4685.2999999999993</v>
      </c>
      <c r="K362" s="320">
        <v>4342.2</v>
      </c>
      <c r="L362" s="320">
        <v>4071.4</v>
      </c>
      <c r="M362" s="320">
        <v>0.50583</v>
      </c>
      <c r="N362" s="1"/>
      <c r="O362" s="1"/>
    </row>
    <row r="363" spans="1:15" ht="12.75" customHeight="1">
      <c r="A363" s="30">
        <v>353</v>
      </c>
      <c r="B363" s="334" t="s">
        <v>273</v>
      </c>
      <c r="C363" s="320">
        <v>14047.5</v>
      </c>
      <c r="D363" s="321">
        <v>14133.949999999999</v>
      </c>
      <c r="E363" s="321">
        <v>13919.949999999997</v>
      </c>
      <c r="F363" s="321">
        <v>13792.399999999998</v>
      </c>
      <c r="G363" s="321">
        <v>13578.399999999996</v>
      </c>
      <c r="H363" s="321">
        <v>14261.499999999998</v>
      </c>
      <c r="I363" s="321">
        <v>14475.500000000002</v>
      </c>
      <c r="J363" s="321">
        <v>14603.05</v>
      </c>
      <c r="K363" s="320">
        <v>14347.95</v>
      </c>
      <c r="L363" s="320">
        <v>14006.4</v>
      </c>
      <c r="M363" s="320">
        <v>4.929E-2</v>
      </c>
      <c r="N363" s="1"/>
      <c r="O363" s="1"/>
    </row>
    <row r="364" spans="1:15" ht="12.75" customHeight="1">
      <c r="A364" s="30">
        <v>354</v>
      </c>
      <c r="B364" s="334" t="s">
        <v>478</v>
      </c>
      <c r="C364" s="320">
        <v>4271</v>
      </c>
      <c r="D364" s="321">
        <v>4259.1166666666668</v>
      </c>
      <c r="E364" s="321">
        <v>4162.2333333333336</v>
      </c>
      <c r="F364" s="321">
        <v>4053.4666666666672</v>
      </c>
      <c r="G364" s="321">
        <v>3956.5833333333339</v>
      </c>
      <c r="H364" s="321">
        <v>4367.8833333333332</v>
      </c>
      <c r="I364" s="321">
        <v>4464.7666666666664</v>
      </c>
      <c r="J364" s="321">
        <v>4573.5333333333328</v>
      </c>
      <c r="K364" s="320">
        <v>4356</v>
      </c>
      <c r="L364" s="320">
        <v>4150.3500000000004</v>
      </c>
      <c r="M364" s="320">
        <v>0.19903000000000001</v>
      </c>
      <c r="N364" s="1"/>
      <c r="O364" s="1"/>
    </row>
    <row r="365" spans="1:15" ht="12.75" customHeight="1">
      <c r="A365" s="30">
        <v>355</v>
      </c>
      <c r="B365" s="334" t="s">
        <v>473</v>
      </c>
      <c r="C365" s="320">
        <v>1011.8</v>
      </c>
      <c r="D365" s="321">
        <v>1009.0833333333334</v>
      </c>
      <c r="E365" s="321">
        <v>980.16666666666674</v>
      </c>
      <c r="F365" s="321">
        <v>948.53333333333342</v>
      </c>
      <c r="G365" s="321">
        <v>919.61666666666679</v>
      </c>
      <c r="H365" s="321">
        <v>1040.7166666666667</v>
      </c>
      <c r="I365" s="321">
        <v>1069.6333333333334</v>
      </c>
      <c r="J365" s="321">
        <v>1101.2666666666667</v>
      </c>
      <c r="K365" s="320">
        <v>1038</v>
      </c>
      <c r="L365" s="320">
        <v>977.45</v>
      </c>
      <c r="M365" s="320">
        <v>1.40726</v>
      </c>
      <c r="N365" s="1"/>
      <c r="O365" s="1"/>
    </row>
    <row r="366" spans="1:15" ht="12.75" customHeight="1">
      <c r="A366" s="30">
        <v>356</v>
      </c>
      <c r="B366" s="334" t="s">
        <v>177</v>
      </c>
      <c r="C366" s="320">
        <v>2408.35</v>
      </c>
      <c r="D366" s="321">
        <v>2404.7166666666667</v>
      </c>
      <c r="E366" s="321">
        <v>2388.4333333333334</v>
      </c>
      <c r="F366" s="321">
        <v>2368.5166666666669</v>
      </c>
      <c r="G366" s="321">
        <v>2352.2333333333336</v>
      </c>
      <c r="H366" s="321">
        <v>2424.6333333333332</v>
      </c>
      <c r="I366" s="321">
        <v>2440.916666666667</v>
      </c>
      <c r="J366" s="321">
        <v>2460.833333333333</v>
      </c>
      <c r="K366" s="320">
        <v>2421</v>
      </c>
      <c r="L366" s="320">
        <v>2384.8000000000002</v>
      </c>
      <c r="M366" s="320">
        <v>2.9337200000000001</v>
      </c>
      <c r="N366" s="1"/>
      <c r="O366" s="1"/>
    </row>
    <row r="367" spans="1:15" ht="12.75" customHeight="1">
      <c r="A367" s="30">
        <v>357</v>
      </c>
      <c r="B367" s="334" t="s">
        <v>178</v>
      </c>
      <c r="C367" s="320">
        <v>2855.85</v>
      </c>
      <c r="D367" s="321">
        <v>2852.6166666666668</v>
      </c>
      <c r="E367" s="321">
        <v>2807.2333333333336</v>
      </c>
      <c r="F367" s="321">
        <v>2758.6166666666668</v>
      </c>
      <c r="G367" s="321">
        <v>2713.2333333333336</v>
      </c>
      <c r="H367" s="321">
        <v>2901.2333333333336</v>
      </c>
      <c r="I367" s="321">
        <v>2946.6166666666668</v>
      </c>
      <c r="J367" s="321">
        <v>2995.2333333333336</v>
      </c>
      <c r="K367" s="320">
        <v>2898</v>
      </c>
      <c r="L367" s="320">
        <v>2804</v>
      </c>
      <c r="M367" s="320">
        <v>1.16631</v>
      </c>
      <c r="N367" s="1"/>
      <c r="O367" s="1"/>
    </row>
    <row r="368" spans="1:15" ht="12.75" customHeight="1">
      <c r="A368" s="30">
        <v>358</v>
      </c>
      <c r="B368" s="334" t="s">
        <v>179</v>
      </c>
      <c r="C368" s="320">
        <v>34.9</v>
      </c>
      <c r="D368" s="321">
        <v>34.983333333333334</v>
      </c>
      <c r="E368" s="321">
        <v>34.716666666666669</v>
      </c>
      <c r="F368" s="321">
        <v>34.533333333333331</v>
      </c>
      <c r="G368" s="321">
        <v>34.266666666666666</v>
      </c>
      <c r="H368" s="321">
        <v>35.166666666666671</v>
      </c>
      <c r="I368" s="321">
        <v>35.433333333333337</v>
      </c>
      <c r="J368" s="321">
        <v>35.616666666666674</v>
      </c>
      <c r="K368" s="320">
        <v>35.25</v>
      </c>
      <c r="L368" s="320">
        <v>34.799999999999997</v>
      </c>
      <c r="M368" s="320">
        <v>388.12925999999999</v>
      </c>
      <c r="N368" s="1"/>
      <c r="O368" s="1"/>
    </row>
    <row r="369" spans="1:15" ht="12.75" customHeight="1">
      <c r="A369" s="30">
        <v>359</v>
      </c>
      <c r="B369" s="334" t="s">
        <v>469</v>
      </c>
      <c r="C369" s="320">
        <v>388.2</v>
      </c>
      <c r="D369" s="321">
        <v>389.81666666666666</v>
      </c>
      <c r="E369" s="321">
        <v>385.38333333333333</v>
      </c>
      <c r="F369" s="321">
        <v>382.56666666666666</v>
      </c>
      <c r="G369" s="321">
        <v>378.13333333333333</v>
      </c>
      <c r="H369" s="321">
        <v>392.63333333333333</v>
      </c>
      <c r="I369" s="321">
        <v>397.06666666666661</v>
      </c>
      <c r="J369" s="321">
        <v>399.88333333333333</v>
      </c>
      <c r="K369" s="320">
        <v>394.25</v>
      </c>
      <c r="L369" s="320">
        <v>387</v>
      </c>
      <c r="M369" s="320">
        <v>1.00743</v>
      </c>
      <c r="N369" s="1"/>
      <c r="O369" s="1"/>
    </row>
    <row r="370" spans="1:15" ht="12.75" customHeight="1">
      <c r="A370" s="30">
        <v>360</v>
      </c>
      <c r="B370" s="334" t="s">
        <v>470</v>
      </c>
      <c r="C370" s="320">
        <v>262.5</v>
      </c>
      <c r="D370" s="321">
        <v>262.5</v>
      </c>
      <c r="E370" s="321">
        <v>257</v>
      </c>
      <c r="F370" s="321">
        <v>251.5</v>
      </c>
      <c r="G370" s="321">
        <v>246</v>
      </c>
      <c r="H370" s="321">
        <v>268</v>
      </c>
      <c r="I370" s="321">
        <v>273.5</v>
      </c>
      <c r="J370" s="321">
        <v>279</v>
      </c>
      <c r="K370" s="320">
        <v>268</v>
      </c>
      <c r="L370" s="320">
        <v>257</v>
      </c>
      <c r="M370" s="320">
        <v>4.3856299999999999</v>
      </c>
      <c r="N370" s="1"/>
      <c r="O370" s="1"/>
    </row>
    <row r="371" spans="1:15" ht="12.75" customHeight="1">
      <c r="A371" s="30">
        <v>361</v>
      </c>
      <c r="B371" s="334" t="s">
        <v>271</v>
      </c>
      <c r="C371" s="320">
        <v>2550.85</v>
      </c>
      <c r="D371" s="321">
        <v>2549.65</v>
      </c>
      <c r="E371" s="321">
        <v>2486.3000000000002</v>
      </c>
      <c r="F371" s="321">
        <v>2421.75</v>
      </c>
      <c r="G371" s="321">
        <v>2358.4</v>
      </c>
      <c r="H371" s="321">
        <v>2614.2000000000003</v>
      </c>
      <c r="I371" s="321">
        <v>2677.5499999999997</v>
      </c>
      <c r="J371" s="321">
        <v>2742.1000000000004</v>
      </c>
      <c r="K371" s="320">
        <v>2613</v>
      </c>
      <c r="L371" s="320">
        <v>2485.1</v>
      </c>
      <c r="M371" s="320">
        <v>11.66076</v>
      </c>
      <c r="N371" s="1"/>
      <c r="O371" s="1"/>
    </row>
    <row r="372" spans="1:15" ht="12.75" customHeight="1">
      <c r="A372" s="30">
        <v>362</v>
      </c>
      <c r="B372" s="334" t="s">
        <v>474</v>
      </c>
      <c r="C372" s="320">
        <v>897.9</v>
      </c>
      <c r="D372" s="321">
        <v>896.85</v>
      </c>
      <c r="E372" s="321">
        <v>887.1</v>
      </c>
      <c r="F372" s="321">
        <v>876.3</v>
      </c>
      <c r="G372" s="321">
        <v>866.55</v>
      </c>
      <c r="H372" s="321">
        <v>907.65000000000009</v>
      </c>
      <c r="I372" s="321">
        <v>917.40000000000009</v>
      </c>
      <c r="J372" s="321">
        <v>928.20000000000016</v>
      </c>
      <c r="K372" s="320">
        <v>906.6</v>
      </c>
      <c r="L372" s="320">
        <v>886.05</v>
      </c>
      <c r="M372" s="320">
        <v>0.20776</v>
      </c>
      <c r="N372" s="1"/>
      <c r="O372" s="1"/>
    </row>
    <row r="373" spans="1:15" ht="12.75" customHeight="1">
      <c r="A373" s="30">
        <v>363</v>
      </c>
      <c r="B373" s="334" t="s">
        <v>475</v>
      </c>
      <c r="C373" s="320">
        <v>2576.1</v>
      </c>
      <c r="D373" s="321">
        <v>2578.0333333333333</v>
      </c>
      <c r="E373" s="321">
        <v>2547.0666666666666</v>
      </c>
      <c r="F373" s="321">
        <v>2518.0333333333333</v>
      </c>
      <c r="G373" s="321">
        <v>2487.0666666666666</v>
      </c>
      <c r="H373" s="321">
        <v>2607.0666666666666</v>
      </c>
      <c r="I373" s="321">
        <v>2638.0333333333328</v>
      </c>
      <c r="J373" s="321">
        <v>2667.0666666666666</v>
      </c>
      <c r="K373" s="320">
        <v>2609</v>
      </c>
      <c r="L373" s="320">
        <v>2549</v>
      </c>
      <c r="M373" s="320">
        <v>0.98817999999999995</v>
      </c>
      <c r="N373" s="1"/>
      <c r="O373" s="1"/>
    </row>
    <row r="374" spans="1:15" ht="12.75" customHeight="1">
      <c r="A374" s="30">
        <v>364</v>
      </c>
      <c r="B374" s="334" t="s">
        <v>842</v>
      </c>
      <c r="C374" s="320">
        <v>317.2</v>
      </c>
      <c r="D374" s="321">
        <v>320.63333333333333</v>
      </c>
      <c r="E374" s="321">
        <v>311.81666666666666</v>
      </c>
      <c r="F374" s="321">
        <v>306.43333333333334</v>
      </c>
      <c r="G374" s="321">
        <v>297.61666666666667</v>
      </c>
      <c r="H374" s="321">
        <v>326.01666666666665</v>
      </c>
      <c r="I374" s="321">
        <v>334.83333333333326</v>
      </c>
      <c r="J374" s="321">
        <v>340.21666666666664</v>
      </c>
      <c r="K374" s="320">
        <v>329.45</v>
      </c>
      <c r="L374" s="320">
        <v>315.25</v>
      </c>
      <c r="M374" s="320">
        <v>49.059579999999997</v>
      </c>
      <c r="N374" s="1"/>
      <c r="O374" s="1"/>
    </row>
    <row r="375" spans="1:15" ht="12.75" customHeight="1">
      <c r="A375" s="30">
        <v>365</v>
      </c>
      <c r="B375" s="334" t="s">
        <v>180</v>
      </c>
      <c r="C375" s="320">
        <v>222.85</v>
      </c>
      <c r="D375" s="321">
        <v>223.75</v>
      </c>
      <c r="E375" s="321">
        <v>220.6</v>
      </c>
      <c r="F375" s="321">
        <v>218.35</v>
      </c>
      <c r="G375" s="321">
        <v>215.2</v>
      </c>
      <c r="H375" s="321">
        <v>226</v>
      </c>
      <c r="I375" s="321">
        <v>229.14999999999998</v>
      </c>
      <c r="J375" s="321">
        <v>231.4</v>
      </c>
      <c r="K375" s="320">
        <v>226.9</v>
      </c>
      <c r="L375" s="320">
        <v>221.5</v>
      </c>
      <c r="M375" s="320">
        <v>82.820130000000006</v>
      </c>
      <c r="N375" s="1"/>
      <c r="O375" s="1"/>
    </row>
    <row r="376" spans="1:15" ht="12.75" customHeight="1">
      <c r="A376" s="30">
        <v>366</v>
      </c>
      <c r="B376" s="334" t="s">
        <v>290</v>
      </c>
      <c r="C376" s="320">
        <v>3151.65</v>
      </c>
      <c r="D376" s="321">
        <v>3168.6666666666665</v>
      </c>
      <c r="E376" s="321">
        <v>3119.333333333333</v>
      </c>
      <c r="F376" s="321">
        <v>3087.0166666666664</v>
      </c>
      <c r="G376" s="321">
        <v>3037.6833333333329</v>
      </c>
      <c r="H376" s="321">
        <v>3200.9833333333331</v>
      </c>
      <c r="I376" s="321">
        <v>3250.3166666666662</v>
      </c>
      <c r="J376" s="321">
        <v>3282.6333333333332</v>
      </c>
      <c r="K376" s="320">
        <v>3218</v>
      </c>
      <c r="L376" s="320">
        <v>3136.35</v>
      </c>
      <c r="M376" s="320">
        <v>0.34595999999999999</v>
      </c>
      <c r="N376" s="1"/>
      <c r="O376" s="1"/>
    </row>
    <row r="377" spans="1:15" ht="12.75" customHeight="1">
      <c r="A377" s="30">
        <v>367</v>
      </c>
      <c r="B377" s="334" t="s">
        <v>843</v>
      </c>
      <c r="C377" s="320">
        <v>403.65</v>
      </c>
      <c r="D377" s="321">
        <v>409.15000000000003</v>
      </c>
      <c r="E377" s="321">
        <v>394.50000000000006</v>
      </c>
      <c r="F377" s="321">
        <v>385.35</v>
      </c>
      <c r="G377" s="321">
        <v>370.70000000000005</v>
      </c>
      <c r="H377" s="321">
        <v>418.30000000000007</v>
      </c>
      <c r="I377" s="321">
        <v>432.95000000000005</v>
      </c>
      <c r="J377" s="321">
        <v>442.10000000000008</v>
      </c>
      <c r="K377" s="320">
        <v>423.8</v>
      </c>
      <c r="L377" s="320">
        <v>400</v>
      </c>
      <c r="M377" s="320">
        <v>12.297269999999999</v>
      </c>
      <c r="N377" s="1"/>
      <c r="O377" s="1"/>
    </row>
    <row r="378" spans="1:15" ht="12.75" customHeight="1">
      <c r="A378" s="30">
        <v>368</v>
      </c>
      <c r="B378" s="334" t="s">
        <v>272</v>
      </c>
      <c r="C378" s="320">
        <v>479.45</v>
      </c>
      <c r="D378" s="321">
        <v>479.01666666666671</v>
      </c>
      <c r="E378" s="321">
        <v>474.03333333333342</v>
      </c>
      <c r="F378" s="321">
        <v>468.61666666666673</v>
      </c>
      <c r="G378" s="321">
        <v>463.63333333333344</v>
      </c>
      <c r="H378" s="321">
        <v>484.43333333333339</v>
      </c>
      <c r="I378" s="321">
        <v>489.41666666666663</v>
      </c>
      <c r="J378" s="321">
        <v>494.83333333333337</v>
      </c>
      <c r="K378" s="320">
        <v>484</v>
      </c>
      <c r="L378" s="320">
        <v>473.6</v>
      </c>
      <c r="M378" s="320">
        <v>6.4611799999999997</v>
      </c>
      <c r="N378" s="1"/>
      <c r="O378" s="1"/>
    </row>
    <row r="379" spans="1:15" ht="12.75" customHeight="1">
      <c r="A379" s="30">
        <v>369</v>
      </c>
      <c r="B379" s="334" t="s">
        <v>476</v>
      </c>
      <c r="C379" s="320">
        <v>673.65</v>
      </c>
      <c r="D379" s="321">
        <v>677.19999999999993</v>
      </c>
      <c r="E379" s="321">
        <v>666.44999999999982</v>
      </c>
      <c r="F379" s="321">
        <v>659.24999999999989</v>
      </c>
      <c r="G379" s="321">
        <v>648.49999999999977</v>
      </c>
      <c r="H379" s="321">
        <v>684.39999999999986</v>
      </c>
      <c r="I379" s="321">
        <v>695.15000000000009</v>
      </c>
      <c r="J379" s="321">
        <v>702.34999999999991</v>
      </c>
      <c r="K379" s="320">
        <v>687.95</v>
      </c>
      <c r="L379" s="320">
        <v>670</v>
      </c>
      <c r="M379" s="320">
        <v>1.0948599999999999</v>
      </c>
      <c r="N379" s="1"/>
      <c r="O379" s="1"/>
    </row>
    <row r="380" spans="1:15" ht="12.75" customHeight="1">
      <c r="A380" s="30">
        <v>370</v>
      </c>
      <c r="B380" s="334" t="s">
        <v>477</v>
      </c>
      <c r="C380" s="320">
        <v>114</v>
      </c>
      <c r="D380" s="321">
        <v>114.73333333333333</v>
      </c>
      <c r="E380" s="321">
        <v>112.76666666666667</v>
      </c>
      <c r="F380" s="321">
        <v>111.53333333333333</v>
      </c>
      <c r="G380" s="321">
        <v>109.56666666666666</v>
      </c>
      <c r="H380" s="321">
        <v>115.96666666666667</v>
      </c>
      <c r="I380" s="321">
        <v>117.93333333333334</v>
      </c>
      <c r="J380" s="321">
        <v>119.16666666666667</v>
      </c>
      <c r="K380" s="320">
        <v>116.7</v>
      </c>
      <c r="L380" s="320">
        <v>113.5</v>
      </c>
      <c r="M380" s="320">
        <v>2.5686100000000001</v>
      </c>
      <c r="N380" s="1"/>
      <c r="O380" s="1"/>
    </row>
    <row r="381" spans="1:15" ht="12.75" customHeight="1">
      <c r="A381" s="30">
        <v>371</v>
      </c>
      <c r="B381" s="334" t="s">
        <v>182</v>
      </c>
      <c r="C381" s="320">
        <v>1732</v>
      </c>
      <c r="D381" s="321">
        <v>1735.4333333333334</v>
      </c>
      <c r="E381" s="321">
        <v>1706.5666666666668</v>
      </c>
      <c r="F381" s="321">
        <v>1681.1333333333334</v>
      </c>
      <c r="G381" s="321">
        <v>1652.2666666666669</v>
      </c>
      <c r="H381" s="321">
        <v>1760.8666666666668</v>
      </c>
      <c r="I381" s="321">
        <v>1789.7333333333336</v>
      </c>
      <c r="J381" s="321">
        <v>1815.1666666666667</v>
      </c>
      <c r="K381" s="320">
        <v>1764.3</v>
      </c>
      <c r="L381" s="320">
        <v>1710</v>
      </c>
      <c r="M381" s="320">
        <v>5.6796699999999998</v>
      </c>
      <c r="N381" s="1"/>
      <c r="O381" s="1"/>
    </row>
    <row r="382" spans="1:15" ht="12.75" customHeight="1">
      <c r="A382" s="30">
        <v>372</v>
      </c>
      <c r="B382" s="334" t="s">
        <v>479</v>
      </c>
      <c r="C382" s="320">
        <v>672.6</v>
      </c>
      <c r="D382" s="321">
        <v>684.96666666666658</v>
      </c>
      <c r="E382" s="321">
        <v>640.93333333333317</v>
      </c>
      <c r="F382" s="321">
        <v>609.26666666666654</v>
      </c>
      <c r="G382" s="321">
        <v>565.23333333333312</v>
      </c>
      <c r="H382" s="321">
        <v>716.63333333333321</v>
      </c>
      <c r="I382" s="321">
        <v>760.66666666666674</v>
      </c>
      <c r="J382" s="321">
        <v>792.33333333333326</v>
      </c>
      <c r="K382" s="320">
        <v>729</v>
      </c>
      <c r="L382" s="320">
        <v>653.29999999999995</v>
      </c>
      <c r="M382" s="320">
        <v>13.912559999999999</v>
      </c>
      <c r="N382" s="1"/>
      <c r="O382" s="1"/>
    </row>
    <row r="383" spans="1:15" ht="12.75" customHeight="1">
      <c r="A383" s="30">
        <v>373</v>
      </c>
      <c r="B383" s="334" t="s">
        <v>481</v>
      </c>
      <c r="C383" s="320">
        <v>850.2</v>
      </c>
      <c r="D383" s="321">
        <v>861.4666666666667</v>
      </c>
      <c r="E383" s="321">
        <v>831.93333333333339</v>
      </c>
      <c r="F383" s="321">
        <v>813.66666666666674</v>
      </c>
      <c r="G383" s="321">
        <v>784.13333333333344</v>
      </c>
      <c r="H383" s="321">
        <v>879.73333333333335</v>
      </c>
      <c r="I383" s="321">
        <v>909.26666666666665</v>
      </c>
      <c r="J383" s="321">
        <v>927.5333333333333</v>
      </c>
      <c r="K383" s="320">
        <v>891</v>
      </c>
      <c r="L383" s="320">
        <v>843.2</v>
      </c>
      <c r="M383" s="320">
        <v>2.8568500000000001</v>
      </c>
      <c r="N383" s="1"/>
      <c r="O383" s="1"/>
    </row>
    <row r="384" spans="1:15" ht="12.75" customHeight="1">
      <c r="A384" s="30">
        <v>374</v>
      </c>
      <c r="B384" s="334" t="s">
        <v>844</v>
      </c>
      <c r="C384" s="320">
        <v>112.1</v>
      </c>
      <c r="D384" s="321">
        <v>113.60000000000001</v>
      </c>
      <c r="E384" s="321">
        <v>109.55000000000001</v>
      </c>
      <c r="F384" s="321">
        <v>107</v>
      </c>
      <c r="G384" s="321">
        <v>102.95</v>
      </c>
      <c r="H384" s="321">
        <v>116.15000000000002</v>
      </c>
      <c r="I384" s="321">
        <v>120.2</v>
      </c>
      <c r="J384" s="321">
        <v>122.75000000000003</v>
      </c>
      <c r="K384" s="320">
        <v>117.65</v>
      </c>
      <c r="L384" s="320">
        <v>111.05</v>
      </c>
      <c r="M384" s="320">
        <v>18.36356</v>
      </c>
      <c r="N384" s="1"/>
      <c r="O384" s="1"/>
    </row>
    <row r="385" spans="1:15" ht="12.75" customHeight="1">
      <c r="A385" s="30">
        <v>375</v>
      </c>
      <c r="B385" s="334" t="s">
        <v>483</v>
      </c>
      <c r="C385" s="320">
        <v>169.1</v>
      </c>
      <c r="D385" s="321">
        <v>171.48333333333335</v>
      </c>
      <c r="E385" s="321">
        <v>165.9666666666667</v>
      </c>
      <c r="F385" s="321">
        <v>162.83333333333334</v>
      </c>
      <c r="G385" s="321">
        <v>157.31666666666669</v>
      </c>
      <c r="H385" s="321">
        <v>174.6166666666667</v>
      </c>
      <c r="I385" s="321">
        <v>180.13333333333335</v>
      </c>
      <c r="J385" s="321">
        <v>183.26666666666671</v>
      </c>
      <c r="K385" s="320">
        <v>177</v>
      </c>
      <c r="L385" s="320">
        <v>168.35</v>
      </c>
      <c r="M385" s="320">
        <v>23.999410000000001</v>
      </c>
      <c r="N385" s="1"/>
      <c r="O385" s="1"/>
    </row>
    <row r="386" spans="1:15" ht="12.75" customHeight="1">
      <c r="A386" s="30">
        <v>376</v>
      </c>
      <c r="B386" s="334" t="s">
        <v>484</v>
      </c>
      <c r="C386" s="320">
        <v>630.35</v>
      </c>
      <c r="D386" s="321">
        <v>634.4666666666667</v>
      </c>
      <c r="E386" s="321">
        <v>621.13333333333344</v>
      </c>
      <c r="F386" s="321">
        <v>611.91666666666674</v>
      </c>
      <c r="G386" s="321">
        <v>598.58333333333348</v>
      </c>
      <c r="H386" s="321">
        <v>643.68333333333339</v>
      </c>
      <c r="I386" s="321">
        <v>657.01666666666665</v>
      </c>
      <c r="J386" s="321">
        <v>666.23333333333335</v>
      </c>
      <c r="K386" s="320">
        <v>647.79999999999995</v>
      </c>
      <c r="L386" s="320">
        <v>625.25</v>
      </c>
      <c r="M386" s="320">
        <v>1.06718</v>
      </c>
      <c r="N386" s="1"/>
      <c r="O386" s="1"/>
    </row>
    <row r="387" spans="1:15" ht="12.75" customHeight="1">
      <c r="A387" s="30">
        <v>377</v>
      </c>
      <c r="B387" s="334" t="s">
        <v>485</v>
      </c>
      <c r="C387" s="320">
        <v>242.6</v>
      </c>
      <c r="D387" s="321">
        <v>244.68333333333331</v>
      </c>
      <c r="E387" s="321">
        <v>236.36666666666662</v>
      </c>
      <c r="F387" s="321">
        <v>230.1333333333333</v>
      </c>
      <c r="G387" s="321">
        <v>221.81666666666661</v>
      </c>
      <c r="H387" s="321">
        <v>250.91666666666663</v>
      </c>
      <c r="I387" s="321">
        <v>259.23333333333329</v>
      </c>
      <c r="J387" s="321">
        <v>265.46666666666664</v>
      </c>
      <c r="K387" s="320">
        <v>253</v>
      </c>
      <c r="L387" s="320">
        <v>238.45</v>
      </c>
      <c r="M387" s="320">
        <v>17.056480000000001</v>
      </c>
      <c r="N387" s="1"/>
      <c r="O387" s="1"/>
    </row>
    <row r="388" spans="1:15" ht="12.75" customHeight="1">
      <c r="A388" s="30">
        <v>378</v>
      </c>
      <c r="B388" s="334" t="s">
        <v>183</v>
      </c>
      <c r="C388" s="320">
        <v>804.9</v>
      </c>
      <c r="D388" s="321">
        <v>801.36666666666679</v>
      </c>
      <c r="E388" s="321">
        <v>795.73333333333358</v>
      </c>
      <c r="F388" s="321">
        <v>786.56666666666683</v>
      </c>
      <c r="G388" s="321">
        <v>780.93333333333362</v>
      </c>
      <c r="H388" s="321">
        <v>810.53333333333353</v>
      </c>
      <c r="I388" s="321">
        <v>816.16666666666674</v>
      </c>
      <c r="J388" s="321">
        <v>825.33333333333348</v>
      </c>
      <c r="K388" s="320">
        <v>807</v>
      </c>
      <c r="L388" s="320">
        <v>792.2</v>
      </c>
      <c r="M388" s="320">
        <v>2.7314099999999999</v>
      </c>
      <c r="N388" s="1"/>
      <c r="O388" s="1"/>
    </row>
    <row r="389" spans="1:15" ht="12.75" customHeight="1">
      <c r="A389" s="30">
        <v>379</v>
      </c>
      <c r="B389" s="334" t="s">
        <v>487</v>
      </c>
      <c r="C389" s="320">
        <v>2364.35</v>
      </c>
      <c r="D389" s="321">
        <v>2362.6666666666665</v>
      </c>
      <c r="E389" s="321">
        <v>2331.9833333333331</v>
      </c>
      <c r="F389" s="321">
        <v>2299.6166666666668</v>
      </c>
      <c r="G389" s="321">
        <v>2268.9333333333334</v>
      </c>
      <c r="H389" s="321">
        <v>2395.0333333333328</v>
      </c>
      <c r="I389" s="321">
        <v>2425.7166666666662</v>
      </c>
      <c r="J389" s="321">
        <v>2458.0833333333326</v>
      </c>
      <c r="K389" s="320">
        <v>2393.35</v>
      </c>
      <c r="L389" s="320">
        <v>2330.3000000000002</v>
      </c>
      <c r="M389" s="320">
        <v>0.13264000000000001</v>
      </c>
      <c r="N389" s="1"/>
      <c r="O389" s="1"/>
    </row>
    <row r="390" spans="1:15" ht="12.75" customHeight="1">
      <c r="A390" s="30">
        <v>380</v>
      </c>
      <c r="B390" s="334" t="s">
        <v>861</v>
      </c>
      <c r="C390" s="320">
        <v>105.2</v>
      </c>
      <c r="D390" s="321">
        <v>105.26666666666667</v>
      </c>
      <c r="E390" s="321">
        <v>103.13333333333333</v>
      </c>
      <c r="F390" s="321">
        <v>101.06666666666666</v>
      </c>
      <c r="G390" s="321">
        <v>98.933333333333323</v>
      </c>
      <c r="H390" s="321">
        <v>107.33333333333333</v>
      </c>
      <c r="I390" s="321">
        <v>109.46666666666668</v>
      </c>
      <c r="J390" s="321">
        <v>111.53333333333333</v>
      </c>
      <c r="K390" s="320">
        <v>107.4</v>
      </c>
      <c r="L390" s="320">
        <v>103.2</v>
      </c>
      <c r="M390" s="320">
        <v>10.30392</v>
      </c>
      <c r="N390" s="1"/>
      <c r="O390" s="1"/>
    </row>
    <row r="391" spans="1:15" ht="12.75" customHeight="1">
      <c r="A391" s="30">
        <v>381</v>
      </c>
      <c r="B391" s="334" t="s">
        <v>184</v>
      </c>
      <c r="C391" s="320">
        <v>120.45</v>
      </c>
      <c r="D391" s="321">
        <v>121.21666666666665</v>
      </c>
      <c r="E391" s="321">
        <v>118.73333333333331</v>
      </c>
      <c r="F391" s="321">
        <v>117.01666666666665</v>
      </c>
      <c r="G391" s="321">
        <v>114.5333333333333</v>
      </c>
      <c r="H391" s="321">
        <v>122.93333333333331</v>
      </c>
      <c r="I391" s="321">
        <v>125.41666666666666</v>
      </c>
      <c r="J391" s="321">
        <v>127.13333333333331</v>
      </c>
      <c r="K391" s="320">
        <v>123.7</v>
      </c>
      <c r="L391" s="320">
        <v>119.5</v>
      </c>
      <c r="M391" s="320">
        <v>141.75800000000001</v>
      </c>
      <c r="N391" s="1"/>
      <c r="O391" s="1"/>
    </row>
    <row r="392" spans="1:15" ht="12.75" customHeight="1">
      <c r="A392" s="30">
        <v>382</v>
      </c>
      <c r="B392" s="334" t="s">
        <v>486</v>
      </c>
      <c r="C392" s="320">
        <v>99.65</v>
      </c>
      <c r="D392" s="321">
        <v>101.01666666666667</v>
      </c>
      <c r="E392" s="321">
        <v>97.633333333333326</v>
      </c>
      <c r="F392" s="321">
        <v>95.61666666666666</v>
      </c>
      <c r="G392" s="321">
        <v>92.23333333333332</v>
      </c>
      <c r="H392" s="321">
        <v>103.03333333333333</v>
      </c>
      <c r="I392" s="321">
        <v>106.41666666666669</v>
      </c>
      <c r="J392" s="321">
        <v>108.43333333333334</v>
      </c>
      <c r="K392" s="320">
        <v>104.4</v>
      </c>
      <c r="L392" s="320">
        <v>99</v>
      </c>
      <c r="M392" s="320">
        <v>105.59878999999999</v>
      </c>
      <c r="N392" s="1"/>
      <c r="O392" s="1"/>
    </row>
    <row r="393" spans="1:15" ht="12.75" customHeight="1">
      <c r="A393" s="30">
        <v>383</v>
      </c>
      <c r="B393" s="334" t="s">
        <v>185</v>
      </c>
      <c r="C393" s="320">
        <v>126</v>
      </c>
      <c r="D393" s="321">
        <v>126.61666666666667</v>
      </c>
      <c r="E393" s="321">
        <v>124.88333333333335</v>
      </c>
      <c r="F393" s="321">
        <v>123.76666666666668</v>
      </c>
      <c r="G393" s="321">
        <v>122.03333333333336</v>
      </c>
      <c r="H393" s="321">
        <v>127.73333333333335</v>
      </c>
      <c r="I393" s="321">
        <v>129.46666666666667</v>
      </c>
      <c r="J393" s="321">
        <v>130.58333333333334</v>
      </c>
      <c r="K393" s="320">
        <v>128.35</v>
      </c>
      <c r="L393" s="320">
        <v>125.5</v>
      </c>
      <c r="M393" s="320">
        <v>29.096070000000001</v>
      </c>
      <c r="N393" s="1"/>
      <c r="O393" s="1"/>
    </row>
    <row r="394" spans="1:15" ht="12.75" customHeight="1">
      <c r="A394" s="30">
        <v>384</v>
      </c>
      <c r="B394" s="334" t="s">
        <v>488</v>
      </c>
      <c r="C394" s="320">
        <v>156.69999999999999</v>
      </c>
      <c r="D394" s="321">
        <v>158.25</v>
      </c>
      <c r="E394" s="321">
        <v>154</v>
      </c>
      <c r="F394" s="321">
        <v>151.30000000000001</v>
      </c>
      <c r="G394" s="321">
        <v>147.05000000000001</v>
      </c>
      <c r="H394" s="321">
        <v>160.94999999999999</v>
      </c>
      <c r="I394" s="321">
        <v>165.2</v>
      </c>
      <c r="J394" s="321">
        <v>167.89999999999998</v>
      </c>
      <c r="K394" s="320">
        <v>162.5</v>
      </c>
      <c r="L394" s="320">
        <v>155.55000000000001</v>
      </c>
      <c r="M394" s="320">
        <v>52.630830000000003</v>
      </c>
      <c r="N394" s="1"/>
      <c r="O394" s="1"/>
    </row>
    <row r="395" spans="1:15" ht="12.75" customHeight="1">
      <c r="A395" s="30">
        <v>385</v>
      </c>
      <c r="B395" s="334" t="s">
        <v>489</v>
      </c>
      <c r="C395" s="320">
        <v>1101.9000000000001</v>
      </c>
      <c r="D395" s="321">
        <v>1101.55</v>
      </c>
      <c r="E395" s="321">
        <v>1090.6999999999998</v>
      </c>
      <c r="F395" s="321">
        <v>1079.4999999999998</v>
      </c>
      <c r="G395" s="321">
        <v>1068.6499999999996</v>
      </c>
      <c r="H395" s="321">
        <v>1112.75</v>
      </c>
      <c r="I395" s="321">
        <v>1123.5999999999999</v>
      </c>
      <c r="J395" s="321">
        <v>1134.8000000000002</v>
      </c>
      <c r="K395" s="320">
        <v>1112.4000000000001</v>
      </c>
      <c r="L395" s="320">
        <v>1090.3499999999999</v>
      </c>
      <c r="M395" s="320">
        <v>0.94745999999999997</v>
      </c>
      <c r="N395" s="1"/>
      <c r="O395" s="1"/>
    </row>
    <row r="396" spans="1:15" ht="12.75" customHeight="1">
      <c r="A396" s="30">
        <v>386</v>
      </c>
      <c r="B396" s="334" t="s">
        <v>186</v>
      </c>
      <c r="C396" s="320">
        <v>2695</v>
      </c>
      <c r="D396" s="321">
        <v>2705.6833333333329</v>
      </c>
      <c r="E396" s="321">
        <v>2652.9666666666658</v>
      </c>
      <c r="F396" s="321">
        <v>2610.9333333333329</v>
      </c>
      <c r="G396" s="321">
        <v>2558.2166666666658</v>
      </c>
      <c r="H396" s="321">
        <v>2747.7166666666658</v>
      </c>
      <c r="I396" s="321">
        <v>2800.4333333333329</v>
      </c>
      <c r="J396" s="321">
        <v>2842.4666666666658</v>
      </c>
      <c r="K396" s="320">
        <v>2758.4</v>
      </c>
      <c r="L396" s="320">
        <v>2663.65</v>
      </c>
      <c r="M396" s="320">
        <v>78.746709999999993</v>
      </c>
      <c r="N396" s="1"/>
      <c r="O396" s="1"/>
    </row>
    <row r="397" spans="1:15" ht="12.75" customHeight="1">
      <c r="A397" s="30">
        <v>387</v>
      </c>
      <c r="B397" s="334" t="s">
        <v>845</v>
      </c>
      <c r="C397" s="320">
        <v>617.35</v>
      </c>
      <c r="D397" s="321">
        <v>624.7833333333333</v>
      </c>
      <c r="E397" s="321">
        <v>606.56666666666661</v>
      </c>
      <c r="F397" s="321">
        <v>595.7833333333333</v>
      </c>
      <c r="G397" s="321">
        <v>577.56666666666661</v>
      </c>
      <c r="H397" s="321">
        <v>635.56666666666661</v>
      </c>
      <c r="I397" s="321">
        <v>653.7833333333333</v>
      </c>
      <c r="J397" s="321">
        <v>664.56666666666661</v>
      </c>
      <c r="K397" s="320">
        <v>643</v>
      </c>
      <c r="L397" s="320">
        <v>614</v>
      </c>
      <c r="M397" s="320">
        <v>2.3520300000000001</v>
      </c>
      <c r="N397" s="1"/>
      <c r="O397" s="1"/>
    </row>
    <row r="398" spans="1:15" ht="12.75" customHeight="1">
      <c r="A398" s="30">
        <v>388</v>
      </c>
      <c r="B398" s="334" t="s">
        <v>480</v>
      </c>
      <c r="C398" s="320">
        <v>269.35000000000002</v>
      </c>
      <c r="D398" s="321">
        <v>270.16666666666669</v>
      </c>
      <c r="E398" s="321">
        <v>267.43333333333339</v>
      </c>
      <c r="F398" s="321">
        <v>265.51666666666671</v>
      </c>
      <c r="G398" s="321">
        <v>262.78333333333342</v>
      </c>
      <c r="H398" s="321">
        <v>272.08333333333337</v>
      </c>
      <c r="I398" s="321">
        <v>274.81666666666661</v>
      </c>
      <c r="J398" s="321">
        <v>276.73333333333335</v>
      </c>
      <c r="K398" s="320">
        <v>272.89999999999998</v>
      </c>
      <c r="L398" s="320">
        <v>268.25</v>
      </c>
      <c r="M398" s="320">
        <v>0.91437000000000002</v>
      </c>
      <c r="N398" s="1"/>
      <c r="O398" s="1"/>
    </row>
    <row r="399" spans="1:15" ht="12.75" customHeight="1">
      <c r="A399" s="30">
        <v>389</v>
      </c>
      <c r="B399" s="334" t="s">
        <v>490</v>
      </c>
      <c r="C399" s="320">
        <v>929.25</v>
      </c>
      <c r="D399" s="321">
        <v>932.13333333333333</v>
      </c>
      <c r="E399" s="321">
        <v>920.56666666666661</v>
      </c>
      <c r="F399" s="321">
        <v>911.88333333333333</v>
      </c>
      <c r="G399" s="321">
        <v>900.31666666666661</v>
      </c>
      <c r="H399" s="321">
        <v>940.81666666666661</v>
      </c>
      <c r="I399" s="321">
        <v>952.38333333333344</v>
      </c>
      <c r="J399" s="321">
        <v>961.06666666666661</v>
      </c>
      <c r="K399" s="320">
        <v>943.7</v>
      </c>
      <c r="L399" s="320">
        <v>923.45</v>
      </c>
      <c r="M399" s="320">
        <v>2.6794099999999998</v>
      </c>
      <c r="N399" s="1"/>
      <c r="O399" s="1"/>
    </row>
    <row r="400" spans="1:15" ht="12.75" customHeight="1">
      <c r="A400" s="30">
        <v>390</v>
      </c>
      <c r="B400" s="334" t="s">
        <v>491</v>
      </c>
      <c r="C400" s="320">
        <v>1590.8</v>
      </c>
      <c r="D400" s="321">
        <v>1597.9166666666667</v>
      </c>
      <c r="E400" s="321">
        <v>1547.8833333333334</v>
      </c>
      <c r="F400" s="321">
        <v>1504.9666666666667</v>
      </c>
      <c r="G400" s="321">
        <v>1454.9333333333334</v>
      </c>
      <c r="H400" s="321">
        <v>1640.8333333333335</v>
      </c>
      <c r="I400" s="321">
        <v>1690.8666666666668</v>
      </c>
      <c r="J400" s="321">
        <v>1733.7833333333335</v>
      </c>
      <c r="K400" s="320">
        <v>1647.95</v>
      </c>
      <c r="L400" s="320">
        <v>1555</v>
      </c>
      <c r="M400" s="320">
        <v>1.7052799999999999</v>
      </c>
      <c r="N400" s="1"/>
      <c r="O400" s="1"/>
    </row>
    <row r="401" spans="1:15" ht="12.75" customHeight="1">
      <c r="A401" s="30">
        <v>391</v>
      </c>
      <c r="B401" s="334" t="s">
        <v>482</v>
      </c>
      <c r="C401" s="320">
        <v>34.799999999999997</v>
      </c>
      <c r="D401" s="321">
        <v>34.949999999999996</v>
      </c>
      <c r="E401" s="321">
        <v>34.449999999999989</v>
      </c>
      <c r="F401" s="321">
        <v>34.099999999999994</v>
      </c>
      <c r="G401" s="321">
        <v>33.599999999999987</v>
      </c>
      <c r="H401" s="321">
        <v>35.29999999999999</v>
      </c>
      <c r="I401" s="321">
        <v>35.800000000000004</v>
      </c>
      <c r="J401" s="321">
        <v>36.149999999999991</v>
      </c>
      <c r="K401" s="320">
        <v>35.450000000000003</v>
      </c>
      <c r="L401" s="320">
        <v>34.6</v>
      </c>
      <c r="M401" s="320">
        <v>39.151000000000003</v>
      </c>
      <c r="N401" s="1"/>
      <c r="O401" s="1"/>
    </row>
    <row r="402" spans="1:15" ht="12.75" customHeight="1">
      <c r="A402" s="30">
        <v>392</v>
      </c>
      <c r="B402" s="334" t="s">
        <v>187</v>
      </c>
      <c r="C402" s="320">
        <v>96.75</v>
      </c>
      <c r="D402" s="321">
        <v>97.783333333333346</v>
      </c>
      <c r="E402" s="321">
        <v>95.466666666666697</v>
      </c>
      <c r="F402" s="321">
        <v>94.183333333333351</v>
      </c>
      <c r="G402" s="321">
        <v>91.866666666666703</v>
      </c>
      <c r="H402" s="321">
        <v>99.066666666666691</v>
      </c>
      <c r="I402" s="321">
        <v>101.38333333333333</v>
      </c>
      <c r="J402" s="321">
        <v>102.66666666666669</v>
      </c>
      <c r="K402" s="320">
        <v>100.1</v>
      </c>
      <c r="L402" s="320">
        <v>96.5</v>
      </c>
      <c r="M402" s="320">
        <v>485.41863999999998</v>
      </c>
      <c r="N402" s="1"/>
      <c r="O402" s="1"/>
    </row>
    <row r="403" spans="1:15" ht="12.75" customHeight="1">
      <c r="A403" s="30">
        <v>393</v>
      </c>
      <c r="B403" s="334" t="s">
        <v>275</v>
      </c>
      <c r="C403" s="320">
        <v>6982.15</v>
      </c>
      <c r="D403" s="321">
        <v>6991.9000000000005</v>
      </c>
      <c r="E403" s="321">
        <v>6953.8000000000011</v>
      </c>
      <c r="F403" s="321">
        <v>6925.4500000000007</v>
      </c>
      <c r="G403" s="321">
        <v>6887.3500000000013</v>
      </c>
      <c r="H403" s="321">
        <v>7020.2500000000009</v>
      </c>
      <c r="I403" s="321">
        <v>7058.3500000000013</v>
      </c>
      <c r="J403" s="321">
        <v>7086.7000000000007</v>
      </c>
      <c r="K403" s="320">
        <v>7030</v>
      </c>
      <c r="L403" s="320">
        <v>6963.55</v>
      </c>
      <c r="M403" s="320">
        <v>0.30713000000000001</v>
      </c>
      <c r="N403" s="1"/>
      <c r="O403" s="1"/>
    </row>
    <row r="404" spans="1:15" ht="12.75" customHeight="1">
      <c r="A404" s="30">
        <v>394</v>
      </c>
      <c r="B404" s="334" t="s">
        <v>274</v>
      </c>
      <c r="C404" s="320">
        <v>804.6</v>
      </c>
      <c r="D404" s="321">
        <v>802.13333333333333</v>
      </c>
      <c r="E404" s="321">
        <v>795.36666666666667</v>
      </c>
      <c r="F404" s="321">
        <v>786.13333333333333</v>
      </c>
      <c r="G404" s="321">
        <v>779.36666666666667</v>
      </c>
      <c r="H404" s="321">
        <v>811.36666666666667</v>
      </c>
      <c r="I404" s="321">
        <v>818.13333333333333</v>
      </c>
      <c r="J404" s="321">
        <v>827.36666666666667</v>
      </c>
      <c r="K404" s="320">
        <v>808.9</v>
      </c>
      <c r="L404" s="320">
        <v>792.9</v>
      </c>
      <c r="M404" s="320">
        <v>12.362450000000001</v>
      </c>
      <c r="N404" s="1"/>
      <c r="O404" s="1"/>
    </row>
    <row r="405" spans="1:15" ht="12.75" customHeight="1">
      <c r="A405" s="30">
        <v>395</v>
      </c>
      <c r="B405" s="334" t="s">
        <v>188</v>
      </c>
      <c r="C405" s="320">
        <v>1091.25</v>
      </c>
      <c r="D405" s="321">
        <v>1102.6333333333332</v>
      </c>
      <c r="E405" s="321">
        <v>1076.0666666666664</v>
      </c>
      <c r="F405" s="321">
        <v>1060.8833333333332</v>
      </c>
      <c r="G405" s="321">
        <v>1034.3166666666664</v>
      </c>
      <c r="H405" s="321">
        <v>1117.8166666666664</v>
      </c>
      <c r="I405" s="321">
        <v>1144.383333333333</v>
      </c>
      <c r="J405" s="321">
        <v>1159.5666666666664</v>
      </c>
      <c r="K405" s="320">
        <v>1129.2</v>
      </c>
      <c r="L405" s="320">
        <v>1087.45</v>
      </c>
      <c r="M405" s="320">
        <v>10.73577</v>
      </c>
      <c r="N405" s="1"/>
      <c r="O405" s="1"/>
    </row>
    <row r="406" spans="1:15" ht="12.75" customHeight="1">
      <c r="A406" s="30">
        <v>396</v>
      </c>
      <c r="B406" s="334" t="s">
        <v>189</v>
      </c>
      <c r="C406" s="320">
        <v>494.75</v>
      </c>
      <c r="D406" s="321">
        <v>494.66666666666669</v>
      </c>
      <c r="E406" s="321">
        <v>490.13333333333338</v>
      </c>
      <c r="F406" s="321">
        <v>485.51666666666671</v>
      </c>
      <c r="G406" s="321">
        <v>480.98333333333341</v>
      </c>
      <c r="H406" s="321">
        <v>499.28333333333336</v>
      </c>
      <c r="I406" s="321">
        <v>503.81666666666666</v>
      </c>
      <c r="J406" s="321">
        <v>508.43333333333334</v>
      </c>
      <c r="K406" s="320">
        <v>499.2</v>
      </c>
      <c r="L406" s="320">
        <v>490.05</v>
      </c>
      <c r="M406" s="320">
        <v>140.57444000000001</v>
      </c>
      <c r="N406" s="1"/>
      <c r="O406" s="1"/>
    </row>
    <row r="407" spans="1:15" ht="12.75" customHeight="1">
      <c r="A407" s="30">
        <v>397</v>
      </c>
      <c r="B407" s="334" t="s">
        <v>495</v>
      </c>
      <c r="C407" s="320">
        <v>1998.6</v>
      </c>
      <c r="D407" s="321">
        <v>1983.2333333333333</v>
      </c>
      <c r="E407" s="321">
        <v>1946.4666666666667</v>
      </c>
      <c r="F407" s="321">
        <v>1894.3333333333333</v>
      </c>
      <c r="G407" s="321">
        <v>1857.5666666666666</v>
      </c>
      <c r="H407" s="321">
        <v>2035.3666666666668</v>
      </c>
      <c r="I407" s="321">
        <v>2072.1333333333337</v>
      </c>
      <c r="J407" s="321">
        <v>2124.2666666666669</v>
      </c>
      <c r="K407" s="320">
        <v>2020</v>
      </c>
      <c r="L407" s="320">
        <v>1931.1</v>
      </c>
      <c r="M407" s="320">
        <v>0.62087000000000003</v>
      </c>
      <c r="N407" s="1"/>
      <c r="O407" s="1"/>
    </row>
    <row r="408" spans="1:15" ht="12.75" customHeight="1">
      <c r="A408" s="30">
        <v>398</v>
      </c>
      <c r="B408" s="334" t="s">
        <v>496</v>
      </c>
      <c r="C408" s="320">
        <v>149.15</v>
      </c>
      <c r="D408" s="321">
        <v>149.03333333333333</v>
      </c>
      <c r="E408" s="321">
        <v>144.21666666666667</v>
      </c>
      <c r="F408" s="321">
        <v>139.28333333333333</v>
      </c>
      <c r="G408" s="321">
        <v>134.46666666666667</v>
      </c>
      <c r="H408" s="321">
        <v>153.96666666666667</v>
      </c>
      <c r="I408" s="321">
        <v>158.78333333333333</v>
      </c>
      <c r="J408" s="321">
        <v>163.71666666666667</v>
      </c>
      <c r="K408" s="320">
        <v>153.85</v>
      </c>
      <c r="L408" s="320">
        <v>144.1</v>
      </c>
      <c r="M408" s="320">
        <v>101.57411999999999</v>
      </c>
      <c r="N408" s="1"/>
      <c r="O408" s="1"/>
    </row>
    <row r="409" spans="1:15" ht="12.75" customHeight="1">
      <c r="A409" s="30">
        <v>399</v>
      </c>
      <c r="B409" s="334" t="s">
        <v>501</v>
      </c>
      <c r="C409" s="320">
        <v>130</v>
      </c>
      <c r="D409" s="321">
        <v>131.19999999999999</v>
      </c>
      <c r="E409" s="321">
        <v>127.99999999999997</v>
      </c>
      <c r="F409" s="321">
        <v>125.99999999999997</v>
      </c>
      <c r="G409" s="321">
        <v>122.79999999999995</v>
      </c>
      <c r="H409" s="321">
        <v>133.19999999999999</v>
      </c>
      <c r="I409" s="321">
        <v>136.40000000000003</v>
      </c>
      <c r="J409" s="321">
        <v>138.4</v>
      </c>
      <c r="K409" s="320">
        <v>134.4</v>
      </c>
      <c r="L409" s="320">
        <v>129.19999999999999</v>
      </c>
      <c r="M409" s="320">
        <v>13.194279999999999</v>
      </c>
      <c r="N409" s="1"/>
      <c r="O409" s="1"/>
    </row>
    <row r="410" spans="1:15" ht="12.75" customHeight="1">
      <c r="A410" s="30">
        <v>400</v>
      </c>
      <c r="B410" s="334" t="s">
        <v>497</v>
      </c>
      <c r="C410" s="320">
        <v>135.1</v>
      </c>
      <c r="D410" s="321">
        <v>135.43333333333334</v>
      </c>
      <c r="E410" s="321">
        <v>133.96666666666667</v>
      </c>
      <c r="F410" s="321">
        <v>132.83333333333334</v>
      </c>
      <c r="G410" s="321">
        <v>131.36666666666667</v>
      </c>
      <c r="H410" s="321">
        <v>136.56666666666666</v>
      </c>
      <c r="I410" s="321">
        <v>138.03333333333336</v>
      </c>
      <c r="J410" s="321">
        <v>139.16666666666666</v>
      </c>
      <c r="K410" s="320">
        <v>136.9</v>
      </c>
      <c r="L410" s="320">
        <v>134.30000000000001</v>
      </c>
      <c r="M410" s="320">
        <v>5.7512299999999996</v>
      </c>
      <c r="N410" s="1"/>
      <c r="O410" s="1"/>
    </row>
    <row r="411" spans="1:15" ht="12.75" customHeight="1">
      <c r="A411" s="30">
        <v>401</v>
      </c>
      <c r="B411" s="334" t="s">
        <v>499</v>
      </c>
      <c r="C411" s="320">
        <v>3659.7</v>
      </c>
      <c r="D411" s="321">
        <v>3704.9</v>
      </c>
      <c r="E411" s="321">
        <v>3575.8500000000004</v>
      </c>
      <c r="F411" s="321">
        <v>3492.0000000000005</v>
      </c>
      <c r="G411" s="321">
        <v>3362.9500000000007</v>
      </c>
      <c r="H411" s="321">
        <v>3788.75</v>
      </c>
      <c r="I411" s="321">
        <v>3917.8</v>
      </c>
      <c r="J411" s="321">
        <v>4001.6499999999996</v>
      </c>
      <c r="K411" s="320">
        <v>3833.95</v>
      </c>
      <c r="L411" s="320">
        <v>3621.05</v>
      </c>
      <c r="M411" s="320">
        <v>0.28772999999999999</v>
      </c>
      <c r="N411" s="1"/>
      <c r="O411" s="1"/>
    </row>
    <row r="412" spans="1:15" ht="12.75" customHeight="1">
      <c r="A412" s="30">
        <v>402</v>
      </c>
      <c r="B412" s="334" t="s">
        <v>498</v>
      </c>
      <c r="C412" s="320">
        <v>688.1</v>
      </c>
      <c r="D412" s="321">
        <v>680.69999999999993</v>
      </c>
      <c r="E412" s="321">
        <v>667.39999999999986</v>
      </c>
      <c r="F412" s="321">
        <v>646.69999999999993</v>
      </c>
      <c r="G412" s="321">
        <v>633.39999999999986</v>
      </c>
      <c r="H412" s="321">
        <v>701.39999999999986</v>
      </c>
      <c r="I412" s="321">
        <v>714.69999999999982</v>
      </c>
      <c r="J412" s="321">
        <v>735.39999999999986</v>
      </c>
      <c r="K412" s="320">
        <v>694</v>
      </c>
      <c r="L412" s="320">
        <v>660</v>
      </c>
      <c r="M412" s="320">
        <v>1.6027</v>
      </c>
      <c r="N412" s="1"/>
      <c r="O412" s="1"/>
    </row>
    <row r="413" spans="1:15" ht="12.75" customHeight="1">
      <c r="A413" s="30">
        <v>403</v>
      </c>
      <c r="B413" s="334" t="s">
        <v>500</v>
      </c>
      <c r="C413" s="320">
        <v>461.1</v>
      </c>
      <c r="D413" s="321">
        <v>461.76666666666665</v>
      </c>
      <c r="E413" s="321">
        <v>446.5333333333333</v>
      </c>
      <c r="F413" s="321">
        <v>431.96666666666664</v>
      </c>
      <c r="G413" s="321">
        <v>416.73333333333329</v>
      </c>
      <c r="H413" s="321">
        <v>476.33333333333331</v>
      </c>
      <c r="I413" s="321">
        <v>491.56666666666666</v>
      </c>
      <c r="J413" s="321">
        <v>506.13333333333333</v>
      </c>
      <c r="K413" s="320">
        <v>477</v>
      </c>
      <c r="L413" s="320">
        <v>447.2</v>
      </c>
      <c r="M413" s="320">
        <v>3.5797500000000002</v>
      </c>
      <c r="N413" s="1"/>
      <c r="O413" s="1"/>
    </row>
    <row r="414" spans="1:15" ht="12.75" customHeight="1">
      <c r="A414" s="30">
        <v>404</v>
      </c>
      <c r="B414" s="334" t="s">
        <v>190</v>
      </c>
      <c r="C414" s="320">
        <v>25649.599999999999</v>
      </c>
      <c r="D414" s="321">
        <v>25729.316666666666</v>
      </c>
      <c r="E414" s="321">
        <v>25435.283333333333</v>
      </c>
      <c r="F414" s="321">
        <v>25220.966666666667</v>
      </c>
      <c r="G414" s="321">
        <v>24926.933333333334</v>
      </c>
      <c r="H414" s="321">
        <v>25943.633333333331</v>
      </c>
      <c r="I414" s="321">
        <v>26237.666666666664</v>
      </c>
      <c r="J414" s="321">
        <v>26451.98333333333</v>
      </c>
      <c r="K414" s="320">
        <v>26023.35</v>
      </c>
      <c r="L414" s="320">
        <v>25515</v>
      </c>
      <c r="M414" s="320">
        <v>0.26452999999999999</v>
      </c>
      <c r="N414" s="1"/>
      <c r="O414" s="1"/>
    </row>
    <row r="415" spans="1:15" ht="12.75" customHeight="1">
      <c r="A415" s="30">
        <v>405</v>
      </c>
      <c r="B415" s="334" t="s">
        <v>502</v>
      </c>
      <c r="C415" s="320">
        <v>1569.3</v>
      </c>
      <c r="D415" s="321">
        <v>1566.25</v>
      </c>
      <c r="E415" s="321">
        <v>1547.5</v>
      </c>
      <c r="F415" s="321">
        <v>1525.7</v>
      </c>
      <c r="G415" s="321">
        <v>1506.95</v>
      </c>
      <c r="H415" s="321">
        <v>1588.05</v>
      </c>
      <c r="I415" s="321">
        <v>1606.8</v>
      </c>
      <c r="J415" s="321">
        <v>1628.6</v>
      </c>
      <c r="K415" s="320">
        <v>1585</v>
      </c>
      <c r="L415" s="320">
        <v>1544.45</v>
      </c>
      <c r="M415" s="320">
        <v>0.27476</v>
      </c>
      <c r="N415" s="1"/>
      <c r="O415" s="1"/>
    </row>
    <row r="416" spans="1:15" ht="12.75" customHeight="1">
      <c r="A416" s="30">
        <v>406</v>
      </c>
      <c r="B416" s="334" t="s">
        <v>191</v>
      </c>
      <c r="C416" s="320">
        <v>2261.6999999999998</v>
      </c>
      <c r="D416" s="321">
        <v>2280.4500000000003</v>
      </c>
      <c r="E416" s="321">
        <v>2231.2500000000005</v>
      </c>
      <c r="F416" s="321">
        <v>2200.8000000000002</v>
      </c>
      <c r="G416" s="321">
        <v>2151.6000000000004</v>
      </c>
      <c r="H416" s="321">
        <v>2310.9000000000005</v>
      </c>
      <c r="I416" s="321">
        <v>2360.1000000000004</v>
      </c>
      <c r="J416" s="321">
        <v>2390.5500000000006</v>
      </c>
      <c r="K416" s="320">
        <v>2329.65</v>
      </c>
      <c r="L416" s="320">
        <v>2250</v>
      </c>
      <c r="M416" s="320">
        <v>1.3723099999999999</v>
      </c>
      <c r="N416" s="1"/>
      <c r="O416" s="1"/>
    </row>
    <row r="417" spans="1:15" ht="12.75" customHeight="1">
      <c r="A417" s="30">
        <v>407</v>
      </c>
      <c r="B417" s="334" t="s">
        <v>492</v>
      </c>
      <c r="C417" s="320">
        <v>502.75</v>
      </c>
      <c r="D417" s="321">
        <v>501.43333333333334</v>
      </c>
      <c r="E417" s="321">
        <v>496.36666666666667</v>
      </c>
      <c r="F417" s="321">
        <v>489.98333333333335</v>
      </c>
      <c r="G417" s="321">
        <v>484.91666666666669</v>
      </c>
      <c r="H417" s="321">
        <v>507.81666666666666</v>
      </c>
      <c r="I417" s="321">
        <v>512.88333333333344</v>
      </c>
      <c r="J417" s="321">
        <v>519.26666666666665</v>
      </c>
      <c r="K417" s="320">
        <v>506.5</v>
      </c>
      <c r="L417" s="320">
        <v>495.05</v>
      </c>
      <c r="M417" s="320">
        <v>0.41653000000000001</v>
      </c>
      <c r="N417" s="1"/>
      <c r="O417" s="1"/>
    </row>
    <row r="418" spans="1:15" ht="12.75" customHeight="1">
      <c r="A418" s="30">
        <v>408</v>
      </c>
      <c r="B418" s="334" t="s">
        <v>493</v>
      </c>
      <c r="C418" s="320">
        <v>28.95</v>
      </c>
      <c r="D418" s="321">
        <v>29.116666666666664</v>
      </c>
      <c r="E418" s="321">
        <v>28.733333333333327</v>
      </c>
      <c r="F418" s="321">
        <v>28.516666666666662</v>
      </c>
      <c r="G418" s="321">
        <v>28.133333333333326</v>
      </c>
      <c r="H418" s="321">
        <v>29.333333333333329</v>
      </c>
      <c r="I418" s="321">
        <v>29.716666666666661</v>
      </c>
      <c r="J418" s="321">
        <v>29.93333333333333</v>
      </c>
      <c r="K418" s="320">
        <v>29.5</v>
      </c>
      <c r="L418" s="320">
        <v>28.9</v>
      </c>
      <c r="M418" s="320">
        <v>41.793399999999998</v>
      </c>
      <c r="N418" s="1"/>
      <c r="O418" s="1"/>
    </row>
    <row r="419" spans="1:15" ht="12.75" customHeight="1">
      <c r="A419" s="30">
        <v>409</v>
      </c>
      <c r="B419" s="334" t="s">
        <v>494</v>
      </c>
      <c r="C419" s="320">
        <v>3362.75</v>
      </c>
      <c r="D419" s="321">
        <v>3361.9666666666667</v>
      </c>
      <c r="E419" s="321">
        <v>3325.9333333333334</v>
      </c>
      <c r="F419" s="321">
        <v>3289.1166666666668</v>
      </c>
      <c r="G419" s="321">
        <v>3253.0833333333335</v>
      </c>
      <c r="H419" s="321">
        <v>3398.7833333333333</v>
      </c>
      <c r="I419" s="321">
        <v>3434.8166666666671</v>
      </c>
      <c r="J419" s="321">
        <v>3471.6333333333332</v>
      </c>
      <c r="K419" s="320">
        <v>3398</v>
      </c>
      <c r="L419" s="320">
        <v>3325.15</v>
      </c>
      <c r="M419" s="320">
        <v>0.14729</v>
      </c>
      <c r="N419" s="1"/>
      <c r="O419" s="1"/>
    </row>
    <row r="420" spans="1:15" ht="12.75" customHeight="1">
      <c r="A420" s="30">
        <v>410</v>
      </c>
      <c r="B420" s="334" t="s">
        <v>503</v>
      </c>
      <c r="C420" s="320">
        <v>639.79999999999995</v>
      </c>
      <c r="D420" s="321">
        <v>649.31666666666661</v>
      </c>
      <c r="E420" s="321">
        <v>618.63333333333321</v>
      </c>
      <c r="F420" s="321">
        <v>597.46666666666658</v>
      </c>
      <c r="G420" s="321">
        <v>566.78333333333319</v>
      </c>
      <c r="H420" s="321">
        <v>670.48333333333323</v>
      </c>
      <c r="I420" s="321">
        <v>701.16666666666663</v>
      </c>
      <c r="J420" s="321">
        <v>722.33333333333326</v>
      </c>
      <c r="K420" s="320">
        <v>680</v>
      </c>
      <c r="L420" s="320">
        <v>628.15</v>
      </c>
      <c r="M420" s="320">
        <v>4.6329700000000003</v>
      </c>
      <c r="N420" s="1"/>
      <c r="O420" s="1"/>
    </row>
    <row r="421" spans="1:15" ht="12.75" customHeight="1">
      <c r="A421" s="30">
        <v>411</v>
      </c>
      <c r="B421" s="334" t="s">
        <v>505</v>
      </c>
      <c r="C421" s="320">
        <v>724.3</v>
      </c>
      <c r="D421" s="321">
        <v>718.54999999999984</v>
      </c>
      <c r="E421" s="321">
        <v>700.79999999999973</v>
      </c>
      <c r="F421" s="321">
        <v>677.29999999999984</v>
      </c>
      <c r="G421" s="321">
        <v>659.54999999999973</v>
      </c>
      <c r="H421" s="321">
        <v>742.04999999999973</v>
      </c>
      <c r="I421" s="321">
        <v>759.8</v>
      </c>
      <c r="J421" s="321">
        <v>783.29999999999973</v>
      </c>
      <c r="K421" s="320">
        <v>736.3</v>
      </c>
      <c r="L421" s="320">
        <v>695.05</v>
      </c>
      <c r="M421" s="320">
        <v>2.3005100000000001</v>
      </c>
      <c r="N421" s="1"/>
      <c r="O421" s="1"/>
    </row>
    <row r="422" spans="1:15" ht="12.75" customHeight="1">
      <c r="A422" s="30">
        <v>412</v>
      </c>
      <c r="B422" s="334" t="s">
        <v>504</v>
      </c>
      <c r="C422" s="320">
        <v>2850.3</v>
      </c>
      <c r="D422" s="321">
        <v>2886.6166666666668</v>
      </c>
      <c r="E422" s="321">
        <v>2803.6833333333334</v>
      </c>
      <c r="F422" s="321">
        <v>2757.0666666666666</v>
      </c>
      <c r="G422" s="321">
        <v>2674.1333333333332</v>
      </c>
      <c r="H422" s="321">
        <v>2933.2333333333336</v>
      </c>
      <c r="I422" s="321">
        <v>3016.166666666667</v>
      </c>
      <c r="J422" s="321">
        <v>3062.7833333333338</v>
      </c>
      <c r="K422" s="320">
        <v>2969.55</v>
      </c>
      <c r="L422" s="320">
        <v>2840</v>
      </c>
      <c r="M422" s="320">
        <v>0.21193000000000001</v>
      </c>
      <c r="N422" s="1"/>
      <c r="O422" s="1"/>
    </row>
    <row r="423" spans="1:15" ht="12.75" customHeight="1">
      <c r="A423" s="30">
        <v>413</v>
      </c>
      <c r="B423" s="334" t="s">
        <v>862</v>
      </c>
      <c r="C423" s="320">
        <v>666.75</v>
      </c>
      <c r="D423" s="321">
        <v>667.16666666666663</v>
      </c>
      <c r="E423" s="321">
        <v>654.5333333333333</v>
      </c>
      <c r="F423" s="321">
        <v>642.31666666666672</v>
      </c>
      <c r="G423" s="321">
        <v>629.68333333333339</v>
      </c>
      <c r="H423" s="321">
        <v>679.38333333333321</v>
      </c>
      <c r="I423" s="321">
        <v>692.01666666666665</v>
      </c>
      <c r="J423" s="321">
        <v>704.23333333333312</v>
      </c>
      <c r="K423" s="320">
        <v>679.8</v>
      </c>
      <c r="L423" s="320">
        <v>654.95000000000005</v>
      </c>
      <c r="M423" s="320">
        <v>10.15207</v>
      </c>
      <c r="N423" s="1"/>
      <c r="O423" s="1"/>
    </row>
    <row r="424" spans="1:15" ht="12.75" customHeight="1">
      <c r="A424" s="30">
        <v>414</v>
      </c>
      <c r="B424" s="334" t="s">
        <v>506</v>
      </c>
      <c r="C424" s="320">
        <v>761.15</v>
      </c>
      <c r="D424" s="321">
        <v>764.5</v>
      </c>
      <c r="E424" s="321">
        <v>749.9</v>
      </c>
      <c r="F424" s="321">
        <v>738.65</v>
      </c>
      <c r="G424" s="321">
        <v>724.05</v>
      </c>
      <c r="H424" s="321">
        <v>775.75</v>
      </c>
      <c r="I424" s="321">
        <v>790.34999999999991</v>
      </c>
      <c r="J424" s="321">
        <v>801.6</v>
      </c>
      <c r="K424" s="320">
        <v>779.1</v>
      </c>
      <c r="L424" s="320">
        <v>753.25</v>
      </c>
      <c r="M424" s="320">
        <v>1.0033799999999999</v>
      </c>
      <c r="N424" s="1"/>
      <c r="O424" s="1"/>
    </row>
    <row r="425" spans="1:15" ht="12.75" customHeight="1">
      <c r="A425" s="30">
        <v>415</v>
      </c>
      <c r="B425" s="334" t="s">
        <v>507</v>
      </c>
      <c r="C425" s="320">
        <v>445.7</v>
      </c>
      <c r="D425" s="321">
        <v>445.3</v>
      </c>
      <c r="E425" s="321">
        <v>432.40000000000003</v>
      </c>
      <c r="F425" s="321">
        <v>419.1</v>
      </c>
      <c r="G425" s="321">
        <v>406.20000000000005</v>
      </c>
      <c r="H425" s="321">
        <v>458.6</v>
      </c>
      <c r="I425" s="321">
        <v>471.5</v>
      </c>
      <c r="J425" s="321">
        <v>484.8</v>
      </c>
      <c r="K425" s="320">
        <v>458.2</v>
      </c>
      <c r="L425" s="320">
        <v>432</v>
      </c>
      <c r="M425" s="320">
        <v>1.73234</v>
      </c>
      <c r="N425" s="1"/>
      <c r="O425" s="1"/>
    </row>
    <row r="426" spans="1:15" ht="12.75" customHeight="1">
      <c r="A426" s="30">
        <v>416</v>
      </c>
      <c r="B426" s="334" t="s">
        <v>515</v>
      </c>
      <c r="C426" s="320">
        <v>264.60000000000002</v>
      </c>
      <c r="D426" s="321">
        <v>267.16666666666669</v>
      </c>
      <c r="E426" s="321">
        <v>260.43333333333339</v>
      </c>
      <c r="F426" s="321">
        <v>256.26666666666671</v>
      </c>
      <c r="G426" s="321">
        <v>249.53333333333342</v>
      </c>
      <c r="H426" s="321">
        <v>271.33333333333337</v>
      </c>
      <c r="I426" s="321">
        <v>278.06666666666661</v>
      </c>
      <c r="J426" s="321">
        <v>282.23333333333335</v>
      </c>
      <c r="K426" s="320">
        <v>273.89999999999998</v>
      </c>
      <c r="L426" s="320">
        <v>263</v>
      </c>
      <c r="M426" s="320">
        <v>2.18764</v>
      </c>
      <c r="N426" s="1"/>
      <c r="O426" s="1"/>
    </row>
    <row r="427" spans="1:15" ht="12.75" customHeight="1">
      <c r="A427" s="30">
        <v>417</v>
      </c>
      <c r="B427" s="334" t="s">
        <v>508</v>
      </c>
      <c r="C427" s="320">
        <v>55.3</v>
      </c>
      <c r="D427" s="321">
        <v>55.70000000000001</v>
      </c>
      <c r="E427" s="321">
        <v>54.800000000000018</v>
      </c>
      <c r="F427" s="321">
        <v>54.300000000000011</v>
      </c>
      <c r="G427" s="321">
        <v>53.40000000000002</v>
      </c>
      <c r="H427" s="321">
        <v>56.200000000000017</v>
      </c>
      <c r="I427" s="321">
        <v>57.100000000000009</v>
      </c>
      <c r="J427" s="321">
        <v>57.600000000000016</v>
      </c>
      <c r="K427" s="320">
        <v>56.6</v>
      </c>
      <c r="L427" s="320">
        <v>55.2</v>
      </c>
      <c r="M427" s="320">
        <v>10.90442</v>
      </c>
      <c r="N427" s="1"/>
      <c r="O427" s="1"/>
    </row>
    <row r="428" spans="1:15" ht="12.75" customHeight="1">
      <c r="A428" s="30">
        <v>418</v>
      </c>
      <c r="B428" s="334" t="s">
        <v>192</v>
      </c>
      <c r="C428" s="320">
        <v>2434.75</v>
      </c>
      <c r="D428" s="321">
        <v>2448.9166666666665</v>
      </c>
      <c r="E428" s="321">
        <v>2409.833333333333</v>
      </c>
      <c r="F428" s="321">
        <v>2384.9166666666665</v>
      </c>
      <c r="G428" s="321">
        <v>2345.833333333333</v>
      </c>
      <c r="H428" s="321">
        <v>2473.833333333333</v>
      </c>
      <c r="I428" s="321">
        <v>2512.9166666666661</v>
      </c>
      <c r="J428" s="321">
        <v>2537.833333333333</v>
      </c>
      <c r="K428" s="320">
        <v>2488</v>
      </c>
      <c r="L428" s="320">
        <v>2424</v>
      </c>
      <c r="M428" s="320">
        <v>6.4136699999999998</v>
      </c>
      <c r="N428" s="1"/>
      <c r="O428" s="1"/>
    </row>
    <row r="429" spans="1:15" ht="12.75" customHeight="1">
      <c r="A429" s="30">
        <v>419</v>
      </c>
      <c r="B429" s="334" t="s">
        <v>193</v>
      </c>
      <c r="C429" s="320">
        <v>1096.5999999999999</v>
      </c>
      <c r="D429" s="321">
        <v>1092.3166666666666</v>
      </c>
      <c r="E429" s="321">
        <v>1080.6333333333332</v>
      </c>
      <c r="F429" s="321">
        <v>1064.6666666666665</v>
      </c>
      <c r="G429" s="321">
        <v>1052.9833333333331</v>
      </c>
      <c r="H429" s="321">
        <v>1108.2833333333333</v>
      </c>
      <c r="I429" s="321">
        <v>1119.9666666666667</v>
      </c>
      <c r="J429" s="321">
        <v>1135.9333333333334</v>
      </c>
      <c r="K429" s="320">
        <v>1104</v>
      </c>
      <c r="L429" s="320">
        <v>1076.3499999999999</v>
      </c>
      <c r="M429" s="320">
        <v>10.7826</v>
      </c>
      <c r="N429" s="1"/>
      <c r="O429" s="1"/>
    </row>
    <row r="430" spans="1:15" ht="12.75" customHeight="1">
      <c r="A430" s="30">
        <v>420</v>
      </c>
      <c r="B430" s="334" t="s">
        <v>512</v>
      </c>
      <c r="C430" s="320">
        <v>325.55</v>
      </c>
      <c r="D430" s="321">
        <v>327.5333333333333</v>
      </c>
      <c r="E430" s="321">
        <v>320.06666666666661</v>
      </c>
      <c r="F430" s="321">
        <v>314.58333333333331</v>
      </c>
      <c r="G430" s="321">
        <v>307.11666666666662</v>
      </c>
      <c r="H430" s="321">
        <v>333.01666666666659</v>
      </c>
      <c r="I430" s="321">
        <v>340.48333333333329</v>
      </c>
      <c r="J430" s="321">
        <v>345.96666666666658</v>
      </c>
      <c r="K430" s="320">
        <v>335</v>
      </c>
      <c r="L430" s="320">
        <v>322.05</v>
      </c>
      <c r="M430" s="320">
        <v>6.0588300000000004</v>
      </c>
      <c r="N430" s="1"/>
      <c r="O430" s="1"/>
    </row>
    <row r="431" spans="1:15" ht="12.75" customHeight="1">
      <c r="A431" s="30">
        <v>421</v>
      </c>
      <c r="B431" s="334" t="s">
        <v>509</v>
      </c>
      <c r="C431" s="320">
        <v>93.7</v>
      </c>
      <c r="D431" s="321">
        <v>93.899999999999991</v>
      </c>
      <c r="E431" s="321">
        <v>92.799999999999983</v>
      </c>
      <c r="F431" s="321">
        <v>91.899999999999991</v>
      </c>
      <c r="G431" s="321">
        <v>90.799999999999983</v>
      </c>
      <c r="H431" s="321">
        <v>94.799999999999983</v>
      </c>
      <c r="I431" s="321">
        <v>95.899999999999977</v>
      </c>
      <c r="J431" s="321">
        <v>96.799999999999983</v>
      </c>
      <c r="K431" s="320">
        <v>95</v>
      </c>
      <c r="L431" s="320">
        <v>93</v>
      </c>
      <c r="M431" s="320">
        <v>1.4839899999999999</v>
      </c>
      <c r="N431" s="1"/>
      <c r="O431" s="1"/>
    </row>
    <row r="432" spans="1:15" ht="12.75" customHeight="1">
      <c r="A432" s="30">
        <v>422</v>
      </c>
      <c r="B432" s="334" t="s">
        <v>511</v>
      </c>
      <c r="C432" s="320">
        <v>223.8</v>
      </c>
      <c r="D432" s="321">
        <v>226.80000000000004</v>
      </c>
      <c r="E432" s="321">
        <v>218.30000000000007</v>
      </c>
      <c r="F432" s="321">
        <v>212.80000000000004</v>
      </c>
      <c r="G432" s="321">
        <v>204.30000000000007</v>
      </c>
      <c r="H432" s="321">
        <v>232.30000000000007</v>
      </c>
      <c r="I432" s="321">
        <v>240.8</v>
      </c>
      <c r="J432" s="321">
        <v>246.30000000000007</v>
      </c>
      <c r="K432" s="320">
        <v>235.3</v>
      </c>
      <c r="L432" s="320">
        <v>221.3</v>
      </c>
      <c r="M432" s="320">
        <v>30.317820000000001</v>
      </c>
      <c r="N432" s="1"/>
      <c r="O432" s="1"/>
    </row>
    <row r="433" spans="1:15" ht="12.75" customHeight="1">
      <c r="A433" s="30">
        <v>423</v>
      </c>
      <c r="B433" s="334" t="s">
        <v>513</v>
      </c>
      <c r="C433" s="320">
        <v>513.6</v>
      </c>
      <c r="D433" s="321">
        <v>515.18333333333339</v>
      </c>
      <c r="E433" s="321">
        <v>505.16666666666674</v>
      </c>
      <c r="F433" s="321">
        <v>496.73333333333335</v>
      </c>
      <c r="G433" s="321">
        <v>486.7166666666667</v>
      </c>
      <c r="H433" s="321">
        <v>523.61666666666679</v>
      </c>
      <c r="I433" s="321">
        <v>533.63333333333344</v>
      </c>
      <c r="J433" s="321">
        <v>542.06666666666683</v>
      </c>
      <c r="K433" s="320">
        <v>525.20000000000005</v>
      </c>
      <c r="L433" s="320">
        <v>506.75</v>
      </c>
      <c r="M433" s="320">
        <v>0.87955000000000005</v>
      </c>
      <c r="N433" s="1"/>
      <c r="O433" s="1"/>
    </row>
    <row r="434" spans="1:15" ht="12.75" customHeight="1">
      <c r="A434" s="30">
        <v>424</v>
      </c>
      <c r="B434" s="334" t="s">
        <v>514</v>
      </c>
      <c r="C434" s="320">
        <v>424.7</v>
      </c>
      <c r="D434" s="321">
        <v>425.48333333333335</v>
      </c>
      <c r="E434" s="321">
        <v>419.2166666666667</v>
      </c>
      <c r="F434" s="321">
        <v>413.73333333333335</v>
      </c>
      <c r="G434" s="321">
        <v>407.4666666666667</v>
      </c>
      <c r="H434" s="321">
        <v>430.9666666666667</v>
      </c>
      <c r="I434" s="321">
        <v>437.23333333333335</v>
      </c>
      <c r="J434" s="321">
        <v>442.7166666666667</v>
      </c>
      <c r="K434" s="320">
        <v>431.75</v>
      </c>
      <c r="L434" s="320">
        <v>420</v>
      </c>
      <c r="M434" s="320">
        <v>2.8978600000000001</v>
      </c>
      <c r="N434" s="1"/>
      <c r="O434" s="1"/>
    </row>
    <row r="435" spans="1:15" ht="12.75" customHeight="1">
      <c r="A435" s="30">
        <v>425</v>
      </c>
      <c r="B435" s="334" t="s">
        <v>516</v>
      </c>
      <c r="C435" s="320">
        <v>2027.7</v>
      </c>
      <c r="D435" s="321">
        <v>2028.45</v>
      </c>
      <c r="E435" s="321">
        <v>2000.8000000000002</v>
      </c>
      <c r="F435" s="321">
        <v>1973.9</v>
      </c>
      <c r="G435" s="321">
        <v>1946.2500000000002</v>
      </c>
      <c r="H435" s="321">
        <v>2055.3500000000004</v>
      </c>
      <c r="I435" s="321">
        <v>2083</v>
      </c>
      <c r="J435" s="321">
        <v>2109.9</v>
      </c>
      <c r="K435" s="320">
        <v>2056.1</v>
      </c>
      <c r="L435" s="320">
        <v>2001.55</v>
      </c>
      <c r="M435" s="320">
        <v>0.35145999999999999</v>
      </c>
      <c r="N435" s="1"/>
      <c r="O435" s="1"/>
    </row>
    <row r="436" spans="1:15" ht="12.75" customHeight="1">
      <c r="A436" s="30">
        <v>426</v>
      </c>
      <c r="B436" s="334" t="s">
        <v>517</v>
      </c>
      <c r="C436" s="320">
        <v>794.5</v>
      </c>
      <c r="D436" s="321">
        <v>800.56666666666661</v>
      </c>
      <c r="E436" s="321">
        <v>769.58333333333326</v>
      </c>
      <c r="F436" s="321">
        <v>744.66666666666663</v>
      </c>
      <c r="G436" s="321">
        <v>713.68333333333328</v>
      </c>
      <c r="H436" s="321">
        <v>825.48333333333323</v>
      </c>
      <c r="I436" s="321">
        <v>856.46666666666658</v>
      </c>
      <c r="J436" s="321">
        <v>881.38333333333321</v>
      </c>
      <c r="K436" s="320">
        <v>831.55</v>
      </c>
      <c r="L436" s="320">
        <v>775.65</v>
      </c>
      <c r="M436" s="320">
        <v>1.17713</v>
      </c>
      <c r="N436" s="1"/>
      <c r="O436" s="1"/>
    </row>
    <row r="437" spans="1:15" ht="12.75" customHeight="1">
      <c r="A437" s="30">
        <v>427</v>
      </c>
      <c r="B437" s="334" t="s">
        <v>194</v>
      </c>
      <c r="C437" s="320">
        <v>900</v>
      </c>
      <c r="D437" s="321">
        <v>906.31666666666661</v>
      </c>
      <c r="E437" s="321">
        <v>890.28333333333319</v>
      </c>
      <c r="F437" s="321">
        <v>880.56666666666661</v>
      </c>
      <c r="G437" s="321">
        <v>864.53333333333319</v>
      </c>
      <c r="H437" s="321">
        <v>916.03333333333319</v>
      </c>
      <c r="I437" s="321">
        <v>932.06666666666649</v>
      </c>
      <c r="J437" s="321">
        <v>941.78333333333319</v>
      </c>
      <c r="K437" s="320">
        <v>922.35</v>
      </c>
      <c r="L437" s="320">
        <v>896.6</v>
      </c>
      <c r="M437" s="320">
        <v>11.4627</v>
      </c>
      <c r="N437" s="1"/>
      <c r="O437" s="1"/>
    </row>
    <row r="438" spans="1:15" ht="12.75" customHeight="1">
      <c r="A438" s="30">
        <v>428</v>
      </c>
      <c r="B438" s="334" t="s">
        <v>518</v>
      </c>
      <c r="C438" s="320">
        <v>464.35</v>
      </c>
      <c r="D438" s="321">
        <v>470.5</v>
      </c>
      <c r="E438" s="321">
        <v>450.05</v>
      </c>
      <c r="F438" s="321">
        <v>435.75</v>
      </c>
      <c r="G438" s="321">
        <v>415.3</v>
      </c>
      <c r="H438" s="321">
        <v>484.8</v>
      </c>
      <c r="I438" s="321">
        <v>505.25000000000006</v>
      </c>
      <c r="J438" s="321">
        <v>519.54999999999995</v>
      </c>
      <c r="K438" s="320">
        <v>490.95</v>
      </c>
      <c r="L438" s="320">
        <v>456.2</v>
      </c>
      <c r="M438" s="320">
        <v>11.129200000000001</v>
      </c>
      <c r="N438" s="1"/>
      <c r="O438" s="1"/>
    </row>
    <row r="439" spans="1:15" ht="12.75" customHeight="1">
      <c r="A439" s="30">
        <v>429</v>
      </c>
      <c r="B439" s="334" t="s">
        <v>195</v>
      </c>
      <c r="C439" s="320">
        <v>489.9</v>
      </c>
      <c r="D439" s="321">
        <v>490.26666666666665</v>
      </c>
      <c r="E439" s="321">
        <v>484.83333333333331</v>
      </c>
      <c r="F439" s="321">
        <v>479.76666666666665</v>
      </c>
      <c r="G439" s="321">
        <v>474.33333333333331</v>
      </c>
      <c r="H439" s="321">
        <v>495.33333333333331</v>
      </c>
      <c r="I439" s="321">
        <v>500.76666666666671</v>
      </c>
      <c r="J439" s="321">
        <v>505.83333333333331</v>
      </c>
      <c r="K439" s="320">
        <v>495.7</v>
      </c>
      <c r="L439" s="320">
        <v>485.2</v>
      </c>
      <c r="M439" s="320">
        <v>6.50943</v>
      </c>
      <c r="N439" s="1"/>
      <c r="O439" s="1"/>
    </row>
    <row r="440" spans="1:15" ht="12.75" customHeight="1">
      <c r="A440" s="30">
        <v>430</v>
      </c>
      <c r="B440" s="334" t="s">
        <v>521</v>
      </c>
      <c r="C440" s="320" t="e">
        <v>#N/A</v>
      </c>
      <c r="D440" s="321" t="e">
        <v>#N/A</v>
      </c>
      <c r="E440" s="321" t="e">
        <v>#N/A</v>
      </c>
      <c r="F440" s="321" t="e">
        <v>#N/A</v>
      </c>
      <c r="G440" s="321" t="e">
        <v>#N/A</v>
      </c>
      <c r="H440" s="321" t="e">
        <v>#N/A</v>
      </c>
      <c r="I440" s="321" t="e">
        <v>#N/A</v>
      </c>
      <c r="J440" s="321" t="e">
        <v>#N/A</v>
      </c>
      <c r="K440" s="320" t="e">
        <v>#N/A</v>
      </c>
      <c r="L440" s="320" t="e">
        <v>#N/A</v>
      </c>
      <c r="M440" s="320" t="e">
        <v>#N/A</v>
      </c>
      <c r="N440" s="1"/>
      <c r="O440" s="1"/>
    </row>
    <row r="441" spans="1:15" ht="12.75" customHeight="1">
      <c r="A441" s="30">
        <v>431</v>
      </c>
      <c r="B441" s="334" t="s">
        <v>519</v>
      </c>
      <c r="C441" s="320">
        <v>359.9</v>
      </c>
      <c r="D441" s="321">
        <v>360.90000000000003</v>
      </c>
      <c r="E441" s="321">
        <v>355.45000000000005</v>
      </c>
      <c r="F441" s="321">
        <v>351</v>
      </c>
      <c r="G441" s="321">
        <v>345.55</v>
      </c>
      <c r="H441" s="321">
        <v>365.35000000000008</v>
      </c>
      <c r="I441" s="321">
        <v>370.8</v>
      </c>
      <c r="J441" s="321">
        <v>375.25000000000011</v>
      </c>
      <c r="K441" s="320">
        <v>366.35</v>
      </c>
      <c r="L441" s="320">
        <v>356.45</v>
      </c>
      <c r="M441" s="320">
        <v>1.0602199999999999</v>
      </c>
      <c r="N441" s="1"/>
      <c r="O441" s="1"/>
    </row>
    <row r="442" spans="1:15" ht="12.75" customHeight="1">
      <c r="A442" s="30">
        <v>432</v>
      </c>
      <c r="B442" s="334" t="s">
        <v>520</v>
      </c>
      <c r="C442" s="320">
        <v>1947</v>
      </c>
      <c r="D442" s="321">
        <v>1952.0166666666667</v>
      </c>
      <c r="E442" s="321">
        <v>1921.0333333333333</v>
      </c>
      <c r="F442" s="321">
        <v>1895.0666666666666</v>
      </c>
      <c r="G442" s="321">
        <v>1864.0833333333333</v>
      </c>
      <c r="H442" s="321">
        <v>1977.9833333333333</v>
      </c>
      <c r="I442" s="321">
        <v>2008.9666666666665</v>
      </c>
      <c r="J442" s="321">
        <v>2034.9333333333334</v>
      </c>
      <c r="K442" s="320">
        <v>1983</v>
      </c>
      <c r="L442" s="320">
        <v>1926.05</v>
      </c>
      <c r="M442" s="320">
        <v>0.51712000000000002</v>
      </c>
      <c r="N442" s="1"/>
      <c r="O442" s="1"/>
    </row>
    <row r="443" spans="1:15" ht="12.75" customHeight="1">
      <c r="A443" s="30">
        <v>433</v>
      </c>
      <c r="B443" s="334" t="s">
        <v>522</v>
      </c>
      <c r="C443" s="320">
        <v>572.45000000000005</v>
      </c>
      <c r="D443" s="321">
        <v>572.5</v>
      </c>
      <c r="E443" s="321">
        <v>565</v>
      </c>
      <c r="F443" s="321">
        <v>557.54999999999995</v>
      </c>
      <c r="G443" s="321">
        <v>550.04999999999995</v>
      </c>
      <c r="H443" s="321">
        <v>579.95000000000005</v>
      </c>
      <c r="I443" s="321">
        <v>587.45000000000005</v>
      </c>
      <c r="J443" s="321">
        <v>594.90000000000009</v>
      </c>
      <c r="K443" s="320">
        <v>580</v>
      </c>
      <c r="L443" s="320">
        <v>565.04999999999995</v>
      </c>
      <c r="M443" s="320">
        <v>1.58561</v>
      </c>
      <c r="N443" s="1"/>
      <c r="O443" s="1"/>
    </row>
    <row r="444" spans="1:15" ht="12.75" customHeight="1">
      <c r="A444" s="30">
        <v>434</v>
      </c>
      <c r="B444" s="334" t="s">
        <v>523</v>
      </c>
      <c r="C444" s="320">
        <v>10.65</v>
      </c>
      <c r="D444" s="321">
        <v>10.75</v>
      </c>
      <c r="E444" s="321">
        <v>10.45</v>
      </c>
      <c r="F444" s="321">
        <v>10.25</v>
      </c>
      <c r="G444" s="321">
        <v>9.9499999999999993</v>
      </c>
      <c r="H444" s="321">
        <v>10.95</v>
      </c>
      <c r="I444" s="321">
        <v>11.25</v>
      </c>
      <c r="J444" s="321">
        <v>11.45</v>
      </c>
      <c r="K444" s="320">
        <v>11.05</v>
      </c>
      <c r="L444" s="320">
        <v>10.55</v>
      </c>
      <c r="M444" s="320">
        <v>482.33296000000001</v>
      </c>
      <c r="N444" s="1"/>
      <c r="O444" s="1"/>
    </row>
    <row r="445" spans="1:15" ht="12.75" customHeight="1">
      <c r="A445" s="30">
        <v>435</v>
      </c>
      <c r="B445" s="334" t="s">
        <v>510</v>
      </c>
      <c r="C445" s="320">
        <v>368.1</v>
      </c>
      <c r="D445" s="321">
        <v>370.18333333333334</v>
      </c>
      <c r="E445" s="321">
        <v>363.9666666666667</v>
      </c>
      <c r="F445" s="321">
        <v>359.83333333333337</v>
      </c>
      <c r="G445" s="321">
        <v>353.61666666666673</v>
      </c>
      <c r="H445" s="321">
        <v>374.31666666666666</v>
      </c>
      <c r="I445" s="321">
        <v>380.53333333333325</v>
      </c>
      <c r="J445" s="321">
        <v>384.66666666666663</v>
      </c>
      <c r="K445" s="320">
        <v>376.4</v>
      </c>
      <c r="L445" s="320">
        <v>366.05</v>
      </c>
      <c r="M445" s="320">
        <v>4.3774600000000001</v>
      </c>
      <c r="N445" s="1"/>
      <c r="O445" s="1"/>
    </row>
    <row r="446" spans="1:15" ht="12.75" customHeight="1">
      <c r="A446" s="30">
        <v>436</v>
      </c>
      <c r="B446" s="334" t="s">
        <v>524</v>
      </c>
      <c r="C446" s="320">
        <v>1101.8</v>
      </c>
      <c r="D446" s="321">
        <v>1102.6000000000001</v>
      </c>
      <c r="E446" s="321">
        <v>1089.2000000000003</v>
      </c>
      <c r="F446" s="321">
        <v>1076.6000000000001</v>
      </c>
      <c r="G446" s="321">
        <v>1063.2000000000003</v>
      </c>
      <c r="H446" s="321">
        <v>1115.2000000000003</v>
      </c>
      <c r="I446" s="321">
        <v>1128.6000000000004</v>
      </c>
      <c r="J446" s="321">
        <v>1141.2000000000003</v>
      </c>
      <c r="K446" s="320">
        <v>1116</v>
      </c>
      <c r="L446" s="320">
        <v>1090</v>
      </c>
      <c r="M446" s="320">
        <v>1.0010699999999999</v>
      </c>
      <c r="N446" s="1"/>
      <c r="O446" s="1"/>
    </row>
    <row r="447" spans="1:15" ht="12.75" customHeight="1">
      <c r="A447" s="30">
        <v>437</v>
      </c>
      <c r="B447" s="334" t="s">
        <v>276</v>
      </c>
      <c r="C447" s="320">
        <v>633.35</v>
      </c>
      <c r="D447" s="321">
        <v>629.25</v>
      </c>
      <c r="E447" s="321">
        <v>622.95000000000005</v>
      </c>
      <c r="F447" s="321">
        <v>612.55000000000007</v>
      </c>
      <c r="G447" s="321">
        <v>606.25000000000011</v>
      </c>
      <c r="H447" s="321">
        <v>639.65</v>
      </c>
      <c r="I447" s="321">
        <v>645.94999999999993</v>
      </c>
      <c r="J447" s="321">
        <v>656.34999999999991</v>
      </c>
      <c r="K447" s="320">
        <v>635.54999999999995</v>
      </c>
      <c r="L447" s="320">
        <v>618.85</v>
      </c>
      <c r="M447" s="320">
        <v>4.0059399999999998</v>
      </c>
      <c r="N447" s="1"/>
      <c r="O447" s="1"/>
    </row>
    <row r="448" spans="1:15" ht="12.75" customHeight="1">
      <c r="A448" s="30">
        <v>438</v>
      </c>
      <c r="B448" s="334" t="s">
        <v>529</v>
      </c>
      <c r="C448" s="320">
        <v>1419.45</v>
      </c>
      <c r="D448" s="321">
        <v>1429.4833333333333</v>
      </c>
      <c r="E448" s="321">
        <v>1396.9666666666667</v>
      </c>
      <c r="F448" s="321">
        <v>1374.4833333333333</v>
      </c>
      <c r="G448" s="321">
        <v>1341.9666666666667</v>
      </c>
      <c r="H448" s="321">
        <v>1451.9666666666667</v>
      </c>
      <c r="I448" s="321">
        <v>1484.4833333333336</v>
      </c>
      <c r="J448" s="321">
        <v>1506.9666666666667</v>
      </c>
      <c r="K448" s="320">
        <v>1462</v>
      </c>
      <c r="L448" s="320">
        <v>1407</v>
      </c>
      <c r="M448" s="320">
        <v>1.4278599999999999</v>
      </c>
      <c r="N448" s="1"/>
      <c r="O448" s="1"/>
    </row>
    <row r="449" spans="1:15" ht="12.75" customHeight="1">
      <c r="A449" s="30">
        <v>439</v>
      </c>
      <c r="B449" s="334" t="s">
        <v>530</v>
      </c>
      <c r="C449" s="320">
        <v>11352.55</v>
      </c>
      <c r="D449" s="321">
        <v>11320.85</v>
      </c>
      <c r="E449" s="321">
        <v>11141.7</v>
      </c>
      <c r="F449" s="321">
        <v>10930.85</v>
      </c>
      <c r="G449" s="321">
        <v>10751.7</v>
      </c>
      <c r="H449" s="321">
        <v>11531.7</v>
      </c>
      <c r="I449" s="321">
        <v>11710.849999999999</v>
      </c>
      <c r="J449" s="321">
        <v>11921.7</v>
      </c>
      <c r="K449" s="320">
        <v>11500</v>
      </c>
      <c r="L449" s="320">
        <v>11110</v>
      </c>
      <c r="M449" s="320">
        <v>6.1999999999999998E-3</v>
      </c>
      <c r="N449" s="1"/>
      <c r="O449" s="1"/>
    </row>
    <row r="450" spans="1:15" ht="12.75" customHeight="1">
      <c r="A450" s="30">
        <v>440</v>
      </c>
      <c r="B450" s="334" t="s">
        <v>196</v>
      </c>
      <c r="C450" s="320">
        <v>936.45</v>
      </c>
      <c r="D450" s="321">
        <v>943.98333333333323</v>
      </c>
      <c r="E450" s="321">
        <v>922.96666666666647</v>
      </c>
      <c r="F450" s="321">
        <v>909.48333333333323</v>
      </c>
      <c r="G450" s="321">
        <v>888.46666666666647</v>
      </c>
      <c r="H450" s="321">
        <v>957.46666666666647</v>
      </c>
      <c r="I450" s="321">
        <v>978.48333333333312</v>
      </c>
      <c r="J450" s="321">
        <v>991.96666666666647</v>
      </c>
      <c r="K450" s="320">
        <v>965</v>
      </c>
      <c r="L450" s="320">
        <v>930.5</v>
      </c>
      <c r="M450" s="320">
        <v>10.49248</v>
      </c>
      <c r="N450" s="1"/>
      <c r="O450" s="1"/>
    </row>
    <row r="451" spans="1:15" ht="12.75" customHeight="1">
      <c r="A451" s="30">
        <v>441</v>
      </c>
      <c r="B451" s="334" t="s">
        <v>531</v>
      </c>
      <c r="C451" s="320">
        <v>218.3</v>
      </c>
      <c r="D451" s="321">
        <v>219.61666666666667</v>
      </c>
      <c r="E451" s="321">
        <v>215.23333333333335</v>
      </c>
      <c r="F451" s="321">
        <v>212.16666666666669</v>
      </c>
      <c r="G451" s="321">
        <v>207.78333333333336</v>
      </c>
      <c r="H451" s="321">
        <v>222.68333333333334</v>
      </c>
      <c r="I451" s="321">
        <v>227.06666666666666</v>
      </c>
      <c r="J451" s="321">
        <v>230.13333333333333</v>
      </c>
      <c r="K451" s="320">
        <v>224</v>
      </c>
      <c r="L451" s="320">
        <v>216.55</v>
      </c>
      <c r="M451" s="320">
        <v>22.23161</v>
      </c>
      <c r="N451" s="1"/>
      <c r="O451" s="1"/>
    </row>
    <row r="452" spans="1:15" ht="12.75" customHeight="1">
      <c r="A452" s="30">
        <v>442</v>
      </c>
      <c r="B452" s="334" t="s">
        <v>532</v>
      </c>
      <c r="C452" s="320">
        <v>1119.5</v>
      </c>
      <c r="D452" s="321">
        <v>1156.4666666666667</v>
      </c>
      <c r="E452" s="321">
        <v>1075.0333333333333</v>
      </c>
      <c r="F452" s="321">
        <v>1030.5666666666666</v>
      </c>
      <c r="G452" s="321">
        <v>949.13333333333321</v>
      </c>
      <c r="H452" s="321">
        <v>1200.9333333333334</v>
      </c>
      <c r="I452" s="321">
        <v>1282.3666666666668</v>
      </c>
      <c r="J452" s="321">
        <v>1326.8333333333335</v>
      </c>
      <c r="K452" s="320">
        <v>1237.9000000000001</v>
      </c>
      <c r="L452" s="320">
        <v>1112</v>
      </c>
      <c r="M452" s="320">
        <v>28.730810000000002</v>
      </c>
      <c r="N452" s="1"/>
      <c r="O452" s="1"/>
    </row>
    <row r="453" spans="1:15" ht="12.75" customHeight="1">
      <c r="A453" s="30">
        <v>443</v>
      </c>
      <c r="B453" s="334" t="s">
        <v>197</v>
      </c>
      <c r="C453" s="320">
        <v>792.75</v>
      </c>
      <c r="D453" s="321">
        <v>797.4</v>
      </c>
      <c r="E453" s="321">
        <v>784.9</v>
      </c>
      <c r="F453" s="321">
        <v>777.05</v>
      </c>
      <c r="G453" s="321">
        <v>764.55</v>
      </c>
      <c r="H453" s="321">
        <v>805.25</v>
      </c>
      <c r="I453" s="321">
        <v>817.75</v>
      </c>
      <c r="J453" s="321">
        <v>825.6</v>
      </c>
      <c r="K453" s="320">
        <v>809.9</v>
      </c>
      <c r="L453" s="320">
        <v>789.55</v>
      </c>
      <c r="M453" s="320">
        <v>11.936210000000001</v>
      </c>
      <c r="N453" s="1"/>
      <c r="O453" s="1"/>
    </row>
    <row r="454" spans="1:15" ht="12.75" customHeight="1">
      <c r="A454" s="30">
        <v>444</v>
      </c>
      <c r="B454" s="334" t="s">
        <v>277</v>
      </c>
      <c r="C454" s="320">
        <v>8009.4</v>
      </c>
      <c r="D454" s="321">
        <v>8103.1333333333341</v>
      </c>
      <c r="E454" s="321">
        <v>7886.2666666666682</v>
      </c>
      <c r="F454" s="321">
        <v>7763.1333333333341</v>
      </c>
      <c r="G454" s="321">
        <v>7546.2666666666682</v>
      </c>
      <c r="H454" s="321">
        <v>8226.2666666666682</v>
      </c>
      <c r="I454" s="321">
        <v>8443.133333333335</v>
      </c>
      <c r="J454" s="321">
        <v>8566.2666666666682</v>
      </c>
      <c r="K454" s="320">
        <v>8320</v>
      </c>
      <c r="L454" s="320">
        <v>7980</v>
      </c>
      <c r="M454" s="320">
        <v>6.42502</v>
      </c>
      <c r="N454" s="1"/>
      <c r="O454" s="1"/>
    </row>
    <row r="455" spans="1:15" ht="12.75" customHeight="1">
      <c r="A455" s="30">
        <v>445</v>
      </c>
      <c r="B455" s="334" t="s">
        <v>198</v>
      </c>
      <c r="C455" s="320">
        <v>425.15</v>
      </c>
      <c r="D455" s="321">
        <v>428.09999999999997</v>
      </c>
      <c r="E455" s="321">
        <v>420.19999999999993</v>
      </c>
      <c r="F455" s="321">
        <v>415.24999999999994</v>
      </c>
      <c r="G455" s="321">
        <v>407.34999999999991</v>
      </c>
      <c r="H455" s="321">
        <v>433.04999999999995</v>
      </c>
      <c r="I455" s="321">
        <v>440.94999999999993</v>
      </c>
      <c r="J455" s="321">
        <v>445.9</v>
      </c>
      <c r="K455" s="320">
        <v>436</v>
      </c>
      <c r="L455" s="320">
        <v>423.15</v>
      </c>
      <c r="M455" s="320">
        <v>147.29008999999999</v>
      </c>
      <c r="N455" s="1"/>
      <c r="O455" s="1"/>
    </row>
    <row r="456" spans="1:15" ht="12.75" customHeight="1">
      <c r="A456" s="30">
        <v>446</v>
      </c>
      <c r="B456" s="334" t="s">
        <v>533</v>
      </c>
      <c r="C456" s="320">
        <v>213.1</v>
      </c>
      <c r="D456" s="321">
        <v>214.41666666666666</v>
      </c>
      <c r="E456" s="321">
        <v>210.13333333333333</v>
      </c>
      <c r="F456" s="321">
        <v>207.16666666666666</v>
      </c>
      <c r="G456" s="321">
        <v>202.88333333333333</v>
      </c>
      <c r="H456" s="321">
        <v>217.38333333333333</v>
      </c>
      <c r="I456" s="321">
        <v>221.66666666666669</v>
      </c>
      <c r="J456" s="321">
        <v>224.63333333333333</v>
      </c>
      <c r="K456" s="320">
        <v>218.7</v>
      </c>
      <c r="L456" s="320">
        <v>211.45</v>
      </c>
      <c r="M456" s="320">
        <v>18.559090000000001</v>
      </c>
      <c r="N456" s="1"/>
      <c r="O456" s="1"/>
    </row>
    <row r="457" spans="1:15" ht="12.75" customHeight="1">
      <c r="A457" s="30">
        <v>447</v>
      </c>
      <c r="B457" s="334" t="s">
        <v>199</v>
      </c>
      <c r="C457" s="320">
        <v>247.35</v>
      </c>
      <c r="D457" s="321">
        <v>247.86666666666665</v>
      </c>
      <c r="E457" s="321">
        <v>244.18333333333328</v>
      </c>
      <c r="F457" s="321">
        <v>241.01666666666662</v>
      </c>
      <c r="G457" s="321">
        <v>237.33333333333326</v>
      </c>
      <c r="H457" s="321">
        <v>251.0333333333333</v>
      </c>
      <c r="I457" s="321">
        <v>254.71666666666664</v>
      </c>
      <c r="J457" s="321">
        <v>257.88333333333333</v>
      </c>
      <c r="K457" s="320">
        <v>251.55</v>
      </c>
      <c r="L457" s="320">
        <v>244.7</v>
      </c>
      <c r="M457" s="320">
        <v>246.20801</v>
      </c>
      <c r="N457" s="1"/>
      <c r="O457" s="1"/>
    </row>
    <row r="458" spans="1:15" ht="12.75" customHeight="1">
      <c r="A458" s="30">
        <v>448</v>
      </c>
      <c r="B458" s="334" t="s">
        <v>200</v>
      </c>
      <c r="C458" s="320">
        <v>1220.3499999999999</v>
      </c>
      <c r="D458" s="321">
        <v>1232.0333333333335</v>
      </c>
      <c r="E458" s="321">
        <v>1201.116666666667</v>
      </c>
      <c r="F458" s="321">
        <v>1181.8833333333334</v>
      </c>
      <c r="G458" s="321">
        <v>1150.9666666666669</v>
      </c>
      <c r="H458" s="321">
        <v>1251.2666666666671</v>
      </c>
      <c r="I458" s="321">
        <v>1282.1833333333336</v>
      </c>
      <c r="J458" s="321">
        <v>1301.4166666666672</v>
      </c>
      <c r="K458" s="320">
        <v>1262.95</v>
      </c>
      <c r="L458" s="320">
        <v>1212.8</v>
      </c>
      <c r="M458" s="320">
        <v>72.310460000000006</v>
      </c>
      <c r="N458" s="1"/>
      <c r="O458" s="1"/>
    </row>
    <row r="459" spans="1:15" ht="12.75" customHeight="1">
      <c r="A459" s="30">
        <v>449</v>
      </c>
      <c r="B459" s="334" t="s">
        <v>846</v>
      </c>
      <c r="C459" s="320">
        <v>717.45</v>
      </c>
      <c r="D459" s="321">
        <v>722.88333333333333</v>
      </c>
      <c r="E459" s="321">
        <v>705.76666666666665</v>
      </c>
      <c r="F459" s="321">
        <v>694.08333333333337</v>
      </c>
      <c r="G459" s="321">
        <v>676.9666666666667</v>
      </c>
      <c r="H459" s="321">
        <v>734.56666666666661</v>
      </c>
      <c r="I459" s="321">
        <v>751.68333333333317</v>
      </c>
      <c r="J459" s="321">
        <v>763.36666666666656</v>
      </c>
      <c r="K459" s="320">
        <v>740</v>
      </c>
      <c r="L459" s="320">
        <v>711.2</v>
      </c>
      <c r="M459" s="320">
        <v>0.80623</v>
      </c>
      <c r="N459" s="1"/>
      <c r="O459" s="1"/>
    </row>
    <row r="460" spans="1:15" ht="12.75" customHeight="1">
      <c r="A460" s="30">
        <v>450</v>
      </c>
      <c r="B460" s="334" t="s">
        <v>525</v>
      </c>
      <c r="C460" s="320">
        <v>1882.6</v>
      </c>
      <c r="D460" s="321">
        <v>1895.8</v>
      </c>
      <c r="E460" s="321">
        <v>1851.8</v>
      </c>
      <c r="F460" s="321">
        <v>1821</v>
      </c>
      <c r="G460" s="321">
        <v>1777</v>
      </c>
      <c r="H460" s="321">
        <v>1926.6</v>
      </c>
      <c r="I460" s="321">
        <v>1970.6</v>
      </c>
      <c r="J460" s="321">
        <v>2001.3999999999999</v>
      </c>
      <c r="K460" s="320">
        <v>1939.8</v>
      </c>
      <c r="L460" s="320">
        <v>1865</v>
      </c>
      <c r="M460" s="320">
        <v>0.28669</v>
      </c>
      <c r="N460" s="1"/>
      <c r="O460" s="1"/>
    </row>
    <row r="461" spans="1:15" ht="12.75" customHeight="1">
      <c r="A461" s="30">
        <v>451</v>
      </c>
      <c r="B461" s="334" t="s">
        <v>526</v>
      </c>
      <c r="C461" s="320">
        <v>847.35</v>
      </c>
      <c r="D461" s="321">
        <v>850.23333333333323</v>
      </c>
      <c r="E461" s="321">
        <v>832.11666666666645</v>
      </c>
      <c r="F461" s="321">
        <v>816.88333333333321</v>
      </c>
      <c r="G461" s="321">
        <v>798.76666666666642</v>
      </c>
      <c r="H461" s="321">
        <v>865.46666666666647</v>
      </c>
      <c r="I461" s="321">
        <v>883.58333333333326</v>
      </c>
      <c r="J461" s="321">
        <v>898.81666666666649</v>
      </c>
      <c r="K461" s="320">
        <v>868.35</v>
      </c>
      <c r="L461" s="320">
        <v>835</v>
      </c>
      <c r="M461" s="320">
        <v>0.77358000000000005</v>
      </c>
      <c r="N461" s="1"/>
      <c r="O461" s="1"/>
    </row>
    <row r="462" spans="1:15" ht="12.75" customHeight="1">
      <c r="A462" s="30">
        <v>452</v>
      </c>
      <c r="B462" s="334" t="s">
        <v>201</v>
      </c>
      <c r="C462" s="320">
        <v>3548.2</v>
      </c>
      <c r="D462" s="321">
        <v>3555.1</v>
      </c>
      <c r="E462" s="321">
        <v>3526.2</v>
      </c>
      <c r="F462" s="321">
        <v>3504.2</v>
      </c>
      <c r="G462" s="321">
        <v>3475.2999999999997</v>
      </c>
      <c r="H462" s="321">
        <v>3577.1</v>
      </c>
      <c r="I462" s="321">
        <v>3606.0000000000005</v>
      </c>
      <c r="J462" s="321">
        <v>3628</v>
      </c>
      <c r="K462" s="320">
        <v>3584</v>
      </c>
      <c r="L462" s="320">
        <v>3533.1</v>
      </c>
      <c r="M462" s="320">
        <v>19.606940000000002</v>
      </c>
      <c r="N462" s="1"/>
      <c r="O462" s="1"/>
    </row>
    <row r="463" spans="1:15" ht="12.75" customHeight="1">
      <c r="A463" s="30">
        <v>453</v>
      </c>
      <c r="B463" s="334" t="s">
        <v>534</v>
      </c>
      <c r="C463" s="320">
        <v>3936.85</v>
      </c>
      <c r="D463" s="321">
        <v>3941.6833333333329</v>
      </c>
      <c r="E463" s="321">
        <v>3887.3666666666659</v>
      </c>
      <c r="F463" s="321">
        <v>3837.8833333333328</v>
      </c>
      <c r="G463" s="321">
        <v>3783.5666666666657</v>
      </c>
      <c r="H463" s="321">
        <v>3991.1666666666661</v>
      </c>
      <c r="I463" s="321">
        <v>4045.4833333333327</v>
      </c>
      <c r="J463" s="321">
        <v>4094.9666666666662</v>
      </c>
      <c r="K463" s="320">
        <v>3996</v>
      </c>
      <c r="L463" s="320">
        <v>3892.2</v>
      </c>
      <c r="M463" s="320">
        <v>0.11074000000000001</v>
      </c>
      <c r="N463" s="1"/>
      <c r="O463" s="1"/>
    </row>
    <row r="464" spans="1:15" ht="12.75" customHeight="1">
      <c r="A464" s="30">
        <v>454</v>
      </c>
      <c r="B464" s="334" t="s">
        <v>202</v>
      </c>
      <c r="C464" s="320">
        <v>1270.4000000000001</v>
      </c>
      <c r="D464" s="321">
        <v>1276.9833333333333</v>
      </c>
      <c r="E464" s="321">
        <v>1256.0166666666667</v>
      </c>
      <c r="F464" s="321">
        <v>1241.6333333333332</v>
      </c>
      <c r="G464" s="321">
        <v>1220.6666666666665</v>
      </c>
      <c r="H464" s="321">
        <v>1291.3666666666668</v>
      </c>
      <c r="I464" s="321">
        <v>1312.3333333333335</v>
      </c>
      <c r="J464" s="321">
        <v>1326.7166666666669</v>
      </c>
      <c r="K464" s="320">
        <v>1297.95</v>
      </c>
      <c r="L464" s="320">
        <v>1262.5999999999999</v>
      </c>
      <c r="M464" s="320">
        <v>26.86619</v>
      </c>
      <c r="N464" s="1"/>
      <c r="O464" s="1"/>
    </row>
    <row r="465" spans="1:15" ht="12.75" customHeight="1">
      <c r="A465" s="30">
        <v>455</v>
      </c>
      <c r="B465" s="334" t="s">
        <v>536</v>
      </c>
      <c r="C465" s="320">
        <v>2048.6999999999998</v>
      </c>
      <c r="D465" s="321">
        <v>2089.65</v>
      </c>
      <c r="E465" s="321">
        <v>1992.0500000000002</v>
      </c>
      <c r="F465" s="321">
        <v>1935.4</v>
      </c>
      <c r="G465" s="321">
        <v>1837.8000000000002</v>
      </c>
      <c r="H465" s="321">
        <v>2146.3000000000002</v>
      </c>
      <c r="I465" s="321">
        <v>2243.8999999999996</v>
      </c>
      <c r="J465" s="321">
        <v>2300.5500000000002</v>
      </c>
      <c r="K465" s="320">
        <v>2187.25</v>
      </c>
      <c r="L465" s="320">
        <v>2033</v>
      </c>
      <c r="M465" s="320">
        <v>0.73929999999999996</v>
      </c>
      <c r="N465" s="1"/>
      <c r="O465" s="1"/>
    </row>
    <row r="466" spans="1:15" ht="12.75" customHeight="1">
      <c r="A466" s="30">
        <v>456</v>
      </c>
      <c r="B466" s="334" t="s">
        <v>537</v>
      </c>
      <c r="C466" s="320">
        <v>809.95</v>
      </c>
      <c r="D466" s="321">
        <v>816.5</v>
      </c>
      <c r="E466" s="321">
        <v>799</v>
      </c>
      <c r="F466" s="321">
        <v>788.05</v>
      </c>
      <c r="G466" s="321">
        <v>770.55</v>
      </c>
      <c r="H466" s="321">
        <v>827.45</v>
      </c>
      <c r="I466" s="321">
        <v>844.95</v>
      </c>
      <c r="J466" s="321">
        <v>855.90000000000009</v>
      </c>
      <c r="K466" s="320">
        <v>834</v>
      </c>
      <c r="L466" s="320">
        <v>805.55</v>
      </c>
      <c r="M466" s="320">
        <v>1.3148299999999999</v>
      </c>
      <c r="N466" s="1"/>
      <c r="O466" s="1"/>
    </row>
    <row r="467" spans="1:15" ht="12.75" customHeight="1">
      <c r="A467" s="30">
        <v>457</v>
      </c>
      <c r="B467" s="334" t="s">
        <v>541</v>
      </c>
      <c r="C467" s="320">
        <v>1822.3</v>
      </c>
      <c r="D467" s="321">
        <v>1807.8999999999999</v>
      </c>
      <c r="E467" s="321">
        <v>1750.8999999999996</v>
      </c>
      <c r="F467" s="321">
        <v>1679.4999999999998</v>
      </c>
      <c r="G467" s="321">
        <v>1622.4999999999995</v>
      </c>
      <c r="H467" s="321">
        <v>1879.2999999999997</v>
      </c>
      <c r="I467" s="321">
        <v>1936.3000000000002</v>
      </c>
      <c r="J467" s="321">
        <v>2007.6999999999998</v>
      </c>
      <c r="K467" s="320">
        <v>1864.9</v>
      </c>
      <c r="L467" s="320">
        <v>1736.5</v>
      </c>
      <c r="M467" s="320">
        <v>8.5055200000000006</v>
      </c>
      <c r="N467" s="1"/>
      <c r="O467" s="1"/>
    </row>
    <row r="468" spans="1:15" ht="12.75" customHeight="1">
      <c r="A468" s="30">
        <v>458</v>
      </c>
      <c r="B468" s="334" t="s">
        <v>538</v>
      </c>
      <c r="C468" s="320">
        <v>2053.25</v>
      </c>
      <c r="D468" s="321">
        <v>2065.9500000000003</v>
      </c>
      <c r="E468" s="321">
        <v>2021.9500000000007</v>
      </c>
      <c r="F468" s="321">
        <v>1990.6500000000005</v>
      </c>
      <c r="G468" s="321">
        <v>1946.650000000001</v>
      </c>
      <c r="H468" s="321">
        <v>2097.2500000000005</v>
      </c>
      <c r="I468" s="321">
        <v>2141.2499999999995</v>
      </c>
      <c r="J468" s="321">
        <v>2172.5500000000002</v>
      </c>
      <c r="K468" s="320">
        <v>2109.9499999999998</v>
      </c>
      <c r="L468" s="320">
        <v>2034.65</v>
      </c>
      <c r="M468" s="320">
        <v>0.12639</v>
      </c>
      <c r="N468" s="1"/>
      <c r="O468" s="1"/>
    </row>
    <row r="469" spans="1:15" ht="12.75" customHeight="1">
      <c r="A469" s="30">
        <v>459</v>
      </c>
      <c r="B469" s="334" t="s">
        <v>203</v>
      </c>
      <c r="C469" s="320">
        <v>2453.9</v>
      </c>
      <c r="D469" s="321">
        <v>2463.3166666666666</v>
      </c>
      <c r="E469" s="321">
        <v>2437.6333333333332</v>
      </c>
      <c r="F469" s="321">
        <v>2421.3666666666668</v>
      </c>
      <c r="G469" s="321">
        <v>2395.6833333333334</v>
      </c>
      <c r="H469" s="321">
        <v>2479.583333333333</v>
      </c>
      <c r="I469" s="321">
        <v>2505.2666666666664</v>
      </c>
      <c r="J469" s="321">
        <v>2521.5333333333328</v>
      </c>
      <c r="K469" s="320">
        <v>2489</v>
      </c>
      <c r="L469" s="320">
        <v>2447.0500000000002</v>
      </c>
      <c r="M469" s="320">
        <v>6.8238300000000001</v>
      </c>
      <c r="N469" s="1"/>
      <c r="O469" s="1"/>
    </row>
    <row r="470" spans="1:15" ht="12.75" customHeight="1">
      <c r="A470" s="30">
        <v>460</v>
      </c>
      <c r="B470" s="334" t="s">
        <v>204</v>
      </c>
      <c r="C470" s="320">
        <v>2732.3</v>
      </c>
      <c r="D470" s="321">
        <v>2733.4333333333329</v>
      </c>
      <c r="E470" s="321">
        <v>2705.4166666666661</v>
      </c>
      <c r="F470" s="321">
        <v>2678.5333333333333</v>
      </c>
      <c r="G470" s="321">
        <v>2650.5166666666664</v>
      </c>
      <c r="H470" s="321">
        <v>2760.3166666666657</v>
      </c>
      <c r="I470" s="321">
        <v>2788.333333333333</v>
      </c>
      <c r="J470" s="321">
        <v>2815.2166666666653</v>
      </c>
      <c r="K470" s="320">
        <v>2761.45</v>
      </c>
      <c r="L470" s="320">
        <v>2706.55</v>
      </c>
      <c r="M470" s="320">
        <v>0.86761999999999995</v>
      </c>
      <c r="N470" s="1"/>
      <c r="O470" s="1"/>
    </row>
    <row r="471" spans="1:15" ht="12.75" customHeight="1">
      <c r="A471" s="30">
        <v>461</v>
      </c>
      <c r="B471" s="334" t="s">
        <v>205</v>
      </c>
      <c r="C471" s="320">
        <v>537.04999999999995</v>
      </c>
      <c r="D471" s="321">
        <v>538.58333333333337</v>
      </c>
      <c r="E471" s="321">
        <v>531.56666666666672</v>
      </c>
      <c r="F471" s="321">
        <v>526.08333333333337</v>
      </c>
      <c r="G471" s="321">
        <v>519.06666666666672</v>
      </c>
      <c r="H471" s="321">
        <v>544.06666666666672</v>
      </c>
      <c r="I471" s="321">
        <v>551.08333333333337</v>
      </c>
      <c r="J471" s="321">
        <v>556.56666666666672</v>
      </c>
      <c r="K471" s="320">
        <v>545.6</v>
      </c>
      <c r="L471" s="320">
        <v>533.1</v>
      </c>
      <c r="M471" s="320">
        <v>6.6014600000000003</v>
      </c>
      <c r="N471" s="1"/>
      <c r="O471" s="1"/>
    </row>
    <row r="472" spans="1:15" ht="12.75" customHeight="1">
      <c r="A472" s="30">
        <v>462</v>
      </c>
      <c r="B472" s="334" t="s">
        <v>206</v>
      </c>
      <c r="C472" s="320">
        <v>1237.45</v>
      </c>
      <c r="D472" s="321">
        <v>1249.7666666666667</v>
      </c>
      <c r="E472" s="321">
        <v>1217.7833333333333</v>
      </c>
      <c r="F472" s="321">
        <v>1198.1166666666666</v>
      </c>
      <c r="G472" s="321">
        <v>1166.1333333333332</v>
      </c>
      <c r="H472" s="321">
        <v>1269.4333333333334</v>
      </c>
      <c r="I472" s="321">
        <v>1301.4166666666665</v>
      </c>
      <c r="J472" s="321">
        <v>1321.0833333333335</v>
      </c>
      <c r="K472" s="320">
        <v>1281.75</v>
      </c>
      <c r="L472" s="320">
        <v>1230.0999999999999</v>
      </c>
      <c r="M472" s="320">
        <v>4.0316299999999998</v>
      </c>
      <c r="N472" s="1"/>
      <c r="O472" s="1"/>
    </row>
    <row r="473" spans="1:15" ht="12.75" customHeight="1">
      <c r="A473" s="30">
        <v>463</v>
      </c>
      <c r="B473" s="334" t="s">
        <v>539</v>
      </c>
      <c r="C473" s="320">
        <v>53</v>
      </c>
      <c r="D473" s="321">
        <v>53.316666666666663</v>
      </c>
      <c r="E473" s="321">
        <v>52.583333333333329</v>
      </c>
      <c r="F473" s="321">
        <v>52.166666666666664</v>
      </c>
      <c r="G473" s="321">
        <v>51.43333333333333</v>
      </c>
      <c r="H473" s="321">
        <v>53.733333333333327</v>
      </c>
      <c r="I473" s="321">
        <v>54.466666666666661</v>
      </c>
      <c r="J473" s="321">
        <v>54.883333333333326</v>
      </c>
      <c r="K473" s="320">
        <v>54.05</v>
      </c>
      <c r="L473" s="320">
        <v>52.9</v>
      </c>
      <c r="M473" s="320">
        <v>34.939619999999998</v>
      </c>
      <c r="N473" s="1"/>
      <c r="O473" s="1"/>
    </row>
    <row r="474" spans="1:15" ht="12.75" customHeight="1">
      <c r="A474" s="30">
        <v>464</v>
      </c>
      <c r="B474" s="334" t="s">
        <v>540</v>
      </c>
      <c r="C474" s="320">
        <v>197.3</v>
      </c>
      <c r="D474" s="321">
        <v>199.26666666666665</v>
      </c>
      <c r="E474" s="321">
        <v>193.7833333333333</v>
      </c>
      <c r="F474" s="321">
        <v>190.26666666666665</v>
      </c>
      <c r="G474" s="321">
        <v>184.7833333333333</v>
      </c>
      <c r="H474" s="321">
        <v>202.7833333333333</v>
      </c>
      <c r="I474" s="321">
        <v>208.26666666666665</v>
      </c>
      <c r="J474" s="321">
        <v>211.7833333333333</v>
      </c>
      <c r="K474" s="320">
        <v>204.75</v>
      </c>
      <c r="L474" s="320">
        <v>195.75</v>
      </c>
      <c r="M474" s="320">
        <v>4.0388099999999998</v>
      </c>
      <c r="N474" s="1"/>
      <c r="O474" s="1"/>
    </row>
    <row r="475" spans="1:15" ht="12.75" customHeight="1">
      <c r="A475" s="30">
        <v>465</v>
      </c>
      <c r="B475" s="334" t="s">
        <v>527</v>
      </c>
      <c r="C475" s="320">
        <v>786.45</v>
      </c>
      <c r="D475" s="321">
        <v>790.48333333333323</v>
      </c>
      <c r="E475" s="321">
        <v>777.96666666666647</v>
      </c>
      <c r="F475" s="321">
        <v>769.48333333333323</v>
      </c>
      <c r="G475" s="321">
        <v>756.96666666666647</v>
      </c>
      <c r="H475" s="321">
        <v>798.96666666666647</v>
      </c>
      <c r="I475" s="321">
        <v>811.48333333333312</v>
      </c>
      <c r="J475" s="321">
        <v>819.96666666666647</v>
      </c>
      <c r="K475" s="320">
        <v>803</v>
      </c>
      <c r="L475" s="320">
        <v>782</v>
      </c>
      <c r="M475" s="320">
        <v>0.97133000000000003</v>
      </c>
      <c r="N475" s="1"/>
      <c r="O475" s="1"/>
    </row>
    <row r="476" spans="1:15" ht="12.75" customHeight="1">
      <c r="A476" s="30">
        <v>466</v>
      </c>
      <c r="B476" s="334" t="s">
        <v>847</v>
      </c>
      <c r="C476" s="320">
        <v>159.35</v>
      </c>
      <c r="D476" s="321">
        <v>160.71666666666667</v>
      </c>
      <c r="E476" s="321">
        <v>157.98333333333335</v>
      </c>
      <c r="F476" s="321">
        <v>156.61666666666667</v>
      </c>
      <c r="G476" s="321">
        <v>153.88333333333335</v>
      </c>
      <c r="H476" s="321">
        <v>162.08333333333334</v>
      </c>
      <c r="I476" s="321">
        <v>164.81666666666663</v>
      </c>
      <c r="J476" s="321">
        <v>166.18333333333334</v>
      </c>
      <c r="K476" s="320">
        <v>163.44999999999999</v>
      </c>
      <c r="L476" s="320">
        <v>159.35</v>
      </c>
      <c r="M476" s="320">
        <v>40.191549999999999</v>
      </c>
      <c r="N476" s="1"/>
      <c r="O476" s="1"/>
    </row>
    <row r="477" spans="1:15" ht="12.75" customHeight="1">
      <c r="A477" s="30">
        <v>467</v>
      </c>
      <c r="B477" s="334" t="s">
        <v>528</v>
      </c>
      <c r="C477" s="320">
        <v>67.75</v>
      </c>
      <c r="D477" s="321">
        <v>68.55</v>
      </c>
      <c r="E477" s="321">
        <v>66.55</v>
      </c>
      <c r="F477" s="321">
        <v>65.349999999999994</v>
      </c>
      <c r="G477" s="321">
        <v>63.349999999999994</v>
      </c>
      <c r="H477" s="321">
        <v>69.75</v>
      </c>
      <c r="I477" s="321">
        <v>71.75</v>
      </c>
      <c r="J477" s="321">
        <v>72.95</v>
      </c>
      <c r="K477" s="320">
        <v>70.55</v>
      </c>
      <c r="L477" s="320">
        <v>67.349999999999994</v>
      </c>
      <c r="M477" s="320">
        <v>204.68593999999999</v>
      </c>
      <c r="N477" s="1"/>
      <c r="O477" s="1"/>
    </row>
    <row r="478" spans="1:15" ht="12.75" customHeight="1">
      <c r="A478" s="30">
        <v>468</v>
      </c>
      <c r="B478" s="334" t="s">
        <v>207</v>
      </c>
      <c r="C478" s="320">
        <v>649.35</v>
      </c>
      <c r="D478" s="321">
        <v>646.9666666666667</v>
      </c>
      <c r="E478" s="321">
        <v>639.78333333333342</v>
      </c>
      <c r="F478" s="321">
        <v>630.2166666666667</v>
      </c>
      <c r="G478" s="321">
        <v>623.03333333333342</v>
      </c>
      <c r="H478" s="321">
        <v>656.53333333333342</v>
      </c>
      <c r="I478" s="321">
        <v>663.71666666666681</v>
      </c>
      <c r="J478" s="321">
        <v>673.28333333333342</v>
      </c>
      <c r="K478" s="320">
        <v>654.15</v>
      </c>
      <c r="L478" s="320">
        <v>637.4</v>
      </c>
      <c r="M478" s="320">
        <v>11.20487</v>
      </c>
      <c r="N478" s="1"/>
      <c r="O478" s="1"/>
    </row>
    <row r="479" spans="1:15" ht="12.75" customHeight="1">
      <c r="A479" s="30">
        <v>469</v>
      </c>
      <c r="B479" s="334" t="s">
        <v>208</v>
      </c>
      <c r="C479" s="320">
        <v>1531.4</v>
      </c>
      <c r="D479" s="321">
        <v>1529.4666666666665</v>
      </c>
      <c r="E479" s="321">
        <v>1510.633333333333</v>
      </c>
      <c r="F479" s="321">
        <v>1489.8666666666666</v>
      </c>
      <c r="G479" s="321">
        <v>1471.0333333333331</v>
      </c>
      <c r="H479" s="321">
        <v>1550.2333333333329</v>
      </c>
      <c r="I479" s="321">
        <v>1569.0666666666664</v>
      </c>
      <c r="J479" s="321">
        <v>1589.8333333333328</v>
      </c>
      <c r="K479" s="320">
        <v>1548.3</v>
      </c>
      <c r="L479" s="320">
        <v>1508.7</v>
      </c>
      <c r="M479" s="320">
        <v>2.8751000000000002</v>
      </c>
      <c r="N479" s="1"/>
      <c r="O479" s="1"/>
    </row>
    <row r="480" spans="1:15" ht="12.75" customHeight="1">
      <c r="A480" s="30">
        <v>470</v>
      </c>
      <c r="B480" s="334" t="s">
        <v>542</v>
      </c>
      <c r="C480" s="320">
        <v>11.9</v>
      </c>
      <c r="D480" s="321">
        <v>11.916666666666666</v>
      </c>
      <c r="E480" s="321">
        <v>11.833333333333332</v>
      </c>
      <c r="F480" s="321">
        <v>11.766666666666666</v>
      </c>
      <c r="G480" s="321">
        <v>11.683333333333332</v>
      </c>
      <c r="H480" s="321">
        <v>11.983333333333333</v>
      </c>
      <c r="I480" s="321">
        <v>12.066666666666665</v>
      </c>
      <c r="J480" s="321">
        <v>12.133333333333333</v>
      </c>
      <c r="K480" s="320">
        <v>12</v>
      </c>
      <c r="L480" s="320">
        <v>11.85</v>
      </c>
      <c r="M480" s="320">
        <v>16.773669999999999</v>
      </c>
      <c r="N480" s="1"/>
      <c r="O480" s="1"/>
    </row>
    <row r="481" spans="1:15" ht="12.75" customHeight="1">
      <c r="A481" s="30">
        <v>471</v>
      </c>
      <c r="B481" s="334" t="s">
        <v>543</v>
      </c>
      <c r="C481" s="320">
        <v>656.7</v>
      </c>
      <c r="D481" s="321">
        <v>664.25</v>
      </c>
      <c r="E481" s="321">
        <v>646</v>
      </c>
      <c r="F481" s="321">
        <v>635.29999999999995</v>
      </c>
      <c r="G481" s="321">
        <v>617.04999999999995</v>
      </c>
      <c r="H481" s="321">
        <v>674.95</v>
      </c>
      <c r="I481" s="321">
        <v>693.2</v>
      </c>
      <c r="J481" s="321">
        <v>703.90000000000009</v>
      </c>
      <c r="K481" s="320">
        <v>682.5</v>
      </c>
      <c r="L481" s="320">
        <v>653.54999999999995</v>
      </c>
      <c r="M481" s="320">
        <v>2.0233400000000001</v>
      </c>
      <c r="N481" s="1"/>
      <c r="O481" s="1"/>
    </row>
    <row r="482" spans="1:15" ht="12.75" customHeight="1">
      <c r="A482" s="30">
        <v>472</v>
      </c>
      <c r="B482" s="334" t="s">
        <v>545</v>
      </c>
      <c r="C482" s="320">
        <v>141.05000000000001</v>
      </c>
      <c r="D482" s="321">
        <v>142.13333333333333</v>
      </c>
      <c r="E482" s="321">
        <v>137.56666666666666</v>
      </c>
      <c r="F482" s="321">
        <v>134.08333333333334</v>
      </c>
      <c r="G482" s="321">
        <v>129.51666666666668</v>
      </c>
      <c r="H482" s="321">
        <v>145.61666666666665</v>
      </c>
      <c r="I482" s="321">
        <v>150.18333333333331</v>
      </c>
      <c r="J482" s="321">
        <v>153.66666666666663</v>
      </c>
      <c r="K482" s="320">
        <v>146.69999999999999</v>
      </c>
      <c r="L482" s="320">
        <v>138.65</v>
      </c>
      <c r="M482" s="320">
        <v>5.4528800000000004</v>
      </c>
      <c r="N482" s="1"/>
      <c r="O482" s="1"/>
    </row>
    <row r="483" spans="1:15" ht="12.75" customHeight="1">
      <c r="A483" s="30">
        <v>473</v>
      </c>
      <c r="B483" s="334" t="s">
        <v>546</v>
      </c>
      <c r="C483" s="320">
        <v>17.2</v>
      </c>
      <c r="D483" s="321">
        <v>17.25</v>
      </c>
      <c r="E483" s="321">
        <v>17.05</v>
      </c>
      <c r="F483" s="321">
        <v>16.900000000000002</v>
      </c>
      <c r="G483" s="321">
        <v>16.700000000000003</v>
      </c>
      <c r="H483" s="321">
        <v>17.399999999999999</v>
      </c>
      <c r="I483" s="321">
        <v>17.600000000000001</v>
      </c>
      <c r="J483" s="321">
        <v>17.749999999999996</v>
      </c>
      <c r="K483" s="320">
        <v>17.45</v>
      </c>
      <c r="L483" s="320">
        <v>17.100000000000001</v>
      </c>
      <c r="M483" s="320">
        <v>5.9954299999999998</v>
      </c>
      <c r="N483" s="1"/>
      <c r="O483" s="1"/>
    </row>
    <row r="484" spans="1:15" ht="12.75" customHeight="1">
      <c r="A484" s="30">
        <v>474</v>
      </c>
      <c r="B484" s="334" t="s">
        <v>209</v>
      </c>
      <c r="C484" s="320">
        <v>6595.05</v>
      </c>
      <c r="D484" s="321">
        <v>6621.583333333333</v>
      </c>
      <c r="E484" s="321">
        <v>6530.1166666666659</v>
      </c>
      <c r="F484" s="321">
        <v>6465.1833333333325</v>
      </c>
      <c r="G484" s="321">
        <v>6373.7166666666653</v>
      </c>
      <c r="H484" s="321">
        <v>6686.5166666666664</v>
      </c>
      <c r="I484" s="321">
        <v>6777.9833333333336</v>
      </c>
      <c r="J484" s="321">
        <v>6842.916666666667</v>
      </c>
      <c r="K484" s="320">
        <v>6713.05</v>
      </c>
      <c r="L484" s="320">
        <v>6556.65</v>
      </c>
      <c r="M484" s="320">
        <v>2.2749600000000001</v>
      </c>
      <c r="N484" s="1"/>
      <c r="O484" s="1"/>
    </row>
    <row r="485" spans="1:15" ht="12.75" customHeight="1">
      <c r="A485" s="30">
        <v>475</v>
      </c>
      <c r="B485" s="334" t="s">
        <v>278</v>
      </c>
      <c r="C485" s="320">
        <v>39.9</v>
      </c>
      <c r="D485" s="321">
        <v>39.916666666666664</v>
      </c>
      <c r="E485" s="321">
        <v>39.533333333333331</v>
      </c>
      <c r="F485" s="321">
        <v>39.166666666666664</v>
      </c>
      <c r="G485" s="321">
        <v>38.783333333333331</v>
      </c>
      <c r="H485" s="321">
        <v>40.283333333333331</v>
      </c>
      <c r="I485" s="321">
        <v>40.666666666666671</v>
      </c>
      <c r="J485" s="321">
        <v>41.033333333333331</v>
      </c>
      <c r="K485" s="320">
        <v>40.299999999999997</v>
      </c>
      <c r="L485" s="320">
        <v>39.549999999999997</v>
      </c>
      <c r="M485" s="320">
        <v>59.866289999999999</v>
      </c>
      <c r="N485" s="1"/>
      <c r="O485" s="1"/>
    </row>
    <row r="486" spans="1:15" ht="12.75" customHeight="1">
      <c r="A486" s="30">
        <v>476</v>
      </c>
      <c r="B486" s="334" t="s">
        <v>210</v>
      </c>
      <c r="C486" s="320">
        <v>803.05</v>
      </c>
      <c r="D486" s="321">
        <v>801.16666666666663</v>
      </c>
      <c r="E486" s="321">
        <v>793.38333333333321</v>
      </c>
      <c r="F486" s="321">
        <v>783.71666666666658</v>
      </c>
      <c r="G486" s="321">
        <v>775.93333333333317</v>
      </c>
      <c r="H486" s="321">
        <v>810.83333333333326</v>
      </c>
      <c r="I486" s="321">
        <v>818.61666666666679</v>
      </c>
      <c r="J486" s="321">
        <v>828.2833333333333</v>
      </c>
      <c r="K486" s="320">
        <v>808.95</v>
      </c>
      <c r="L486" s="320">
        <v>791.5</v>
      </c>
      <c r="M486" s="320">
        <v>20.500990000000002</v>
      </c>
      <c r="N486" s="1"/>
      <c r="O486" s="1"/>
    </row>
    <row r="487" spans="1:15" ht="12.75" customHeight="1">
      <c r="A487" s="30">
        <v>477</v>
      </c>
      <c r="B487" s="334" t="s">
        <v>544</v>
      </c>
      <c r="C487" s="320">
        <v>927.6</v>
      </c>
      <c r="D487" s="321">
        <v>935.5333333333333</v>
      </c>
      <c r="E487" s="321">
        <v>914.16666666666663</v>
      </c>
      <c r="F487" s="321">
        <v>900.73333333333335</v>
      </c>
      <c r="G487" s="321">
        <v>879.36666666666667</v>
      </c>
      <c r="H487" s="321">
        <v>948.96666666666658</v>
      </c>
      <c r="I487" s="321">
        <v>970.33333333333337</v>
      </c>
      <c r="J487" s="321">
        <v>983.76666666666654</v>
      </c>
      <c r="K487" s="320">
        <v>956.9</v>
      </c>
      <c r="L487" s="320">
        <v>922.1</v>
      </c>
      <c r="M487" s="320">
        <v>0.37191000000000002</v>
      </c>
      <c r="N487" s="1"/>
      <c r="O487" s="1"/>
    </row>
    <row r="488" spans="1:15" ht="12.75" customHeight="1">
      <c r="A488" s="30">
        <v>478</v>
      </c>
      <c r="B488" s="334" t="s">
        <v>549</v>
      </c>
      <c r="C488" s="320">
        <v>468.75</v>
      </c>
      <c r="D488" s="321">
        <v>469.63333333333338</v>
      </c>
      <c r="E488" s="321">
        <v>462.76666666666677</v>
      </c>
      <c r="F488" s="321">
        <v>456.78333333333336</v>
      </c>
      <c r="G488" s="321">
        <v>449.91666666666674</v>
      </c>
      <c r="H488" s="321">
        <v>475.61666666666679</v>
      </c>
      <c r="I488" s="321">
        <v>482.48333333333346</v>
      </c>
      <c r="J488" s="321">
        <v>488.46666666666681</v>
      </c>
      <c r="K488" s="320">
        <v>476.5</v>
      </c>
      <c r="L488" s="320">
        <v>463.65</v>
      </c>
      <c r="M488" s="320">
        <v>0.82194</v>
      </c>
      <c r="N488" s="1"/>
      <c r="O488" s="1"/>
    </row>
    <row r="489" spans="1:15" ht="12.75" customHeight="1">
      <c r="A489" s="30">
        <v>479</v>
      </c>
      <c r="B489" s="334" t="s">
        <v>550</v>
      </c>
      <c r="C489" s="320">
        <v>34.549999999999997</v>
      </c>
      <c r="D489" s="321">
        <v>34.75</v>
      </c>
      <c r="E489" s="321">
        <v>34.049999999999997</v>
      </c>
      <c r="F489" s="321">
        <v>33.549999999999997</v>
      </c>
      <c r="G489" s="321">
        <v>32.849999999999994</v>
      </c>
      <c r="H489" s="321">
        <v>35.25</v>
      </c>
      <c r="I489" s="321">
        <v>35.950000000000003</v>
      </c>
      <c r="J489" s="321">
        <v>36.450000000000003</v>
      </c>
      <c r="K489" s="320">
        <v>35.450000000000003</v>
      </c>
      <c r="L489" s="320">
        <v>34.25</v>
      </c>
      <c r="M489" s="320">
        <v>21.896740000000001</v>
      </c>
      <c r="N489" s="1"/>
      <c r="O489" s="1"/>
    </row>
    <row r="490" spans="1:15" ht="12.75" customHeight="1">
      <c r="A490" s="30">
        <v>480</v>
      </c>
      <c r="B490" s="334" t="s">
        <v>551</v>
      </c>
      <c r="C490" s="320">
        <v>894.15</v>
      </c>
      <c r="D490" s="321">
        <v>899.44999999999993</v>
      </c>
      <c r="E490" s="321">
        <v>884.69999999999982</v>
      </c>
      <c r="F490" s="321">
        <v>875.24999999999989</v>
      </c>
      <c r="G490" s="321">
        <v>860.49999999999977</v>
      </c>
      <c r="H490" s="321">
        <v>908.89999999999986</v>
      </c>
      <c r="I490" s="321">
        <v>923.65000000000009</v>
      </c>
      <c r="J490" s="321">
        <v>933.09999999999991</v>
      </c>
      <c r="K490" s="320">
        <v>914.2</v>
      </c>
      <c r="L490" s="320">
        <v>890</v>
      </c>
      <c r="M490" s="320">
        <v>0.28055999999999998</v>
      </c>
      <c r="N490" s="1"/>
      <c r="O490" s="1"/>
    </row>
    <row r="491" spans="1:15" ht="12.75" customHeight="1">
      <c r="A491" s="30">
        <v>481</v>
      </c>
      <c r="B491" s="334" t="s">
        <v>553</v>
      </c>
      <c r="C491" s="320">
        <v>409.45</v>
      </c>
      <c r="D491" s="321">
        <v>414.31666666666666</v>
      </c>
      <c r="E491" s="321">
        <v>400.13333333333333</v>
      </c>
      <c r="F491" s="321">
        <v>390.81666666666666</v>
      </c>
      <c r="G491" s="321">
        <v>376.63333333333333</v>
      </c>
      <c r="H491" s="321">
        <v>423.63333333333333</v>
      </c>
      <c r="I491" s="321">
        <v>437.81666666666661</v>
      </c>
      <c r="J491" s="321">
        <v>447.13333333333333</v>
      </c>
      <c r="K491" s="320">
        <v>428.5</v>
      </c>
      <c r="L491" s="320">
        <v>405</v>
      </c>
      <c r="M491" s="320">
        <v>8.5241299999999995</v>
      </c>
      <c r="N491" s="1"/>
      <c r="O491" s="1"/>
    </row>
    <row r="492" spans="1:15" ht="12.75" customHeight="1">
      <c r="A492" s="30">
        <v>482</v>
      </c>
      <c r="B492" s="334" t="s">
        <v>280</v>
      </c>
      <c r="C492" s="320">
        <v>1094.8</v>
      </c>
      <c r="D492" s="321">
        <v>1078.25</v>
      </c>
      <c r="E492" s="321">
        <v>1053.25</v>
      </c>
      <c r="F492" s="321">
        <v>1011.7</v>
      </c>
      <c r="G492" s="321">
        <v>986.7</v>
      </c>
      <c r="H492" s="321">
        <v>1119.8</v>
      </c>
      <c r="I492" s="321">
        <v>1144.8</v>
      </c>
      <c r="J492" s="321">
        <v>1186.3499999999999</v>
      </c>
      <c r="K492" s="320">
        <v>1103.25</v>
      </c>
      <c r="L492" s="320">
        <v>1036.7</v>
      </c>
      <c r="M492" s="320">
        <v>13.33564</v>
      </c>
      <c r="N492" s="1"/>
      <c r="O492" s="1"/>
    </row>
    <row r="493" spans="1:15" ht="12.75" customHeight="1">
      <c r="A493" s="30">
        <v>483</v>
      </c>
      <c r="B493" s="334" t="s">
        <v>211</v>
      </c>
      <c r="C493" s="320">
        <v>402.1</v>
      </c>
      <c r="D493" s="321">
        <v>403.01666666666665</v>
      </c>
      <c r="E493" s="321">
        <v>396.13333333333333</v>
      </c>
      <c r="F493" s="321">
        <v>390.16666666666669</v>
      </c>
      <c r="G493" s="321">
        <v>383.28333333333336</v>
      </c>
      <c r="H493" s="321">
        <v>408.98333333333329</v>
      </c>
      <c r="I493" s="321">
        <v>415.86666666666662</v>
      </c>
      <c r="J493" s="321">
        <v>421.83333333333326</v>
      </c>
      <c r="K493" s="320">
        <v>409.9</v>
      </c>
      <c r="L493" s="320">
        <v>397.05</v>
      </c>
      <c r="M493" s="320">
        <v>63.290439999999997</v>
      </c>
      <c r="N493" s="1"/>
      <c r="O493" s="1"/>
    </row>
    <row r="494" spans="1:15" ht="12.75" customHeight="1">
      <c r="A494" s="30">
        <v>484</v>
      </c>
      <c r="B494" s="334" t="s">
        <v>554</v>
      </c>
      <c r="C494" s="320">
        <v>2196</v>
      </c>
      <c r="D494" s="321">
        <v>2191.5833333333335</v>
      </c>
      <c r="E494" s="321">
        <v>2156.6166666666668</v>
      </c>
      <c r="F494" s="321">
        <v>2117.2333333333331</v>
      </c>
      <c r="G494" s="321">
        <v>2082.2666666666664</v>
      </c>
      <c r="H494" s="321">
        <v>2230.9666666666672</v>
      </c>
      <c r="I494" s="321">
        <v>2265.9333333333334</v>
      </c>
      <c r="J494" s="321">
        <v>2305.3166666666675</v>
      </c>
      <c r="K494" s="320">
        <v>2226.5500000000002</v>
      </c>
      <c r="L494" s="320">
        <v>2152.1999999999998</v>
      </c>
      <c r="M494" s="320">
        <v>0.26168000000000002</v>
      </c>
      <c r="N494" s="1"/>
      <c r="O494" s="1"/>
    </row>
    <row r="495" spans="1:15" ht="12.75" customHeight="1">
      <c r="A495" s="30">
        <v>485</v>
      </c>
      <c r="B495" s="334" t="s">
        <v>279</v>
      </c>
      <c r="C495" s="320">
        <v>214.4</v>
      </c>
      <c r="D495" s="321">
        <v>213.63333333333333</v>
      </c>
      <c r="E495" s="321">
        <v>212.11666666666665</v>
      </c>
      <c r="F495" s="321">
        <v>209.83333333333331</v>
      </c>
      <c r="G495" s="321">
        <v>208.31666666666663</v>
      </c>
      <c r="H495" s="321">
        <v>215.91666666666666</v>
      </c>
      <c r="I495" s="321">
        <v>217.43333333333331</v>
      </c>
      <c r="J495" s="321">
        <v>219.71666666666667</v>
      </c>
      <c r="K495" s="320">
        <v>215.15</v>
      </c>
      <c r="L495" s="320">
        <v>211.35</v>
      </c>
      <c r="M495" s="320">
        <v>3.3943500000000002</v>
      </c>
      <c r="N495" s="1"/>
      <c r="O495" s="1"/>
    </row>
    <row r="496" spans="1:15" ht="12.75" customHeight="1">
      <c r="A496" s="30">
        <v>486</v>
      </c>
      <c r="B496" s="334" t="s">
        <v>555</v>
      </c>
      <c r="C496" s="320">
        <v>2158.6</v>
      </c>
      <c r="D496" s="321">
        <v>2193.25</v>
      </c>
      <c r="E496" s="321">
        <v>2096.5</v>
      </c>
      <c r="F496" s="321">
        <v>2034.4</v>
      </c>
      <c r="G496" s="321">
        <v>1937.65</v>
      </c>
      <c r="H496" s="321">
        <v>2255.35</v>
      </c>
      <c r="I496" s="321">
        <v>2352.1</v>
      </c>
      <c r="J496" s="321">
        <v>2414.1999999999998</v>
      </c>
      <c r="K496" s="320">
        <v>2290</v>
      </c>
      <c r="L496" s="320">
        <v>2131.15</v>
      </c>
      <c r="M496" s="320">
        <v>2.2486700000000002</v>
      </c>
      <c r="N496" s="1"/>
      <c r="O496" s="1"/>
    </row>
    <row r="497" spans="1:15" ht="12.75" customHeight="1">
      <c r="A497" s="30">
        <v>487</v>
      </c>
      <c r="B497" s="334" t="s">
        <v>548</v>
      </c>
      <c r="C497" s="320">
        <v>666.6</v>
      </c>
      <c r="D497" s="321">
        <v>673.66666666666663</v>
      </c>
      <c r="E497" s="321">
        <v>654.93333333333328</v>
      </c>
      <c r="F497" s="321">
        <v>643.26666666666665</v>
      </c>
      <c r="G497" s="321">
        <v>624.5333333333333</v>
      </c>
      <c r="H497" s="321">
        <v>685.33333333333326</v>
      </c>
      <c r="I497" s="321">
        <v>704.06666666666661</v>
      </c>
      <c r="J497" s="321">
        <v>715.73333333333323</v>
      </c>
      <c r="K497" s="320">
        <v>692.4</v>
      </c>
      <c r="L497" s="320">
        <v>662</v>
      </c>
      <c r="M497" s="320">
        <v>1.9335800000000001</v>
      </c>
      <c r="N497" s="1"/>
      <c r="O497" s="1"/>
    </row>
    <row r="498" spans="1:15" ht="12.75" customHeight="1">
      <c r="A498" s="30">
        <v>488</v>
      </c>
      <c r="B498" s="334" t="s">
        <v>547</v>
      </c>
      <c r="C498" s="320">
        <v>3313.05</v>
      </c>
      <c r="D498" s="321">
        <v>3316.0500000000006</v>
      </c>
      <c r="E498" s="321">
        <v>3257.3000000000011</v>
      </c>
      <c r="F498" s="321">
        <v>3201.5500000000006</v>
      </c>
      <c r="G498" s="321">
        <v>3142.8000000000011</v>
      </c>
      <c r="H498" s="321">
        <v>3371.8000000000011</v>
      </c>
      <c r="I498" s="321">
        <v>3430.55</v>
      </c>
      <c r="J498" s="321">
        <v>3486.3000000000011</v>
      </c>
      <c r="K498" s="320">
        <v>3374.8</v>
      </c>
      <c r="L498" s="320">
        <v>3260.3</v>
      </c>
      <c r="M498" s="320">
        <v>0.16145999999999999</v>
      </c>
      <c r="N498" s="1"/>
      <c r="O498" s="1"/>
    </row>
    <row r="499" spans="1:15" ht="12.75" customHeight="1">
      <c r="A499" s="30">
        <v>489</v>
      </c>
      <c r="B499" s="334" t="s">
        <v>212</v>
      </c>
      <c r="C499" s="320">
        <v>1242.3499999999999</v>
      </c>
      <c r="D499" s="321">
        <v>1243.3</v>
      </c>
      <c r="E499" s="321">
        <v>1229.55</v>
      </c>
      <c r="F499" s="321">
        <v>1216.75</v>
      </c>
      <c r="G499" s="321">
        <v>1203</v>
      </c>
      <c r="H499" s="321">
        <v>1256.0999999999999</v>
      </c>
      <c r="I499" s="321">
        <v>1269.8499999999999</v>
      </c>
      <c r="J499" s="321">
        <v>1282.6499999999999</v>
      </c>
      <c r="K499" s="320">
        <v>1257.05</v>
      </c>
      <c r="L499" s="320">
        <v>1230.5</v>
      </c>
      <c r="M499" s="320">
        <v>9.7829200000000007</v>
      </c>
      <c r="N499" s="1"/>
      <c r="O499" s="1"/>
    </row>
    <row r="500" spans="1:15" ht="12.75" customHeight="1">
      <c r="A500" s="30">
        <v>490</v>
      </c>
      <c r="B500" s="334" t="s">
        <v>552</v>
      </c>
      <c r="C500" s="320">
        <v>440</v>
      </c>
      <c r="D500" s="321">
        <v>441.56666666666666</v>
      </c>
      <c r="E500" s="321">
        <v>436.48333333333335</v>
      </c>
      <c r="F500" s="321">
        <v>432.9666666666667</v>
      </c>
      <c r="G500" s="321">
        <v>427.88333333333338</v>
      </c>
      <c r="H500" s="321">
        <v>445.08333333333331</v>
      </c>
      <c r="I500" s="321">
        <v>450.16666666666669</v>
      </c>
      <c r="J500" s="321">
        <v>453.68333333333328</v>
      </c>
      <c r="K500" s="320">
        <v>446.65</v>
      </c>
      <c r="L500" s="320">
        <v>438.05</v>
      </c>
      <c r="M500" s="320">
        <v>2.22919</v>
      </c>
      <c r="N500" s="1"/>
      <c r="O500" s="1"/>
    </row>
    <row r="501" spans="1:15" ht="12.75" customHeight="1">
      <c r="A501" s="30">
        <v>491</v>
      </c>
      <c r="B501" s="334" t="s">
        <v>556</v>
      </c>
      <c r="C501" s="320">
        <v>209.15</v>
      </c>
      <c r="D501" s="321">
        <v>209.29999999999998</v>
      </c>
      <c r="E501" s="321">
        <v>204.74999999999997</v>
      </c>
      <c r="F501" s="321">
        <v>200.35</v>
      </c>
      <c r="G501" s="321">
        <v>195.79999999999998</v>
      </c>
      <c r="H501" s="321">
        <v>213.69999999999996</v>
      </c>
      <c r="I501" s="321">
        <v>218.24999999999997</v>
      </c>
      <c r="J501" s="321">
        <v>222.64999999999995</v>
      </c>
      <c r="K501" s="320">
        <v>213.85</v>
      </c>
      <c r="L501" s="320">
        <v>204.9</v>
      </c>
      <c r="M501" s="320">
        <v>11.692819999999999</v>
      </c>
      <c r="N501" s="1"/>
      <c r="O501" s="1"/>
    </row>
    <row r="502" spans="1:15" ht="12.75" customHeight="1">
      <c r="A502" s="30">
        <v>492</v>
      </c>
      <c r="B502" s="334" t="s">
        <v>557</v>
      </c>
      <c r="C502" s="320">
        <v>88.8</v>
      </c>
      <c r="D502" s="321">
        <v>88.783333333333346</v>
      </c>
      <c r="E502" s="321">
        <v>87.766666666666694</v>
      </c>
      <c r="F502" s="321">
        <v>86.733333333333348</v>
      </c>
      <c r="G502" s="321">
        <v>85.716666666666697</v>
      </c>
      <c r="H502" s="321">
        <v>89.816666666666691</v>
      </c>
      <c r="I502" s="321">
        <v>90.833333333333343</v>
      </c>
      <c r="J502" s="321">
        <v>91.866666666666688</v>
      </c>
      <c r="K502" s="320">
        <v>89.8</v>
      </c>
      <c r="L502" s="320">
        <v>87.75</v>
      </c>
      <c r="M502" s="320">
        <v>16.17895</v>
      </c>
      <c r="N502" s="1"/>
      <c r="O502" s="1"/>
    </row>
    <row r="503" spans="1:15" ht="12.75" customHeight="1">
      <c r="A503" s="30">
        <v>493</v>
      </c>
      <c r="B503" s="334" t="s">
        <v>558</v>
      </c>
      <c r="C503" s="320">
        <v>472.5</v>
      </c>
      <c r="D503" s="321">
        <v>475.83333333333331</v>
      </c>
      <c r="E503" s="321">
        <v>466.66666666666663</v>
      </c>
      <c r="F503" s="321">
        <v>460.83333333333331</v>
      </c>
      <c r="G503" s="321">
        <v>451.66666666666663</v>
      </c>
      <c r="H503" s="321">
        <v>481.66666666666663</v>
      </c>
      <c r="I503" s="321">
        <v>490.83333333333326</v>
      </c>
      <c r="J503" s="321">
        <v>496.66666666666663</v>
      </c>
      <c r="K503" s="320">
        <v>485</v>
      </c>
      <c r="L503" s="320">
        <v>470</v>
      </c>
      <c r="M503" s="320">
        <v>0.47297</v>
      </c>
      <c r="N503" s="1"/>
      <c r="O503" s="1"/>
    </row>
    <row r="504" spans="1:15" ht="12.75" customHeight="1">
      <c r="A504" s="30">
        <v>494</v>
      </c>
      <c r="B504" s="334" t="s">
        <v>281</v>
      </c>
      <c r="C504" s="320">
        <v>1625.15</v>
      </c>
      <c r="D504" s="321">
        <v>1621.6166666666668</v>
      </c>
      <c r="E504" s="321">
        <v>1609.8833333333337</v>
      </c>
      <c r="F504" s="321">
        <v>1594.6166666666668</v>
      </c>
      <c r="G504" s="321">
        <v>1582.8833333333337</v>
      </c>
      <c r="H504" s="321">
        <v>1636.8833333333337</v>
      </c>
      <c r="I504" s="321">
        <v>1648.6166666666668</v>
      </c>
      <c r="J504" s="321">
        <v>1663.8833333333337</v>
      </c>
      <c r="K504" s="320">
        <v>1633.35</v>
      </c>
      <c r="L504" s="320">
        <v>1606.35</v>
      </c>
      <c r="M504" s="320">
        <v>2.1366700000000001</v>
      </c>
      <c r="N504" s="1"/>
      <c r="O504" s="1"/>
    </row>
    <row r="505" spans="1:15" ht="12.75" customHeight="1">
      <c r="A505" s="30">
        <v>495</v>
      </c>
      <c r="B505" s="334" t="s">
        <v>213</v>
      </c>
      <c r="C505" s="320">
        <v>529.35</v>
      </c>
      <c r="D505" s="321">
        <v>527.93333333333328</v>
      </c>
      <c r="E505" s="321">
        <v>524.71666666666658</v>
      </c>
      <c r="F505" s="321">
        <v>520.08333333333326</v>
      </c>
      <c r="G505" s="321">
        <v>516.86666666666656</v>
      </c>
      <c r="H505" s="321">
        <v>532.56666666666661</v>
      </c>
      <c r="I505" s="321">
        <v>535.7833333333333</v>
      </c>
      <c r="J505" s="321">
        <v>540.41666666666663</v>
      </c>
      <c r="K505" s="320">
        <v>531.15</v>
      </c>
      <c r="L505" s="320">
        <v>523.29999999999995</v>
      </c>
      <c r="M505" s="320">
        <v>47.368839999999999</v>
      </c>
      <c r="N505" s="1"/>
      <c r="O505" s="1"/>
    </row>
    <row r="506" spans="1:15" ht="12.75" customHeight="1">
      <c r="A506" s="30">
        <v>496</v>
      </c>
      <c r="B506" s="334" t="s">
        <v>559</v>
      </c>
      <c r="C506" s="320">
        <v>282.14999999999998</v>
      </c>
      <c r="D506" s="321">
        <v>283.26666666666665</v>
      </c>
      <c r="E506" s="321">
        <v>278.83333333333331</v>
      </c>
      <c r="F506" s="321">
        <v>275.51666666666665</v>
      </c>
      <c r="G506" s="321">
        <v>271.08333333333331</v>
      </c>
      <c r="H506" s="321">
        <v>286.58333333333331</v>
      </c>
      <c r="I506" s="321">
        <v>291.01666666666671</v>
      </c>
      <c r="J506" s="321">
        <v>294.33333333333331</v>
      </c>
      <c r="K506" s="320">
        <v>287.7</v>
      </c>
      <c r="L506" s="320">
        <v>279.95</v>
      </c>
      <c r="M506" s="320">
        <v>3.66045</v>
      </c>
      <c r="N506" s="1"/>
      <c r="O506" s="1"/>
    </row>
    <row r="507" spans="1:15" ht="12.75" customHeight="1">
      <c r="A507" s="30">
        <v>497</v>
      </c>
      <c r="B507" s="334" t="s">
        <v>282</v>
      </c>
      <c r="C507" s="320">
        <v>13.75</v>
      </c>
      <c r="D507" s="321">
        <v>13.766666666666666</v>
      </c>
      <c r="E507" s="321">
        <v>13.633333333333331</v>
      </c>
      <c r="F507" s="321">
        <v>13.516666666666666</v>
      </c>
      <c r="G507" s="321">
        <v>13.383333333333331</v>
      </c>
      <c r="H507" s="321">
        <v>13.883333333333331</v>
      </c>
      <c r="I507" s="321">
        <v>14.016666666666664</v>
      </c>
      <c r="J507" s="321">
        <v>14.133333333333331</v>
      </c>
      <c r="K507" s="320">
        <v>13.9</v>
      </c>
      <c r="L507" s="320">
        <v>13.65</v>
      </c>
      <c r="M507" s="320">
        <v>808.63121999999998</v>
      </c>
      <c r="N507" s="1"/>
      <c r="O507" s="1"/>
    </row>
    <row r="508" spans="1:15" ht="12.75" customHeight="1">
      <c r="A508" s="30">
        <v>498</v>
      </c>
      <c r="B508" s="353" t="s">
        <v>214</v>
      </c>
      <c r="C508" s="354">
        <v>259.45</v>
      </c>
      <c r="D508" s="354">
        <v>261.35000000000002</v>
      </c>
      <c r="E508" s="354">
        <v>254.70000000000005</v>
      </c>
      <c r="F508" s="354">
        <v>249.95000000000005</v>
      </c>
      <c r="G508" s="354">
        <v>243.30000000000007</v>
      </c>
      <c r="H508" s="354">
        <v>266.10000000000002</v>
      </c>
      <c r="I508" s="354">
        <v>272.75</v>
      </c>
      <c r="J508" s="353">
        <v>277.5</v>
      </c>
      <c r="K508" s="353">
        <v>268</v>
      </c>
      <c r="L508" s="353">
        <v>256.60000000000002</v>
      </c>
      <c r="M508" s="270">
        <v>119.36505</v>
      </c>
      <c r="N508" s="1"/>
      <c r="O508" s="1"/>
    </row>
    <row r="509" spans="1:15" ht="12.75" customHeight="1">
      <c r="A509" s="30">
        <v>499</v>
      </c>
      <c r="B509" s="353" t="s">
        <v>560</v>
      </c>
      <c r="C509" s="354">
        <v>328.8</v>
      </c>
      <c r="D509" s="354">
        <v>331.59999999999997</v>
      </c>
      <c r="E509" s="354">
        <v>324.19999999999993</v>
      </c>
      <c r="F509" s="354">
        <v>319.59999999999997</v>
      </c>
      <c r="G509" s="354">
        <v>312.19999999999993</v>
      </c>
      <c r="H509" s="354">
        <v>336.19999999999993</v>
      </c>
      <c r="I509" s="354">
        <v>343.59999999999991</v>
      </c>
      <c r="J509" s="353">
        <v>348.19999999999993</v>
      </c>
      <c r="K509" s="353">
        <v>339</v>
      </c>
      <c r="L509" s="353">
        <v>327</v>
      </c>
      <c r="M509" s="270">
        <v>6.1143099999999997</v>
      </c>
      <c r="N509" s="1"/>
      <c r="O509" s="1"/>
    </row>
    <row r="510" spans="1:15" ht="12.75" customHeight="1">
      <c r="A510" s="30">
        <v>500</v>
      </c>
      <c r="B510" s="353" t="s">
        <v>561</v>
      </c>
      <c r="C510" s="354">
        <v>1632.45</v>
      </c>
      <c r="D510" s="354">
        <v>1634.8166666666666</v>
      </c>
      <c r="E510" s="354">
        <v>1611.6833333333332</v>
      </c>
      <c r="F510" s="354">
        <v>1590.9166666666665</v>
      </c>
      <c r="G510" s="354">
        <v>1567.7833333333331</v>
      </c>
      <c r="H510" s="354">
        <v>1655.5833333333333</v>
      </c>
      <c r="I510" s="354">
        <v>1678.7166666666665</v>
      </c>
      <c r="J510" s="353">
        <v>1699.4833333333333</v>
      </c>
      <c r="K510" s="353">
        <v>1657.95</v>
      </c>
      <c r="L510" s="353">
        <v>1614.05</v>
      </c>
      <c r="M510" s="270">
        <v>0.26606000000000002</v>
      </c>
      <c r="N510" s="1"/>
      <c r="O510" s="1"/>
    </row>
    <row r="511" spans="1:15" ht="12.75" customHeight="1">
      <c r="A511" s="30"/>
      <c r="B511" s="353"/>
      <c r="C511" s="354"/>
      <c r="D511" s="354"/>
      <c r="E511" s="354"/>
      <c r="F511" s="354"/>
      <c r="G511" s="354"/>
      <c r="H511" s="354"/>
      <c r="I511" s="354"/>
      <c r="J511" s="353"/>
      <c r="K511" s="353"/>
      <c r="L511" s="353"/>
      <c r="M511" s="270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80"/>
      <c r="B5" s="481"/>
      <c r="C5" s="480"/>
      <c r="D5" s="481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8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563</v>
      </c>
      <c r="B7" s="482" t="s">
        <v>564</v>
      </c>
      <c r="C7" s="481"/>
      <c r="D7" s="7">
        <f>Main!B10</f>
        <v>44677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565</v>
      </c>
      <c r="B9" s="85" t="s">
        <v>566</v>
      </c>
      <c r="C9" s="85" t="s">
        <v>567</v>
      </c>
      <c r="D9" s="85" t="s">
        <v>568</v>
      </c>
      <c r="E9" s="85" t="s">
        <v>569</v>
      </c>
      <c r="F9" s="85" t="s">
        <v>570</v>
      </c>
      <c r="G9" s="85" t="s">
        <v>571</v>
      </c>
      <c r="H9" s="85" t="s">
        <v>572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44676</v>
      </c>
      <c r="B10" s="29">
        <v>540146</v>
      </c>
      <c r="C10" s="28" t="s">
        <v>1135</v>
      </c>
      <c r="D10" s="28" t="s">
        <v>1136</v>
      </c>
      <c r="E10" s="28" t="s">
        <v>573</v>
      </c>
      <c r="F10" s="87">
        <v>100000</v>
      </c>
      <c r="G10" s="29">
        <v>45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44676</v>
      </c>
      <c r="B11" s="29">
        <v>542670</v>
      </c>
      <c r="C11" s="28" t="s">
        <v>1137</v>
      </c>
      <c r="D11" s="28" t="s">
        <v>1138</v>
      </c>
      <c r="E11" s="28" t="s">
        <v>573</v>
      </c>
      <c r="F11" s="87">
        <v>131000</v>
      </c>
      <c r="G11" s="29">
        <v>46.6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44676</v>
      </c>
      <c r="B12" s="29">
        <v>540135</v>
      </c>
      <c r="C12" s="28" t="s">
        <v>1072</v>
      </c>
      <c r="D12" s="28" t="s">
        <v>1139</v>
      </c>
      <c r="E12" s="28" t="s">
        <v>574</v>
      </c>
      <c r="F12" s="87">
        <v>24000000</v>
      </c>
      <c r="G12" s="29">
        <v>2.31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44676</v>
      </c>
      <c r="B13" s="29">
        <v>540135</v>
      </c>
      <c r="C13" s="28" t="s">
        <v>1072</v>
      </c>
      <c r="D13" s="28" t="s">
        <v>1140</v>
      </c>
      <c r="E13" s="28" t="s">
        <v>573</v>
      </c>
      <c r="F13" s="87">
        <v>3000000</v>
      </c>
      <c r="G13" s="29">
        <v>2.2999999999999998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44676</v>
      </c>
      <c r="B14" s="29">
        <v>540135</v>
      </c>
      <c r="C14" s="28" t="s">
        <v>1072</v>
      </c>
      <c r="D14" s="28" t="s">
        <v>1140</v>
      </c>
      <c r="E14" s="28" t="s">
        <v>574</v>
      </c>
      <c r="F14" s="87">
        <v>200000</v>
      </c>
      <c r="G14" s="29">
        <v>2.3199999999999998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44676</v>
      </c>
      <c r="B15" s="29">
        <v>540135</v>
      </c>
      <c r="C15" s="28" t="s">
        <v>1072</v>
      </c>
      <c r="D15" s="28" t="s">
        <v>1141</v>
      </c>
      <c r="E15" s="28" t="s">
        <v>574</v>
      </c>
      <c r="F15" s="87">
        <v>3000000</v>
      </c>
      <c r="G15" s="29">
        <v>2.33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44676</v>
      </c>
      <c r="B16" s="29">
        <v>537069</v>
      </c>
      <c r="C16" s="28" t="s">
        <v>1142</v>
      </c>
      <c r="D16" s="28" t="s">
        <v>1143</v>
      </c>
      <c r="E16" s="28" t="s">
        <v>574</v>
      </c>
      <c r="F16" s="87">
        <v>500000</v>
      </c>
      <c r="G16" s="29">
        <v>11.43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44676</v>
      </c>
      <c r="B17" s="29">
        <v>537069</v>
      </c>
      <c r="C17" s="28" t="s">
        <v>1142</v>
      </c>
      <c r="D17" s="28" t="s">
        <v>1144</v>
      </c>
      <c r="E17" s="28" t="s">
        <v>573</v>
      </c>
      <c r="F17" s="87">
        <v>457851</v>
      </c>
      <c r="G17" s="29">
        <v>11.46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44676</v>
      </c>
      <c r="B18" s="29">
        <v>540788</v>
      </c>
      <c r="C18" s="28" t="s">
        <v>1074</v>
      </c>
      <c r="D18" s="28" t="s">
        <v>1075</v>
      </c>
      <c r="E18" s="28" t="s">
        <v>574</v>
      </c>
      <c r="F18" s="87">
        <v>67663</v>
      </c>
      <c r="G18" s="29">
        <v>58.81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44676</v>
      </c>
      <c r="B19" s="29">
        <v>539621</v>
      </c>
      <c r="C19" s="28" t="s">
        <v>1004</v>
      </c>
      <c r="D19" s="28" t="s">
        <v>1094</v>
      </c>
      <c r="E19" s="28" t="s">
        <v>573</v>
      </c>
      <c r="F19" s="87">
        <v>713491</v>
      </c>
      <c r="G19" s="29">
        <v>5.21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44676</v>
      </c>
      <c r="B20" s="29">
        <v>539621</v>
      </c>
      <c r="C20" s="28" t="s">
        <v>1004</v>
      </c>
      <c r="D20" s="28" t="s">
        <v>1094</v>
      </c>
      <c r="E20" s="28" t="s">
        <v>574</v>
      </c>
      <c r="F20" s="87">
        <v>883491</v>
      </c>
      <c r="G20" s="29">
        <v>5.25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44676</v>
      </c>
      <c r="B21" s="29">
        <v>539621</v>
      </c>
      <c r="C21" s="28" t="s">
        <v>1004</v>
      </c>
      <c r="D21" s="28" t="s">
        <v>1145</v>
      </c>
      <c r="E21" s="28" t="s">
        <v>574</v>
      </c>
      <c r="F21" s="87">
        <v>500000</v>
      </c>
      <c r="G21" s="29">
        <v>5.38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44676</v>
      </c>
      <c r="B22" s="29">
        <v>539621</v>
      </c>
      <c r="C22" s="28" t="s">
        <v>1004</v>
      </c>
      <c r="D22" s="28" t="s">
        <v>1146</v>
      </c>
      <c r="E22" s="28" t="s">
        <v>573</v>
      </c>
      <c r="F22" s="87">
        <v>372800</v>
      </c>
      <c r="G22" s="29">
        <v>5.38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44676</v>
      </c>
      <c r="B23" s="29">
        <v>539621</v>
      </c>
      <c r="C23" s="28" t="s">
        <v>1004</v>
      </c>
      <c r="D23" s="28" t="s">
        <v>1146</v>
      </c>
      <c r="E23" s="28" t="s">
        <v>574</v>
      </c>
      <c r="F23" s="87">
        <v>641831</v>
      </c>
      <c r="G23" s="29">
        <v>5.38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44676</v>
      </c>
      <c r="B24" s="29">
        <v>539621</v>
      </c>
      <c r="C24" s="28" t="s">
        <v>1004</v>
      </c>
      <c r="D24" s="28" t="s">
        <v>1147</v>
      </c>
      <c r="E24" s="28" t="s">
        <v>573</v>
      </c>
      <c r="F24" s="87">
        <v>317532</v>
      </c>
      <c r="G24" s="29">
        <v>4.92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44676</v>
      </c>
      <c r="B25" s="29">
        <v>539621</v>
      </c>
      <c r="C25" s="28" t="s">
        <v>1004</v>
      </c>
      <c r="D25" s="28" t="s">
        <v>1147</v>
      </c>
      <c r="E25" s="28" t="s">
        <v>574</v>
      </c>
      <c r="F25" s="87">
        <v>292725</v>
      </c>
      <c r="G25" s="29">
        <v>4.88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44676</v>
      </c>
      <c r="B26" s="29">
        <v>539621</v>
      </c>
      <c r="C26" s="28" t="s">
        <v>1004</v>
      </c>
      <c r="D26" s="28" t="s">
        <v>1016</v>
      </c>
      <c r="E26" s="28" t="s">
        <v>573</v>
      </c>
      <c r="F26" s="87">
        <v>2000000</v>
      </c>
      <c r="G26" s="29">
        <v>5.33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44676</v>
      </c>
      <c r="B27" s="29">
        <v>539621</v>
      </c>
      <c r="C27" s="28" t="s">
        <v>1004</v>
      </c>
      <c r="D27" s="28" t="s">
        <v>1148</v>
      </c>
      <c r="E27" s="28" t="s">
        <v>574</v>
      </c>
      <c r="F27" s="87">
        <v>1800000</v>
      </c>
      <c r="G27" s="29">
        <v>5.38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44676</v>
      </c>
      <c r="B28" s="29">
        <v>539621</v>
      </c>
      <c r="C28" s="28" t="s">
        <v>1004</v>
      </c>
      <c r="D28" s="28" t="s">
        <v>1016</v>
      </c>
      <c r="E28" s="28" t="s">
        <v>574</v>
      </c>
      <c r="F28" s="87">
        <v>3742270</v>
      </c>
      <c r="G28" s="29">
        <v>5.19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44676</v>
      </c>
      <c r="B29" s="29">
        <v>539621</v>
      </c>
      <c r="C29" s="28" t="s">
        <v>1004</v>
      </c>
      <c r="D29" s="28" t="s">
        <v>1055</v>
      </c>
      <c r="E29" s="28" t="s">
        <v>573</v>
      </c>
      <c r="F29" s="87">
        <v>2493534</v>
      </c>
      <c r="G29" s="29">
        <v>5.36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44676</v>
      </c>
      <c r="B30" s="29">
        <v>539621</v>
      </c>
      <c r="C30" s="28" t="s">
        <v>1004</v>
      </c>
      <c r="D30" s="28" t="s">
        <v>1055</v>
      </c>
      <c r="E30" s="28" t="s">
        <v>574</v>
      </c>
      <c r="F30" s="87">
        <v>2493534</v>
      </c>
      <c r="G30" s="29">
        <v>5.14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44676</v>
      </c>
      <c r="B31" s="29">
        <v>539621</v>
      </c>
      <c r="C31" s="28" t="s">
        <v>1004</v>
      </c>
      <c r="D31" s="28" t="s">
        <v>1149</v>
      </c>
      <c r="E31" s="28" t="s">
        <v>573</v>
      </c>
      <c r="F31" s="87">
        <v>905000</v>
      </c>
      <c r="G31" s="29">
        <v>5.38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44676</v>
      </c>
      <c r="B32" s="29">
        <v>539621</v>
      </c>
      <c r="C32" s="28" t="s">
        <v>1004</v>
      </c>
      <c r="D32" s="28" t="s">
        <v>1150</v>
      </c>
      <c r="E32" s="28" t="s">
        <v>574</v>
      </c>
      <c r="F32" s="87">
        <v>500000</v>
      </c>
      <c r="G32" s="29">
        <v>5.38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44676</v>
      </c>
      <c r="B33" s="29">
        <v>539621</v>
      </c>
      <c r="C33" s="28" t="s">
        <v>1004</v>
      </c>
      <c r="D33" s="28" t="s">
        <v>1151</v>
      </c>
      <c r="E33" s="28" t="s">
        <v>573</v>
      </c>
      <c r="F33" s="87">
        <v>900000</v>
      </c>
      <c r="G33" s="29">
        <v>4.88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44676</v>
      </c>
      <c r="B34" s="29">
        <v>539621</v>
      </c>
      <c r="C34" s="28" t="s">
        <v>1004</v>
      </c>
      <c r="D34" s="28" t="s">
        <v>867</v>
      </c>
      <c r="E34" s="28" t="s">
        <v>573</v>
      </c>
      <c r="F34" s="87">
        <v>2980891</v>
      </c>
      <c r="G34" s="29">
        <v>4.92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44676</v>
      </c>
      <c r="B35" s="29">
        <v>539621</v>
      </c>
      <c r="C35" s="28" t="s">
        <v>1004</v>
      </c>
      <c r="D35" s="28" t="s">
        <v>1151</v>
      </c>
      <c r="E35" s="28" t="s">
        <v>574</v>
      </c>
      <c r="F35" s="87">
        <v>900000</v>
      </c>
      <c r="G35" s="29">
        <v>4.88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44676</v>
      </c>
      <c r="B36" s="29">
        <v>539621</v>
      </c>
      <c r="C36" s="28" t="s">
        <v>1004</v>
      </c>
      <c r="D36" s="28" t="s">
        <v>867</v>
      </c>
      <c r="E36" s="28" t="s">
        <v>574</v>
      </c>
      <c r="F36" s="87">
        <v>2980891</v>
      </c>
      <c r="G36" s="29">
        <v>5.33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44676</v>
      </c>
      <c r="B37" s="29">
        <v>540545</v>
      </c>
      <c r="C37" s="28" t="s">
        <v>1152</v>
      </c>
      <c r="D37" s="28" t="s">
        <v>1153</v>
      </c>
      <c r="E37" s="28" t="s">
        <v>573</v>
      </c>
      <c r="F37" s="87">
        <v>62934</v>
      </c>
      <c r="G37" s="29">
        <v>21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44676</v>
      </c>
      <c r="B38" s="29">
        <v>542248</v>
      </c>
      <c r="C38" s="28" t="s">
        <v>1154</v>
      </c>
      <c r="D38" s="28" t="s">
        <v>1155</v>
      </c>
      <c r="E38" s="28" t="s">
        <v>573</v>
      </c>
      <c r="F38" s="87">
        <v>80400</v>
      </c>
      <c r="G38" s="29">
        <v>36.119999999999997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44676</v>
      </c>
      <c r="B39" s="29">
        <v>539197</v>
      </c>
      <c r="C39" s="28" t="s">
        <v>1156</v>
      </c>
      <c r="D39" s="28" t="s">
        <v>1157</v>
      </c>
      <c r="E39" s="28" t="s">
        <v>574</v>
      </c>
      <c r="F39" s="87">
        <v>578410</v>
      </c>
      <c r="G39" s="29">
        <v>0.77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44676</v>
      </c>
      <c r="B40" s="29">
        <v>543516</v>
      </c>
      <c r="C40" s="28" t="s">
        <v>1095</v>
      </c>
      <c r="D40" s="28" t="s">
        <v>1158</v>
      </c>
      <c r="E40" s="28" t="s">
        <v>573</v>
      </c>
      <c r="F40" s="87">
        <v>12000</v>
      </c>
      <c r="G40" s="29">
        <v>51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44676</v>
      </c>
      <c r="B41" s="29">
        <v>543516</v>
      </c>
      <c r="C41" s="28" t="s">
        <v>1095</v>
      </c>
      <c r="D41" s="28" t="s">
        <v>1158</v>
      </c>
      <c r="E41" s="28" t="s">
        <v>574</v>
      </c>
      <c r="F41" s="87">
        <v>30000</v>
      </c>
      <c r="G41" s="29">
        <v>51.1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44676</v>
      </c>
      <c r="B42" s="29">
        <v>542803</v>
      </c>
      <c r="C42" s="28" t="s">
        <v>1159</v>
      </c>
      <c r="D42" s="28" t="s">
        <v>1160</v>
      </c>
      <c r="E42" s="28" t="s">
        <v>574</v>
      </c>
      <c r="F42" s="87">
        <v>100000</v>
      </c>
      <c r="G42" s="29">
        <v>24.35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44676</v>
      </c>
      <c r="B43" s="29">
        <v>542803</v>
      </c>
      <c r="C43" s="28" t="s">
        <v>1159</v>
      </c>
      <c r="D43" s="28" t="s">
        <v>1161</v>
      </c>
      <c r="E43" s="28" t="s">
        <v>573</v>
      </c>
      <c r="F43" s="87">
        <v>15000</v>
      </c>
      <c r="G43" s="29">
        <v>24.35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44676</v>
      </c>
      <c r="B44" s="29">
        <v>542803</v>
      </c>
      <c r="C44" s="28" t="s">
        <v>1159</v>
      </c>
      <c r="D44" s="28" t="s">
        <v>1162</v>
      </c>
      <c r="E44" s="28" t="s">
        <v>573</v>
      </c>
      <c r="F44" s="87">
        <v>24000</v>
      </c>
      <c r="G44" s="29">
        <v>24.35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44676</v>
      </c>
      <c r="B45" s="29">
        <v>542803</v>
      </c>
      <c r="C45" s="28" t="s">
        <v>1159</v>
      </c>
      <c r="D45" s="28" t="s">
        <v>1163</v>
      </c>
      <c r="E45" s="28" t="s">
        <v>573</v>
      </c>
      <c r="F45" s="87">
        <v>8474</v>
      </c>
      <c r="G45" s="29">
        <v>24.35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44676</v>
      </c>
      <c r="B46" s="29">
        <v>542803</v>
      </c>
      <c r="C46" s="28" t="s">
        <v>1159</v>
      </c>
      <c r="D46" s="28" t="s">
        <v>1164</v>
      </c>
      <c r="E46" s="28" t="s">
        <v>573</v>
      </c>
      <c r="F46" s="87">
        <v>45000</v>
      </c>
      <c r="G46" s="29">
        <v>24.35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44676</v>
      </c>
      <c r="B47" s="29">
        <v>504397</v>
      </c>
      <c r="C47" s="28" t="s">
        <v>1165</v>
      </c>
      <c r="D47" s="28" t="s">
        <v>1166</v>
      </c>
      <c r="E47" s="28" t="s">
        <v>574</v>
      </c>
      <c r="F47" s="87">
        <v>5582</v>
      </c>
      <c r="G47" s="29">
        <v>34.18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44676</v>
      </c>
      <c r="B48" s="29">
        <v>538180</v>
      </c>
      <c r="C48" s="28" t="s">
        <v>1167</v>
      </c>
      <c r="D48" s="28" t="s">
        <v>867</v>
      </c>
      <c r="E48" s="28" t="s">
        <v>573</v>
      </c>
      <c r="F48" s="87">
        <v>2348138</v>
      </c>
      <c r="G48" s="29">
        <v>1.22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44676</v>
      </c>
      <c r="B49" s="29">
        <v>538180</v>
      </c>
      <c r="C49" s="28" t="s">
        <v>1167</v>
      </c>
      <c r="D49" s="28" t="s">
        <v>867</v>
      </c>
      <c r="E49" s="28" t="s">
        <v>574</v>
      </c>
      <c r="F49" s="87">
        <v>4400000</v>
      </c>
      <c r="G49" s="29">
        <v>1.27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44676</v>
      </c>
      <c r="B50" s="29">
        <v>539224</v>
      </c>
      <c r="C50" s="28" t="s">
        <v>1168</v>
      </c>
      <c r="D50" s="28" t="s">
        <v>1169</v>
      </c>
      <c r="E50" s="28" t="s">
        <v>574</v>
      </c>
      <c r="F50" s="87">
        <v>112727</v>
      </c>
      <c r="G50" s="29">
        <v>37.090000000000003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44676</v>
      </c>
      <c r="B51" s="29">
        <v>524590</v>
      </c>
      <c r="C51" s="28" t="s">
        <v>1170</v>
      </c>
      <c r="D51" s="28" t="s">
        <v>1171</v>
      </c>
      <c r="E51" s="28" t="s">
        <v>573</v>
      </c>
      <c r="F51" s="87">
        <v>27967</v>
      </c>
      <c r="G51" s="29">
        <v>53.92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44676</v>
      </c>
      <c r="B52" s="29">
        <v>524590</v>
      </c>
      <c r="C52" s="28" t="s">
        <v>1170</v>
      </c>
      <c r="D52" s="28" t="s">
        <v>1171</v>
      </c>
      <c r="E52" s="28" t="s">
        <v>574</v>
      </c>
      <c r="F52" s="87">
        <v>1001</v>
      </c>
      <c r="G52" s="29">
        <v>58.25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44676</v>
      </c>
      <c r="B53" s="29">
        <v>535667</v>
      </c>
      <c r="C53" s="28" t="s">
        <v>1172</v>
      </c>
      <c r="D53" s="28" t="s">
        <v>1173</v>
      </c>
      <c r="E53" s="28" t="s">
        <v>573</v>
      </c>
      <c r="F53" s="87">
        <v>183152</v>
      </c>
      <c r="G53" s="29">
        <v>26.35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44676</v>
      </c>
      <c r="B54" s="29">
        <v>535667</v>
      </c>
      <c r="C54" s="28" t="s">
        <v>1172</v>
      </c>
      <c r="D54" s="28" t="s">
        <v>1174</v>
      </c>
      <c r="E54" s="28" t="s">
        <v>574</v>
      </c>
      <c r="F54" s="87">
        <v>183500</v>
      </c>
      <c r="G54" s="29">
        <v>26.35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44676</v>
      </c>
      <c r="B55" s="29">
        <v>501700</v>
      </c>
      <c r="C55" s="28" t="s">
        <v>1175</v>
      </c>
      <c r="D55" s="28" t="s">
        <v>1176</v>
      </c>
      <c r="E55" s="28" t="s">
        <v>573</v>
      </c>
      <c r="F55" s="87">
        <v>514000</v>
      </c>
      <c r="G55" s="29">
        <v>40.950000000000003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44676</v>
      </c>
      <c r="B56" s="29">
        <v>501700</v>
      </c>
      <c r="C56" s="28" t="s">
        <v>1175</v>
      </c>
      <c r="D56" s="28" t="s">
        <v>1177</v>
      </c>
      <c r="E56" s="28" t="s">
        <v>574</v>
      </c>
      <c r="F56" s="87">
        <v>1110232</v>
      </c>
      <c r="G56" s="29">
        <v>40.950000000000003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44676</v>
      </c>
      <c r="B57" s="29">
        <v>521005</v>
      </c>
      <c r="C57" s="28" t="s">
        <v>1178</v>
      </c>
      <c r="D57" s="28" t="s">
        <v>1179</v>
      </c>
      <c r="E57" s="28" t="s">
        <v>573</v>
      </c>
      <c r="F57" s="87">
        <v>15410</v>
      </c>
      <c r="G57" s="29">
        <v>17.18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44676</v>
      </c>
      <c r="B58" s="29">
        <v>521005</v>
      </c>
      <c r="C58" s="28" t="s">
        <v>1178</v>
      </c>
      <c r="D58" s="28" t="s">
        <v>1180</v>
      </c>
      <c r="E58" s="28" t="s">
        <v>574</v>
      </c>
      <c r="F58" s="87">
        <v>15000</v>
      </c>
      <c r="G58" s="29">
        <v>17.18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44676</v>
      </c>
      <c r="B59" s="29">
        <v>521005</v>
      </c>
      <c r="C59" s="28" t="s">
        <v>1178</v>
      </c>
      <c r="D59" s="28" t="s">
        <v>1181</v>
      </c>
      <c r="E59" s="28" t="s">
        <v>574</v>
      </c>
      <c r="F59" s="87">
        <v>25000</v>
      </c>
      <c r="G59" s="29">
        <v>18.98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44676</v>
      </c>
      <c r="B60" s="29">
        <v>506134</v>
      </c>
      <c r="C60" s="28" t="s">
        <v>1182</v>
      </c>
      <c r="D60" s="28" t="s">
        <v>1183</v>
      </c>
      <c r="E60" s="28" t="s">
        <v>574</v>
      </c>
      <c r="F60" s="87">
        <v>170000</v>
      </c>
      <c r="G60" s="29">
        <v>8.7100000000000009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44676</v>
      </c>
      <c r="B61" s="29">
        <v>539910</v>
      </c>
      <c r="C61" s="28" t="s">
        <v>1096</v>
      </c>
      <c r="D61" s="28" t="s">
        <v>867</v>
      </c>
      <c r="E61" s="28" t="s">
        <v>574</v>
      </c>
      <c r="F61" s="87">
        <v>81965</v>
      </c>
      <c r="G61" s="29">
        <v>7.36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44676</v>
      </c>
      <c r="B62" s="29">
        <v>531328</v>
      </c>
      <c r="C62" s="28" t="s">
        <v>1032</v>
      </c>
      <c r="D62" s="28" t="s">
        <v>1076</v>
      </c>
      <c r="E62" s="28" t="s">
        <v>574</v>
      </c>
      <c r="F62" s="87">
        <v>2890000</v>
      </c>
      <c r="G62" s="29">
        <v>1.23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44676</v>
      </c>
      <c r="B63" s="29">
        <v>505693</v>
      </c>
      <c r="C63" s="28" t="s">
        <v>1184</v>
      </c>
      <c r="D63" s="28" t="s">
        <v>1056</v>
      </c>
      <c r="E63" s="28" t="s">
        <v>573</v>
      </c>
      <c r="F63" s="87">
        <v>48413</v>
      </c>
      <c r="G63" s="29">
        <v>203.5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44676</v>
      </c>
      <c r="B64" s="29">
        <v>505693</v>
      </c>
      <c r="C64" s="28" t="s">
        <v>1184</v>
      </c>
      <c r="D64" s="28" t="s">
        <v>1056</v>
      </c>
      <c r="E64" s="28" t="s">
        <v>574</v>
      </c>
      <c r="F64" s="87">
        <v>6709</v>
      </c>
      <c r="G64" s="29">
        <v>196.11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44676</v>
      </c>
      <c r="B65" s="29">
        <v>533602</v>
      </c>
      <c r="C65" s="28" t="s">
        <v>1185</v>
      </c>
      <c r="D65" s="28" t="s">
        <v>1186</v>
      </c>
      <c r="E65" s="28" t="s">
        <v>573</v>
      </c>
      <c r="F65" s="87">
        <v>671259</v>
      </c>
      <c r="G65" s="29">
        <v>13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44676</v>
      </c>
      <c r="B66" s="29">
        <v>531176</v>
      </c>
      <c r="C66" s="28" t="s">
        <v>1187</v>
      </c>
      <c r="D66" s="28" t="s">
        <v>1188</v>
      </c>
      <c r="E66" s="28" t="s">
        <v>574</v>
      </c>
      <c r="F66" s="87">
        <v>50000</v>
      </c>
      <c r="G66" s="29">
        <v>25.4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44676</v>
      </c>
      <c r="B67" s="29">
        <v>541352</v>
      </c>
      <c r="C67" s="28" t="s">
        <v>1189</v>
      </c>
      <c r="D67" s="28" t="s">
        <v>1190</v>
      </c>
      <c r="E67" s="28" t="s">
        <v>574</v>
      </c>
      <c r="F67" s="87">
        <v>65000</v>
      </c>
      <c r="G67" s="29">
        <v>138.21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44676</v>
      </c>
      <c r="B68" s="29">
        <v>543207</v>
      </c>
      <c r="C68" s="28" t="s">
        <v>1097</v>
      </c>
      <c r="D68" s="28" t="s">
        <v>1191</v>
      </c>
      <c r="E68" s="28" t="s">
        <v>573</v>
      </c>
      <c r="F68" s="87">
        <v>55165</v>
      </c>
      <c r="G68" s="29">
        <v>10.06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44676</v>
      </c>
      <c r="B69" s="29">
        <v>543207</v>
      </c>
      <c r="C69" s="28" t="s">
        <v>1097</v>
      </c>
      <c r="D69" s="28" t="s">
        <v>1191</v>
      </c>
      <c r="E69" s="28" t="s">
        <v>574</v>
      </c>
      <c r="F69" s="87">
        <v>77855</v>
      </c>
      <c r="G69" s="29">
        <v>10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44676</v>
      </c>
      <c r="B70" s="29">
        <v>543207</v>
      </c>
      <c r="C70" s="28" t="s">
        <v>1097</v>
      </c>
      <c r="D70" s="28" t="s">
        <v>1098</v>
      </c>
      <c r="E70" s="28" t="s">
        <v>574</v>
      </c>
      <c r="F70" s="87">
        <v>95270</v>
      </c>
      <c r="G70" s="29">
        <v>9.65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44676</v>
      </c>
      <c r="B71" s="29">
        <v>543194</v>
      </c>
      <c r="C71" s="28" t="s">
        <v>1192</v>
      </c>
      <c r="D71" s="28" t="s">
        <v>1193</v>
      </c>
      <c r="E71" s="28" t="s">
        <v>573</v>
      </c>
      <c r="F71" s="87">
        <v>1800</v>
      </c>
      <c r="G71" s="29">
        <v>146.44999999999999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44676</v>
      </c>
      <c r="B72" s="29">
        <v>543194</v>
      </c>
      <c r="C72" s="28" t="s">
        <v>1192</v>
      </c>
      <c r="D72" s="28" t="s">
        <v>1193</v>
      </c>
      <c r="E72" s="28" t="s">
        <v>574</v>
      </c>
      <c r="F72" s="87">
        <v>3600</v>
      </c>
      <c r="G72" s="29">
        <v>146.4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44676</v>
      </c>
      <c r="B73" s="29">
        <v>543194</v>
      </c>
      <c r="C73" s="28" t="s">
        <v>1192</v>
      </c>
      <c r="D73" s="28" t="s">
        <v>1194</v>
      </c>
      <c r="E73" s="28" t="s">
        <v>574</v>
      </c>
      <c r="F73" s="87">
        <v>21600</v>
      </c>
      <c r="G73" s="29">
        <v>145.75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44676</v>
      </c>
      <c r="B74" s="29">
        <v>538537</v>
      </c>
      <c r="C74" s="28" t="s">
        <v>1077</v>
      </c>
      <c r="D74" s="28" t="s">
        <v>1078</v>
      </c>
      <c r="E74" s="28" t="s">
        <v>574</v>
      </c>
      <c r="F74" s="87">
        <v>100000</v>
      </c>
      <c r="G74" s="29">
        <v>2.09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44676</v>
      </c>
      <c r="B75" s="29">
        <v>538537</v>
      </c>
      <c r="C75" s="28" t="s">
        <v>1077</v>
      </c>
      <c r="D75" s="28" t="s">
        <v>1195</v>
      </c>
      <c r="E75" s="28" t="s">
        <v>573</v>
      </c>
      <c r="F75" s="87">
        <v>107462</v>
      </c>
      <c r="G75" s="29">
        <v>2.09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44676</v>
      </c>
      <c r="B76" s="29">
        <v>540386</v>
      </c>
      <c r="C76" s="28" t="s">
        <v>1196</v>
      </c>
      <c r="D76" s="28" t="s">
        <v>1016</v>
      </c>
      <c r="E76" s="28" t="s">
        <v>573</v>
      </c>
      <c r="F76" s="87">
        <v>50000</v>
      </c>
      <c r="G76" s="29">
        <v>18.690000000000001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44676</v>
      </c>
      <c r="B77" s="29">
        <v>524572</v>
      </c>
      <c r="C77" s="28" t="s">
        <v>1197</v>
      </c>
      <c r="D77" s="28" t="s">
        <v>1055</v>
      </c>
      <c r="E77" s="28" t="s">
        <v>574</v>
      </c>
      <c r="F77" s="87">
        <v>75065</v>
      </c>
      <c r="G77" s="29">
        <v>14.33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44676</v>
      </c>
      <c r="B78" s="29">
        <v>524572</v>
      </c>
      <c r="C78" s="28" t="s">
        <v>1197</v>
      </c>
      <c r="D78" s="28" t="s">
        <v>1016</v>
      </c>
      <c r="E78" s="28" t="s">
        <v>573</v>
      </c>
      <c r="F78" s="87">
        <v>103912</v>
      </c>
      <c r="G78" s="29">
        <v>14.91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44676</v>
      </c>
      <c r="B79" s="29">
        <v>541601</v>
      </c>
      <c r="C79" s="28" t="s">
        <v>1099</v>
      </c>
      <c r="D79" s="28" t="s">
        <v>1100</v>
      </c>
      <c r="E79" s="28" t="s">
        <v>573</v>
      </c>
      <c r="F79" s="87">
        <v>8100</v>
      </c>
      <c r="G79" s="29">
        <v>141.94999999999999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44676</v>
      </c>
      <c r="B80" s="29">
        <v>541601</v>
      </c>
      <c r="C80" s="28" t="s">
        <v>1099</v>
      </c>
      <c r="D80" s="28" t="s">
        <v>1100</v>
      </c>
      <c r="E80" s="28" t="s">
        <v>574</v>
      </c>
      <c r="F80" s="87">
        <v>64800</v>
      </c>
      <c r="G80" s="29">
        <v>141.94999999999999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44676</v>
      </c>
      <c r="B81" s="29">
        <v>541601</v>
      </c>
      <c r="C81" s="28" t="s">
        <v>1099</v>
      </c>
      <c r="D81" s="28" t="s">
        <v>1198</v>
      </c>
      <c r="E81" s="28" t="s">
        <v>573</v>
      </c>
      <c r="F81" s="87">
        <v>62100</v>
      </c>
      <c r="G81" s="29">
        <v>141.94999999999999</v>
      </c>
      <c r="H81" s="29" t="s">
        <v>311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44676</v>
      </c>
      <c r="B82" s="29">
        <v>519191</v>
      </c>
      <c r="C82" s="28" t="s">
        <v>1101</v>
      </c>
      <c r="D82" s="28" t="s">
        <v>1102</v>
      </c>
      <c r="E82" s="28" t="s">
        <v>574</v>
      </c>
      <c r="F82" s="87">
        <v>60000</v>
      </c>
      <c r="G82" s="29">
        <v>12.23</v>
      </c>
      <c r="H82" s="29" t="s">
        <v>311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44676</v>
      </c>
      <c r="B83" s="29">
        <v>538540</v>
      </c>
      <c r="C83" s="28" t="s">
        <v>1199</v>
      </c>
      <c r="D83" s="28" t="s">
        <v>1200</v>
      </c>
      <c r="E83" s="28" t="s">
        <v>573</v>
      </c>
      <c r="F83" s="87">
        <v>360000</v>
      </c>
      <c r="G83" s="29">
        <v>2.12</v>
      </c>
      <c r="H83" s="29" t="s">
        <v>311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44676</v>
      </c>
      <c r="B84" s="29">
        <v>538540</v>
      </c>
      <c r="C84" s="28" t="s">
        <v>1199</v>
      </c>
      <c r="D84" s="28" t="s">
        <v>1200</v>
      </c>
      <c r="E84" s="28" t="s">
        <v>574</v>
      </c>
      <c r="F84" s="87">
        <v>147151</v>
      </c>
      <c r="G84" s="29">
        <v>2.34</v>
      </c>
      <c r="H84" s="29" t="s">
        <v>311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44676</v>
      </c>
      <c r="B85" s="29">
        <v>538540</v>
      </c>
      <c r="C85" s="28" t="s">
        <v>1199</v>
      </c>
      <c r="D85" s="28" t="s">
        <v>867</v>
      </c>
      <c r="E85" s="28" t="s">
        <v>574</v>
      </c>
      <c r="F85" s="87">
        <v>525000</v>
      </c>
      <c r="G85" s="29">
        <v>2.34</v>
      </c>
      <c r="H85" s="29" t="s">
        <v>311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44676</v>
      </c>
      <c r="B86" s="29">
        <v>532972</v>
      </c>
      <c r="C86" s="28" t="s">
        <v>1103</v>
      </c>
      <c r="D86" s="28" t="s">
        <v>1201</v>
      </c>
      <c r="E86" s="28" t="s">
        <v>573</v>
      </c>
      <c r="F86" s="87">
        <v>100000</v>
      </c>
      <c r="G86" s="29">
        <v>11.58</v>
      </c>
      <c r="H86" s="29" t="s">
        <v>311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44676</v>
      </c>
      <c r="B87" s="29">
        <v>532972</v>
      </c>
      <c r="C87" s="28" t="s">
        <v>1103</v>
      </c>
      <c r="D87" s="28" t="s">
        <v>867</v>
      </c>
      <c r="E87" s="28" t="s">
        <v>574</v>
      </c>
      <c r="F87" s="87">
        <v>100826</v>
      </c>
      <c r="G87" s="29">
        <v>11.58</v>
      </c>
      <c r="H87" s="29" t="s">
        <v>311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44676</v>
      </c>
      <c r="B88" s="29">
        <v>532972</v>
      </c>
      <c r="C88" s="28" t="s">
        <v>1103</v>
      </c>
      <c r="D88" s="28" t="s">
        <v>1073</v>
      </c>
      <c r="E88" s="28" t="s">
        <v>574</v>
      </c>
      <c r="F88" s="87">
        <v>100000</v>
      </c>
      <c r="G88" s="29">
        <v>11.58</v>
      </c>
      <c r="H88" s="29" t="s">
        <v>311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44676</v>
      </c>
      <c r="B89" s="29">
        <v>532972</v>
      </c>
      <c r="C89" s="28" t="s">
        <v>1103</v>
      </c>
      <c r="D89" s="28" t="s">
        <v>1104</v>
      </c>
      <c r="E89" s="28" t="s">
        <v>574</v>
      </c>
      <c r="F89" s="87">
        <v>100000</v>
      </c>
      <c r="G89" s="29">
        <v>11.58</v>
      </c>
      <c r="H89" s="29" t="s">
        <v>311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44676</v>
      </c>
      <c r="B90" s="29">
        <v>509423</v>
      </c>
      <c r="C90" s="28" t="s">
        <v>1202</v>
      </c>
      <c r="D90" s="28" t="s">
        <v>1203</v>
      </c>
      <c r="E90" s="28" t="s">
        <v>574</v>
      </c>
      <c r="F90" s="87">
        <v>17501</v>
      </c>
      <c r="G90" s="29">
        <v>16.809999999999999</v>
      </c>
      <c r="H90" s="29" t="s">
        <v>311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44676</v>
      </c>
      <c r="B91" s="29">
        <v>531509</v>
      </c>
      <c r="C91" s="28" t="s">
        <v>1204</v>
      </c>
      <c r="D91" s="28" t="s">
        <v>1205</v>
      </c>
      <c r="E91" s="28" t="s">
        <v>574</v>
      </c>
      <c r="F91" s="87">
        <v>26000</v>
      </c>
      <c r="G91" s="29">
        <v>7.85</v>
      </c>
      <c r="H91" s="29" t="s">
        <v>311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44676</v>
      </c>
      <c r="B92" s="29">
        <v>530677</v>
      </c>
      <c r="C92" s="28" t="s">
        <v>1105</v>
      </c>
      <c r="D92" s="28" t="s">
        <v>1206</v>
      </c>
      <c r="E92" s="28" t="s">
        <v>573</v>
      </c>
      <c r="F92" s="87">
        <v>257989</v>
      </c>
      <c r="G92" s="29">
        <v>61</v>
      </c>
      <c r="H92" s="29" t="s">
        <v>311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44676</v>
      </c>
      <c r="B93" s="29">
        <v>530677</v>
      </c>
      <c r="C93" s="28" t="s">
        <v>1105</v>
      </c>
      <c r="D93" s="28" t="s">
        <v>1106</v>
      </c>
      <c r="E93" s="28" t="s">
        <v>574</v>
      </c>
      <c r="F93" s="87">
        <v>257989</v>
      </c>
      <c r="G93" s="29">
        <v>61</v>
      </c>
      <c r="H93" s="29" t="s">
        <v>311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44676</v>
      </c>
      <c r="B94" s="29">
        <v>538597</v>
      </c>
      <c r="C94" s="28" t="s">
        <v>1107</v>
      </c>
      <c r="D94" s="28" t="s">
        <v>1108</v>
      </c>
      <c r="E94" s="28" t="s">
        <v>574</v>
      </c>
      <c r="F94" s="87">
        <v>150000</v>
      </c>
      <c r="G94" s="29">
        <v>8.9</v>
      </c>
      <c r="H94" s="29" t="s">
        <v>311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44676</v>
      </c>
      <c r="B95" s="29">
        <v>538706</v>
      </c>
      <c r="C95" s="28" t="s">
        <v>1207</v>
      </c>
      <c r="D95" s="28" t="s">
        <v>1208</v>
      </c>
      <c r="E95" s="28" t="s">
        <v>574</v>
      </c>
      <c r="F95" s="87">
        <v>1000000</v>
      </c>
      <c r="G95" s="29">
        <v>27.05</v>
      </c>
      <c r="H95" s="29" t="s">
        <v>311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44676</v>
      </c>
      <c r="B96" s="29">
        <v>538706</v>
      </c>
      <c r="C96" s="28" t="s">
        <v>1207</v>
      </c>
      <c r="D96" s="28" t="s">
        <v>1209</v>
      </c>
      <c r="E96" s="28" t="s">
        <v>573</v>
      </c>
      <c r="F96" s="87">
        <v>488627</v>
      </c>
      <c r="G96" s="29">
        <v>27.1</v>
      </c>
      <c r="H96" s="29" t="s">
        <v>311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44676</v>
      </c>
      <c r="B97" s="29">
        <v>538706</v>
      </c>
      <c r="C97" s="28" t="s">
        <v>1207</v>
      </c>
      <c r="D97" s="28" t="s">
        <v>1209</v>
      </c>
      <c r="E97" s="28" t="s">
        <v>574</v>
      </c>
      <c r="F97" s="87">
        <v>488627</v>
      </c>
      <c r="G97" s="29">
        <v>28.5</v>
      </c>
      <c r="H97" s="29" t="s">
        <v>311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44676</v>
      </c>
      <c r="B98" s="29">
        <v>513397</v>
      </c>
      <c r="C98" s="28" t="s">
        <v>1210</v>
      </c>
      <c r="D98" s="28" t="s">
        <v>1211</v>
      </c>
      <c r="E98" s="28" t="s">
        <v>574</v>
      </c>
      <c r="F98" s="87">
        <v>35000</v>
      </c>
      <c r="G98" s="29">
        <v>6.78</v>
      </c>
      <c r="H98" s="29" t="s">
        <v>311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44676</v>
      </c>
      <c r="B99" s="29">
        <v>536672</v>
      </c>
      <c r="C99" s="28" t="s">
        <v>1212</v>
      </c>
      <c r="D99" s="28" t="s">
        <v>1213</v>
      </c>
      <c r="E99" s="28" t="s">
        <v>573</v>
      </c>
      <c r="F99" s="87">
        <v>97097</v>
      </c>
      <c r="G99" s="29">
        <v>15.75</v>
      </c>
      <c r="H99" s="29" t="s">
        <v>311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44676</v>
      </c>
      <c r="B100" s="29">
        <v>536672</v>
      </c>
      <c r="C100" s="28" t="s">
        <v>1212</v>
      </c>
      <c r="D100" s="28" t="s">
        <v>1214</v>
      </c>
      <c r="E100" s="28" t="s">
        <v>573</v>
      </c>
      <c r="F100" s="87">
        <v>240000</v>
      </c>
      <c r="G100" s="29">
        <v>15.74</v>
      </c>
      <c r="H100" s="29" t="s">
        <v>311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44676</v>
      </c>
      <c r="B101" s="29">
        <v>536672</v>
      </c>
      <c r="C101" s="28" t="s">
        <v>1212</v>
      </c>
      <c r="D101" s="28" t="s">
        <v>1215</v>
      </c>
      <c r="E101" s="28" t="s">
        <v>574</v>
      </c>
      <c r="F101" s="87">
        <v>111200</v>
      </c>
      <c r="G101" s="29">
        <v>15.75</v>
      </c>
      <c r="H101" s="29" t="s">
        <v>311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44676</v>
      </c>
      <c r="B102" s="29">
        <v>536672</v>
      </c>
      <c r="C102" s="28" t="s">
        <v>1212</v>
      </c>
      <c r="D102" s="28" t="s">
        <v>1216</v>
      </c>
      <c r="E102" s="28" t="s">
        <v>574</v>
      </c>
      <c r="F102" s="87">
        <v>219200</v>
      </c>
      <c r="G102" s="29">
        <v>15.75</v>
      </c>
      <c r="H102" s="29" t="s">
        <v>311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44676</v>
      </c>
      <c r="B103" s="29">
        <v>538565</v>
      </c>
      <c r="C103" s="28" t="s">
        <v>1217</v>
      </c>
      <c r="D103" s="28" t="s">
        <v>1218</v>
      </c>
      <c r="E103" s="28" t="s">
        <v>573</v>
      </c>
      <c r="F103" s="87">
        <v>19118</v>
      </c>
      <c r="G103" s="29">
        <v>231.25</v>
      </c>
      <c r="H103" s="29" t="s">
        <v>311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44676</v>
      </c>
      <c r="B104" s="29" t="s">
        <v>1109</v>
      </c>
      <c r="C104" s="28" t="s">
        <v>1110</v>
      </c>
      <c r="D104" s="28" t="s">
        <v>922</v>
      </c>
      <c r="E104" s="28" t="s">
        <v>573</v>
      </c>
      <c r="F104" s="87">
        <v>430210</v>
      </c>
      <c r="G104" s="29">
        <v>68.89</v>
      </c>
      <c r="H104" s="29" t="s">
        <v>852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44676</v>
      </c>
      <c r="B105" s="29" t="s">
        <v>1219</v>
      </c>
      <c r="C105" s="28" t="s">
        <v>1220</v>
      </c>
      <c r="D105" s="28" t="s">
        <v>1221</v>
      </c>
      <c r="E105" s="28" t="s">
        <v>573</v>
      </c>
      <c r="F105" s="87">
        <v>243000</v>
      </c>
      <c r="G105" s="29">
        <v>84.68</v>
      </c>
      <c r="H105" s="29" t="s">
        <v>852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44676</v>
      </c>
      <c r="B106" s="29" t="s">
        <v>1219</v>
      </c>
      <c r="C106" s="28" t="s">
        <v>1220</v>
      </c>
      <c r="D106" s="28" t="s">
        <v>1222</v>
      </c>
      <c r="E106" s="28" t="s">
        <v>573</v>
      </c>
      <c r="F106" s="87">
        <v>584000</v>
      </c>
      <c r="G106" s="29">
        <v>84.03</v>
      </c>
      <c r="H106" s="29" t="s">
        <v>852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44676</v>
      </c>
      <c r="B107" s="29" t="s">
        <v>1223</v>
      </c>
      <c r="C107" s="28" t="s">
        <v>1224</v>
      </c>
      <c r="D107" s="28" t="s">
        <v>922</v>
      </c>
      <c r="E107" s="28" t="s">
        <v>573</v>
      </c>
      <c r="F107" s="87">
        <v>84200</v>
      </c>
      <c r="G107" s="29">
        <v>128.15</v>
      </c>
      <c r="H107" s="29" t="s">
        <v>852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44676</v>
      </c>
      <c r="B108" s="29" t="s">
        <v>1111</v>
      </c>
      <c r="C108" s="28" t="s">
        <v>1112</v>
      </c>
      <c r="D108" s="28" t="s">
        <v>1113</v>
      </c>
      <c r="E108" s="28" t="s">
        <v>573</v>
      </c>
      <c r="F108" s="87">
        <v>1215355</v>
      </c>
      <c r="G108" s="29">
        <v>120.43</v>
      </c>
      <c r="H108" s="29" t="s">
        <v>852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44676</v>
      </c>
      <c r="B109" s="29" t="s">
        <v>1111</v>
      </c>
      <c r="C109" s="28" t="s">
        <v>1112</v>
      </c>
      <c r="D109" s="28" t="s">
        <v>923</v>
      </c>
      <c r="E109" s="28" t="s">
        <v>573</v>
      </c>
      <c r="F109" s="87">
        <v>1658757</v>
      </c>
      <c r="G109" s="29">
        <v>121.03</v>
      </c>
      <c r="H109" s="29" t="s">
        <v>852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44676</v>
      </c>
      <c r="B110" s="29" t="s">
        <v>1111</v>
      </c>
      <c r="C110" s="28" t="s">
        <v>1112</v>
      </c>
      <c r="D110" s="28" t="s">
        <v>922</v>
      </c>
      <c r="E110" s="28" t="s">
        <v>573</v>
      </c>
      <c r="F110" s="87">
        <v>1525840</v>
      </c>
      <c r="G110" s="29">
        <v>121.14</v>
      </c>
      <c r="H110" s="29" t="s">
        <v>852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44676</v>
      </c>
      <c r="B111" s="29" t="s">
        <v>1225</v>
      </c>
      <c r="C111" s="28" t="s">
        <v>1226</v>
      </c>
      <c r="D111" s="28" t="s">
        <v>1227</v>
      </c>
      <c r="E111" s="28" t="s">
        <v>573</v>
      </c>
      <c r="F111" s="87">
        <v>70000</v>
      </c>
      <c r="G111" s="29">
        <v>34.99</v>
      </c>
      <c r="H111" s="29" t="s">
        <v>852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44676</v>
      </c>
      <c r="B112" s="29" t="s">
        <v>363</v>
      </c>
      <c r="C112" s="28" t="s">
        <v>1228</v>
      </c>
      <c r="D112" s="28" t="s">
        <v>867</v>
      </c>
      <c r="E112" s="28" t="s">
        <v>573</v>
      </c>
      <c r="F112" s="87">
        <v>10000001</v>
      </c>
      <c r="G112" s="29">
        <v>3.95</v>
      </c>
      <c r="H112" s="29" t="s">
        <v>852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44676</v>
      </c>
      <c r="B113" s="29" t="s">
        <v>1229</v>
      </c>
      <c r="C113" s="28" t="s">
        <v>1230</v>
      </c>
      <c r="D113" s="28" t="s">
        <v>867</v>
      </c>
      <c r="E113" s="28" t="s">
        <v>573</v>
      </c>
      <c r="F113" s="87">
        <v>316518</v>
      </c>
      <c r="G113" s="29">
        <v>37.35</v>
      </c>
      <c r="H113" s="29" t="s">
        <v>852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44676</v>
      </c>
      <c r="B114" s="29" t="s">
        <v>1231</v>
      </c>
      <c r="C114" s="28" t="s">
        <v>1232</v>
      </c>
      <c r="D114" s="28" t="s">
        <v>1233</v>
      </c>
      <c r="E114" s="28" t="s">
        <v>573</v>
      </c>
      <c r="F114" s="87">
        <v>90951</v>
      </c>
      <c r="G114" s="29">
        <v>154.6</v>
      </c>
      <c r="H114" s="29" t="s">
        <v>852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44676</v>
      </c>
      <c r="B115" s="29" t="s">
        <v>1234</v>
      </c>
      <c r="C115" s="28" t="s">
        <v>1235</v>
      </c>
      <c r="D115" s="28" t="s">
        <v>1236</v>
      </c>
      <c r="E115" s="28" t="s">
        <v>573</v>
      </c>
      <c r="F115" s="87">
        <v>112500</v>
      </c>
      <c r="G115" s="29">
        <v>149.87</v>
      </c>
      <c r="H115" s="29" t="s">
        <v>852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44676</v>
      </c>
      <c r="B116" s="29" t="s">
        <v>1237</v>
      </c>
      <c r="C116" s="28" t="s">
        <v>1238</v>
      </c>
      <c r="D116" s="28" t="s">
        <v>922</v>
      </c>
      <c r="E116" s="28" t="s">
        <v>573</v>
      </c>
      <c r="F116" s="87">
        <v>2653737</v>
      </c>
      <c r="G116" s="29">
        <v>78.38</v>
      </c>
      <c r="H116" s="29" t="s">
        <v>852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44676</v>
      </c>
      <c r="B117" s="29" t="s">
        <v>1237</v>
      </c>
      <c r="C117" s="28" t="s">
        <v>1238</v>
      </c>
      <c r="D117" s="28" t="s">
        <v>923</v>
      </c>
      <c r="E117" s="28" t="s">
        <v>573</v>
      </c>
      <c r="F117" s="87">
        <v>2131089</v>
      </c>
      <c r="G117" s="29">
        <v>78.03</v>
      </c>
      <c r="H117" s="29" t="s">
        <v>852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44676</v>
      </c>
      <c r="B118" s="29" t="s">
        <v>1237</v>
      </c>
      <c r="C118" s="28" t="s">
        <v>1238</v>
      </c>
      <c r="D118" s="28" t="s">
        <v>921</v>
      </c>
      <c r="E118" s="28" t="s">
        <v>573</v>
      </c>
      <c r="F118" s="87">
        <v>1547550</v>
      </c>
      <c r="G118" s="29">
        <v>78.739999999999995</v>
      </c>
      <c r="H118" s="29" t="s">
        <v>852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44676</v>
      </c>
      <c r="B119" s="29" t="s">
        <v>1017</v>
      </c>
      <c r="C119" s="28" t="s">
        <v>1018</v>
      </c>
      <c r="D119" s="28" t="s">
        <v>1239</v>
      </c>
      <c r="E119" s="28" t="s">
        <v>573</v>
      </c>
      <c r="F119" s="87">
        <v>3100000</v>
      </c>
      <c r="G119" s="29">
        <v>10.65</v>
      </c>
      <c r="H119" s="29" t="s">
        <v>852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44676</v>
      </c>
      <c r="B120" s="29" t="s">
        <v>1189</v>
      </c>
      <c r="C120" s="28" t="s">
        <v>1240</v>
      </c>
      <c r="D120" s="28" t="s">
        <v>1190</v>
      </c>
      <c r="E120" s="28" t="s">
        <v>573</v>
      </c>
      <c r="F120" s="87">
        <v>66000</v>
      </c>
      <c r="G120" s="29">
        <v>142.15</v>
      </c>
      <c r="H120" s="29" t="s">
        <v>852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44676</v>
      </c>
      <c r="B121" s="29" t="s">
        <v>1189</v>
      </c>
      <c r="C121" s="28" t="s">
        <v>1240</v>
      </c>
      <c r="D121" s="28" t="s">
        <v>1241</v>
      </c>
      <c r="E121" s="28" t="s">
        <v>573</v>
      </c>
      <c r="F121" s="87">
        <v>158600</v>
      </c>
      <c r="G121" s="29">
        <v>140.6</v>
      </c>
      <c r="H121" s="29" t="s">
        <v>852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44676</v>
      </c>
      <c r="B122" s="29" t="s">
        <v>1242</v>
      </c>
      <c r="C122" s="28" t="s">
        <v>1243</v>
      </c>
      <c r="D122" s="28" t="s">
        <v>1244</v>
      </c>
      <c r="E122" s="28" t="s">
        <v>573</v>
      </c>
      <c r="F122" s="87">
        <v>46000</v>
      </c>
      <c r="G122" s="29">
        <v>2159.5</v>
      </c>
      <c r="H122" s="29" t="s">
        <v>852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44676</v>
      </c>
      <c r="B123" s="29" t="s">
        <v>1245</v>
      </c>
      <c r="C123" s="28" t="s">
        <v>1246</v>
      </c>
      <c r="D123" s="28" t="s">
        <v>1247</v>
      </c>
      <c r="E123" s="28" t="s">
        <v>573</v>
      </c>
      <c r="F123" s="87">
        <v>275000</v>
      </c>
      <c r="G123" s="29">
        <v>34.94</v>
      </c>
      <c r="H123" s="29" t="s">
        <v>852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44676</v>
      </c>
      <c r="B124" s="29" t="s">
        <v>1114</v>
      </c>
      <c r="C124" s="28" t="s">
        <v>1115</v>
      </c>
      <c r="D124" s="28" t="s">
        <v>922</v>
      </c>
      <c r="E124" s="28" t="s">
        <v>573</v>
      </c>
      <c r="F124" s="87">
        <v>821083</v>
      </c>
      <c r="G124" s="29">
        <v>42.45</v>
      </c>
      <c r="H124" s="29" t="s">
        <v>852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44676</v>
      </c>
      <c r="B125" s="29" t="s">
        <v>1005</v>
      </c>
      <c r="C125" s="28" t="s">
        <v>1006</v>
      </c>
      <c r="D125" s="28" t="s">
        <v>921</v>
      </c>
      <c r="E125" s="28" t="s">
        <v>573</v>
      </c>
      <c r="F125" s="87">
        <v>103701</v>
      </c>
      <c r="G125" s="29">
        <v>944.92</v>
      </c>
      <c r="H125" s="29" t="s">
        <v>852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44676</v>
      </c>
      <c r="B126" s="29" t="s">
        <v>1005</v>
      </c>
      <c r="C126" s="28" t="s">
        <v>1006</v>
      </c>
      <c r="D126" s="28" t="s">
        <v>922</v>
      </c>
      <c r="E126" s="28" t="s">
        <v>573</v>
      </c>
      <c r="F126" s="87">
        <v>75721</v>
      </c>
      <c r="G126" s="29">
        <v>942.97</v>
      </c>
      <c r="H126" s="29" t="s">
        <v>852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44676</v>
      </c>
      <c r="B127" s="29" t="s">
        <v>1248</v>
      </c>
      <c r="C127" s="28" t="s">
        <v>1249</v>
      </c>
      <c r="D127" s="28" t="s">
        <v>1250</v>
      </c>
      <c r="E127" s="28" t="s">
        <v>573</v>
      </c>
      <c r="F127" s="87">
        <v>90000</v>
      </c>
      <c r="G127" s="29">
        <v>126</v>
      </c>
      <c r="H127" s="29" t="s">
        <v>852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44676</v>
      </c>
      <c r="B128" s="29" t="s">
        <v>1109</v>
      </c>
      <c r="C128" s="28" t="s">
        <v>1110</v>
      </c>
      <c r="D128" s="28" t="s">
        <v>922</v>
      </c>
      <c r="E128" s="28" t="s">
        <v>574</v>
      </c>
      <c r="F128" s="87">
        <v>430210</v>
      </c>
      <c r="G128" s="29">
        <v>68.98</v>
      </c>
      <c r="H128" s="29" t="s">
        <v>852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44676</v>
      </c>
      <c r="B129" s="29" t="s">
        <v>1219</v>
      </c>
      <c r="C129" s="28" t="s">
        <v>1220</v>
      </c>
      <c r="D129" s="28" t="s">
        <v>1251</v>
      </c>
      <c r="E129" s="28" t="s">
        <v>574</v>
      </c>
      <c r="F129" s="87">
        <v>824593</v>
      </c>
      <c r="G129" s="29">
        <v>84.22</v>
      </c>
      <c r="H129" s="29" t="s">
        <v>852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44676</v>
      </c>
      <c r="B130" s="29" t="s">
        <v>1223</v>
      </c>
      <c r="C130" s="28" t="s">
        <v>1224</v>
      </c>
      <c r="D130" s="28" t="s">
        <v>922</v>
      </c>
      <c r="E130" s="28" t="s">
        <v>574</v>
      </c>
      <c r="F130" s="87">
        <v>84200</v>
      </c>
      <c r="G130" s="29">
        <v>128.28</v>
      </c>
      <c r="H130" s="29" t="s">
        <v>852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44676</v>
      </c>
      <c r="B131" s="29" t="s">
        <v>1116</v>
      </c>
      <c r="C131" s="28" t="s">
        <v>1117</v>
      </c>
      <c r="D131" s="28" t="s">
        <v>1118</v>
      </c>
      <c r="E131" s="28" t="s">
        <v>574</v>
      </c>
      <c r="F131" s="87">
        <v>2500000</v>
      </c>
      <c r="G131" s="29">
        <v>15.16</v>
      </c>
      <c r="H131" s="29" t="s">
        <v>852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44676</v>
      </c>
      <c r="B132" s="29" t="s">
        <v>1111</v>
      </c>
      <c r="C132" s="28" t="s">
        <v>1112</v>
      </c>
      <c r="D132" s="28" t="s">
        <v>1113</v>
      </c>
      <c r="E132" s="28" t="s">
        <v>574</v>
      </c>
      <c r="F132" s="87">
        <v>1243283</v>
      </c>
      <c r="G132" s="29">
        <v>120.56</v>
      </c>
      <c r="H132" s="29" t="s">
        <v>852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44676</v>
      </c>
      <c r="B133" s="29" t="s">
        <v>1111</v>
      </c>
      <c r="C133" s="28" t="s">
        <v>1112</v>
      </c>
      <c r="D133" s="28" t="s">
        <v>922</v>
      </c>
      <c r="E133" s="28" t="s">
        <v>574</v>
      </c>
      <c r="F133" s="87">
        <v>1525840</v>
      </c>
      <c r="G133" s="29">
        <v>121.06</v>
      </c>
      <c r="H133" s="29" t="s">
        <v>852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44676</v>
      </c>
      <c r="B134" s="29" t="s">
        <v>1111</v>
      </c>
      <c r="C134" s="28" t="s">
        <v>1112</v>
      </c>
      <c r="D134" s="28" t="s">
        <v>923</v>
      </c>
      <c r="E134" s="28" t="s">
        <v>574</v>
      </c>
      <c r="F134" s="87">
        <v>1672273</v>
      </c>
      <c r="G134" s="29">
        <v>121.02</v>
      </c>
      <c r="H134" s="29" t="s">
        <v>852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44676</v>
      </c>
      <c r="B135" s="29" t="s">
        <v>363</v>
      </c>
      <c r="C135" s="28" t="s">
        <v>1228</v>
      </c>
      <c r="D135" s="28" t="s">
        <v>867</v>
      </c>
      <c r="E135" s="28" t="s">
        <v>574</v>
      </c>
      <c r="F135" s="87">
        <v>10000001</v>
      </c>
      <c r="G135" s="29">
        <v>3.98</v>
      </c>
      <c r="H135" s="29" t="s">
        <v>852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44676</v>
      </c>
      <c r="B136" s="29" t="s">
        <v>1229</v>
      </c>
      <c r="C136" s="28" t="s">
        <v>1230</v>
      </c>
      <c r="D136" s="28" t="s">
        <v>867</v>
      </c>
      <c r="E136" s="28" t="s">
        <v>574</v>
      </c>
      <c r="F136" s="87">
        <v>291518</v>
      </c>
      <c r="G136" s="29">
        <v>37.39</v>
      </c>
      <c r="H136" s="29" t="s">
        <v>852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44676</v>
      </c>
      <c r="B137" s="29" t="s">
        <v>1252</v>
      </c>
      <c r="C137" s="28" t="s">
        <v>1253</v>
      </c>
      <c r="D137" s="28" t="s">
        <v>1119</v>
      </c>
      <c r="E137" s="28" t="s">
        <v>574</v>
      </c>
      <c r="F137" s="87">
        <v>735140</v>
      </c>
      <c r="G137" s="29">
        <v>45.97</v>
      </c>
      <c r="H137" s="29" t="s">
        <v>852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44676</v>
      </c>
      <c r="B138" s="29" t="s">
        <v>1231</v>
      </c>
      <c r="C138" s="28" t="s">
        <v>1232</v>
      </c>
      <c r="D138" s="28" t="s">
        <v>1233</v>
      </c>
      <c r="E138" s="28" t="s">
        <v>574</v>
      </c>
      <c r="F138" s="87">
        <v>83674</v>
      </c>
      <c r="G138" s="29">
        <v>155.76</v>
      </c>
      <c r="H138" s="29" t="s">
        <v>852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44676</v>
      </c>
      <c r="B139" s="29" t="s">
        <v>1237</v>
      </c>
      <c r="C139" s="28" t="s">
        <v>1238</v>
      </c>
      <c r="D139" s="28" t="s">
        <v>922</v>
      </c>
      <c r="E139" s="28" t="s">
        <v>574</v>
      </c>
      <c r="F139" s="87">
        <v>2653737</v>
      </c>
      <c r="G139" s="29">
        <v>78.44</v>
      </c>
      <c r="H139" s="29" t="s">
        <v>852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44676</v>
      </c>
      <c r="B140" s="29" t="s">
        <v>1237</v>
      </c>
      <c r="C140" s="28" t="s">
        <v>1238</v>
      </c>
      <c r="D140" s="28" t="s">
        <v>921</v>
      </c>
      <c r="E140" s="28" t="s">
        <v>574</v>
      </c>
      <c r="F140" s="87">
        <v>1547550</v>
      </c>
      <c r="G140" s="29">
        <v>78.87</v>
      </c>
      <c r="H140" s="29" t="s">
        <v>852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44676</v>
      </c>
      <c r="B141" s="29" t="s">
        <v>1237</v>
      </c>
      <c r="C141" s="28" t="s">
        <v>1238</v>
      </c>
      <c r="D141" s="28" t="s">
        <v>923</v>
      </c>
      <c r="E141" s="28" t="s">
        <v>574</v>
      </c>
      <c r="F141" s="87">
        <v>2121592</v>
      </c>
      <c r="G141" s="29">
        <v>78.27</v>
      </c>
      <c r="H141" s="29" t="s">
        <v>852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44676</v>
      </c>
      <c r="B142" s="29" t="s">
        <v>1189</v>
      </c>
      <c r="C142" s="28" t="s">
        <v>1240</v>
      </c>
      <c r="D142" s="28" t="s">
        <v>1254</v>
      </c>
      <c r="E142" s="28" t="s">
        <v>574</v>
      </c>
      <c r="F142" s="87">
        <v>334000</v>
      </c>
      <c r="G142" s="29">
        <v>138.34</v>
      </c>
      <c r="H142" s="29" t="s">
        <v>852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44676</v>
      </c>
      <c r="B143" s="29" t="s">
        <v>1189</v>
      </c>
      <c r="C143" s="28" t="s">
        <v>1240</v>
      </c>
      <c r="D143" s="28" t="s">
        <v>1190</v>
      </c>
      <c r="E143" s="28" t="s">
        <v>574</v>
      </c>
      <c r="F143" s="87">
        <v>51000</v>
      </c>
      <c r="G143" s="29">
        <v>146.81</v>
      </c>
      <c r="H143" s="29" t="s">
        <v>852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44676</v>
      </c>
      <c r="B144" s="29" t="s">
        <v>1255</v>
      </c>
      <c r="C144" s="28" t="s">
        <v>1256</v>
      </c>
      <c r="D144" s="28" t="s">
        <v>1257</v>
      </c>
      <c r="E144" s="28" t="s">
        <v>574</v>
      </c>
      <c r="F144" s="87">
        <v>1000000</v>
      </c>
      <c r="G144" s="29">
        <v>24.3</v>
      </c>
      <c r="H144" s="29" t="s">
        <v>852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44676</v>
      </c>
      <c r="B145" s="29" t="s">
        <v>1242</v>
      </c>
      <c r="C145" s="28" t="s">
        <v>1243</v>
      </c>
      <c r="D145" s="28" t="s">
        <v>1258</v>
      </c>
      <c r="E145" s="28" t="s">
        <v>574</v>
      </c>
      <c r="F145" s="87">
        <v>46000</v>
      </c>
      <c r="G145" s="29">
        <v>2159.5</v>
      </c>
      <c r="H145" s="29" t="s">
        <v>852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44676</v>
      </c>
      <c r="B146" s="29" t="s">
        <v>1259</v>
      </c>
      <c r="C146" s="28" t="s">
        <v>1260</v>
      </c>
      <c r="D146" s="28" t="s">
        <v>1261</v>
      </c>
      <c r="E146" s="28" t="s">
        <v>574</v>
      </c>
      <c r="F146" s="87">
        <v>956670</v>
      </c>
      <c r="G146" s="29">
        <v>12.4</v>
      </c>
      <c r="H146" s="29" t="s">
        <v>852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44676</v>
      </c>
      <c r="B147" s="29" t="s">
        <v>1114</v>
      </c>
      <c r="C147" s="28" t="s">
        <v>1115</v>
      </c>
      <c r="D147" s="28" t="s">
        <v>922</v>
      </c>
      <c r="E147" s="28" t="s">
        <v>574</v>
      </c>
      <c r="F147" s="87">
        <v>821083</v>
      </c>
      <c r="G147" s="29">
        <v>42.25</v>
      </c>
      <c r="H147" s="29" t="s">
        <v>852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44676</v>
      </c>
      <c r="B148" s="29" t="s">
        <v>1005</v>
      </c>
      <c r="C148" s="28" t="s">
        <v>1006</v>
      </c>
      <c r="D148" s="28" t="s">
        <v>921</v>
      </c>
      <c r="E148" s="28" t="s">
        <v>574</v>
      </c>
      <c r="F148" s="87">
        <v>99853</v>
      </c>
      <c r="G148" s="29">
        <v>943.99</v>
      </c>
      <c r="H148" s="29" t="s">
        <v>852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44676</v>
      </c>
      <c r="B149" s="29" t="s">
        <v>1005</v>
      </c>
      <c r="C149" s="28" t="s">
        <v>1006</v>
      </c>
      <c r="D149" s="28" t="s">
        <v>922</v>
      </c>
      <c r="E149" s="28" t="s">
        <v>574</v>
      </c>
      <c r="F149" s="87">
        <v>75721</v>
      </c>
      <c r="G149" s="29">
        <v>942</v>
      </c>
      <c r="H149" s="29" t="s">
        <v>852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44676</v>
      </c>
      <c r="B150" s="29" t="s">
        <v>1248</v>
      </c>
      <c r="C150" s="28" t="s">
        <v>1249</v>
      </c>
      <c r="D150" s="28" t="s">
        <v>1174</v>
      </c>
      <c r="E150" s="28" t="s">
        <v>574</v>
      </c>
      <c r="F150" s="87">
        <v>105000</v>
      </c>
      <c r="G150" s="29">
        <v>125.93</v>
      </c>
      <c r="H150" s="29" t="s">
        <v>852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44676</v>
      </c>
      <c r="B151" s="29" t="s">
        <v>1262</v>
      </c>
      <c r="C151" s="28" t="s">
        <v>1263</v>
      </c>
      <c r="D151" s="28" t="s">
        <v>1264</v>
      </c>
      <c r="E151" s="28" t="s">
        <v>574</v>
      </c>
      <c r="F151" s="87">
        <v>1218967</v>
      </c>
      <c r="G151" s="29">
        <v>4.5999999999999996</v>
      </c>
      <c r="H151" s="29" t="s">
        <v>852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41"/>
  <sheetViews>
    <sheetView zoomScale="85" zoomScaleNormal="85" workbookViewId="0">
      <selection activeCell="B31" sqref="B3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37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892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44677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575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565</v>
      </c>
      <c r="C9" s="96"/>
      <c r="D9" s="97" t="s">
        <v>576</v>
      </c>
      <c r="E9" s="96" t="s">
        <v>577</v>
      </c>
      <c r="F9" s="96" t="s">
        <v>578</v>
      </c>
      <c r="G9" s="96" t="s">
        <v>579</v>
      </c>
      <c r="H9" s="96" t="s">
        <v>580</v>
      </c>
      <c r="I9" s="96" t="s">
        <v>581</v>
      </c>
      <c r="J9" s="95" t="s">
        <v>582</v>
      </c>
      <c r="K9" s="96" t="s">
        <v>583</v>
      </c>
      <c r="L9" s="98" t="s">
        <v>584</v>
      </c>
      <c r="M9" s="98" t="s">
        <v>585</v>
      </c>
      <c r="N9" s="96" t="s">
        <v>586</v>
      </c>
      <c r="O9" s="97" t="s">
        <v>587</v>
      </c>
      <c r="P9" s="96" t="s">
        <v>819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85">
        <v>1</v>
      </c>
      <c r="B10" s="355">
        <v>44627</v>
      </c>
      <c r="C10" s="374"/>
      <c r="D10" s="375" t="s">
        <v>488</v>
      </c>
      <c r="E10" s="376" t="s">
        <v>590</v>
      </c>
      <c r="F10" s="285">
        <v>146.5</v>
      </c>
      <c r="G10" s="285">
        <v>135</v>
      </c>
      <c r="H10" s="285">
        <v>156.5</v>
      </c>
      <c r="I10" s="377" t="s">
        <v>859</v>
      </c>
      <c r="J10" s="357" t="s">
        <v>956</v>
      </c>
      <c r="K10" s="357">
        <f t="shared" ref="K10:K12" si="0">H10-F10</f>
        <v>10</v>
      </c>
      <c r="L10" s="358">
        <f t="shared" ref="L10:L12" si="1">(F10*-0.7)/100</f>
        <v>-1.0255000000000001</v>
      </c>
      <c r="M10" s="359">
        <f t="shared" ref="M10:M12" si="2">(K10+L10)/F10</f>
        <v>6.1259385665529006E-2</v>
      </c>
      <c r="N10" s="357" t="s">
        <v>588</v>
      </c>
      <c r="O10" s="360">
        <v>44658</v>
      </c>
      <c r="P10" s="357"/>
      <c r="Q10" s="246"/>
      <c r="R10" s="246" t="s">
        <v>589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285">
        <v>2</v>
      </c>
      <c r="B11" s="355">
        <v>44637</v>
      </c>
      <c r="C11" s="374"/>
      <c r="D11" s="375" t="s">
        <v>532</v>
      </c>
      <c r="E11" s="376" t="s">
        <v>590</v>
      </c>
      <c r="F11" s="285">
        <v>1165</v>
      </c>
      <c r="G11" s="285">
        <v>1090</v>
      </c>
      <c r="H11" s="285">
        <v>1240</v>
      </c>
      <c r="I11" s="377" t="s">
        <v>853</v>
      </c>
      <c r="J11" s="357" t="s">
        <v>869</v>
      </c>
      <c r="K11" s="357">
        <f t="shared" si="0"/>
        <v>75</v>
      </c>
      <c r="L11" s="358">
        <f t="shared" si="1"/>
        <v>-8.1549999999999994</v>
      </c>
      <c r="M11" s="359">
        <f t="shared" si="2"/>
        <v>5.7377682403433473E-2</v>
      </c>
      <c r="N11" s="357" t="s">
        <v>588</v>
      </c>
      <c r="O11" s="360">
        <v>44652</v>
      </c>
      <c r="P11" s="357"/>
      <c r="Q11" s="246"/>
      <c r="R11" s="246" t="s">
        <v>589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64">
        <v>3</v>
      </c>
      <c r="B12" s="365">
        <v>44641</v>
      </c>
      <c r="C12" s="366"/>
      <c r="D12" s="367" t="s">
        <v>281</v>
      </c>
      <c r="E12" s="368" t="s">
        <v>590</v>
      </c>
      <c r="F12" s="364">
        <v>1640</v>
      </c>
      <c r="G12" s="364">
        <v>1530</v>
      </c>
      <c r="H12" s="364">
        <v>1705</v>
      </c>
      <c r="I12" s="369" t="s">
        <v>871</v>
      </c>
      <c r="J12" s="370" t="s">
        <v>977</v>
      </c>
      <c r="K12" s="370">
        <f t="shared" si="0"/>
        <v>65</v>
      </c>
      <c r="L12" s="371">
        <f t="shared" si="1"/>
        <v>-11.48</v>
      </c>
      <c r="M12" s="372">
        <f t="shared" si="2"/>
        <v>3.2634146341463409E-2</v>
      </c>
      <c r="N12" s="370" t="s">
        <v>588</v>
      </c>
      <c r="O12" s="373">
        <v>44662</v>
      </c>
      <c r="P12" s="418">
        <f>VLOOKUP(D12,'MidCap Intra'!B18:C573,2,0)</f>
        <v>1625.15</v>
      </c>
      <c r="Q12" s="246"/>
      <c r="R12" s="246" t="s">
        <v>589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85">
        <v>4</v>
      </c>
      <c r="B13" s="355">
        <v>44645</v>
      </c>
      <c r="C13" s="374"/>
      <c r="D13" s="375" t="s">
        <v>497</v>
      </c>
      <c r="E13" s="376" t="s">
        <v>590</v>
      </c>
      <c r="F13" s="285">
        <v>134.5</v>
      </c>
      <c r="G13" s="285">
        <v>125</v>
      </c>
      <c r="H13" s="285">
        <v>142.5</v>
      </c>
      <c r="I13" s="377" t="s">
        <v>876</v>
      </c>
      <c r="J13" s="357" t="s">
        <v>863</v>
      </c>
      <c r="K13" s="357">
        <f t="shared" ref="K13:K14" si="3">H13-F13</f>
        <v>8</v>
      </c>
      <c r="L13" s="358">
        <f t="shared" ref="L13:L14" si="4">(F13*-0.7)/100</f>
        <v>-0.94149999999999989</v>
      </c>
      <c r="M13" s="359">
        <f t="shared" ref="M13:M14" si="5">(K13+L13)/F13</f>
        <v>5.247955390334573E-2</v>
      </c>
      <c r="N13" s="357" t="s">
        <v>588</v>
      </c>
      <c r="O13" s="360">
        <v>44652</v>
      </c>
      <c r="P13" s="357"/>
      <c r="Q13" s="246"/>
      <c r="R13" s="246" t="s">
        <v>589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408">
        <v>5</v>
      </c>
      <c r="B14" s="401">
        <v>44652</v>
      </c>
      <c r="C14" s="444"/>
      <c r="D14" s="445" t="s">
        <v>113</v>
      </c>
      <c r="E14" s="446" t="s">
        <v>590</v>
      </c>
      <c r="F14" s="408">
        <v>1155</v>
      </c>
      <c r="G14" s="408">
        <v>1090</v>
      </c>
      <c r="H14" s="408">
        <f>(1199.5+1090)/2</f>
        <v>1144.75</v>
      </c>
      <c r="I14" s="447" t="s">
        <v>853</v>
      </c>
      <c r="J14" s="424" t="s">
        <v>1020</v>
      </c>
      <c r="K14" s="424">
        <f t="shared" si="3"/>
        <v>-10.25</v>
      </c>
      <c r="L14" s="425">
        <f t="shared" si="4"/>
        <v>-8.0850000000000009</v>
      </c>
      <c r="M14" s="426">
        <f t="shared" si="5"/>
        <v>-1.5874458874458874E-2</v>
      </c>
      <c r="N14" s="424" t="s">
        <v>600</v>
      </c>
      <c r="O14" s="427">
        <v>44670</v>
      </c>
      <c r="P14" s="448"/>
      <c r="Q14" s="246"/>
      <c r="R14" s="246" t="s">
        <v>589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85">
        <v>6</v>
      </c>
      <c r="B15" s="355">
        <v>44657</v>
      </c>
      <c r="C15" s="374"/>
      <c r="D15" s="375" t="s">
        <v>53</v>
      </c>
      <c r="E15" s="376" t="s">
        <v>590</v>
      </c>
      <c r="F15" s="285">
        <v>4540</v>
      </c>
      <c r="G15" s="285">
        <v>4195</v>
      </c>
      <c r="H15" s="285">
        <v>4805</v>
      </c>
      <c r="I15" s="377" t="s">
        <v>926</v>
      </c>
      <c r="J15" s="357" t="s">
        <v>1019</v>
      </c>
      <c r="K15" s="357">
        <f t="shared" ref="K15:K16" si="6">H15-F15</f>
        <v>265</v>
      </c>
      <c r="L15" s="358">
        <f t="shared" ref="L15:L16" si="7">(F15*-0.7)/100</f>
        <v>-31.78</v>
      </c>
      <c r="M15" s="359">
        <f t="shared" ref="M15:M16" si="8">(K15+L15)/F15</f>
        <v>5.1370044052863433E-2</v>
      </c>
      <c r="N15" s="357" t="s">
        <v>588</v>
      </c>
      <c r="O15" s="360">
        <v>44670</v>
      </c>
      <c r="P15" s="357"/>
      <c r="Q15" s="246"/>
      <c r="R15" s="246" t="s">
        <v>589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408">
        <v>7</v>
      </c>
      <c r="B16" s="401">
        <v>44658</v>
      </c>
      <c r="C16" s="444"/>
      <c r="D16" s="445" t="s">
        <v>145</v>
      </c>
      <c r="E16" s="446" t="s">
        <v>590</v>
      </c>
      <c r="F16" s="408">
        <v>1820</v>
      </c>
      <c r="G16" s="408">
        <v>1715</v>
      </c>
      <c r="H16" s="408">
        <v>1715</v>
      </c>
      <c r="I16" s="447" t="s">
        <v>949</v>
      </c>
      <c r="J16" s="424" t="s">
        <v>1033</v>
      </c>
      <c r="K16" s="424">
        <f t="shared" si="6"/>
        <v>-105</v>
      </c>
      <c r="L16" s="425">
        <f t="shared" si="7"/>
        <v>-12.74</v>
      </c>
      <c r="M16" s="426">
        <f t="shared" si="8"/>
        <v>-6.4692307692307688E-2</v>
      </c>
      <c r="N16" s="424" t="s">
        <v>600</v>
      </c>
      <c r="O16" s="427">
        <v>44670</v>
      </c>
      <c r="P16" s="448"/>
      <c r="Q16" s="246"/>
      <c r="R16" s="246" t="s">
        <v>589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85">
        <v>8</v>
      </c>
      <c r="B17" s="355">
        <v>44659</v>
      </c>
      <c r="C17" s="374"/>
      <c r="D17" s="375" t="s">
        <v>488</v>
      </c>
      <c r="E17" s="376" t="s">
        <v>590</v>
      </c>
      <c r="F17" s="285">
        <v>152</v>
      </c>
      <c r="G17" s="285">
        <v>144</v>
      </c>
      <c r="H17" s="285">
        <v>161.5</v>
      </c>
      <c r="I17" s="377" t="s">
        <v>955</v>
      </c>
      <c r="J17" s="357" t="s">
        <v>957</v>
      </c>
      <c r="K17" s="357">
        <f t="shared" ref="K17:K19" si="9">H17-F17</f>
        <v>9.5</v>
      </c>
      <c r="L17" s="358">
        <f t="shared" ref="L17" si="10">(F17*-0.7)/100</f>
        <v>-1.0639999999999998</v>
      </c>
      <c r="M17" s="359">
        <f t="shared" ref="M17:M19" si="11">(K17+L17)/F17</f>
        <v>5.5500000000000001E-2</v>
      </c>
      <c r="N17" s="357" t="s">
        <v>588</v>
      </c>
      <c r="O17" s="360">
        <v>44662</v>
      </c>
      <c r="P17" s="357"/>
      <c r="Q17" s="246"/>
      <c r="R17" s="246" t="s">
        <v>589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85">
        <v>9</v>
      </c>
      <c r="B18" s="355">
        <v>44663</v>
      </c>
      <c r="C18" s="374"/>
      <c r="D18" s="375" t="s">
        <v>488</v>
      </c>
      <c r="E18" s="376" t="s">
        <v>590</v>
      </c>
      <c r="F18" s="285">
        <v>154.5</v>
      </c>
      <c r="G18" s="285">
        <v>144</v>
      </c>
      <c r="H18" s="285">
        <v>164</v>
      </c>
      <c r="I18" s="377" t="s">
        <v>982</v>
      </c>
      <c r="J18" s="357" t="s">
        <v>957</v>
      </c>
      <c r="K18" s="357">
        <f t="shared" si="9"/>
        <v>9.5</v>
      </c>
      <c r="L18" s="358">
        <f>(F18*-0.4)/100</f>
        <v>-0.61799999999999999</v>
      </c>
      <c r="M18" s="429">
        <f t="shared" si="11"/>
        <v>5.7488673139158571E-2</v>
      </c>
      <c r="N18" s="428" t="s">
        <v>588</v>
      </c>
      <c r="O18" s="430">
        <v>44664</v>
      </c>
      <c r="P18" s="428"/>
      <c r="Q18" s="246"/>
      <c r="R18" s="246" t="s">
        <v>589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08">
        <v>10</v>
      </c>
      <c r="B19" s="401">
        <v>44664</v>
      </c>
      <c r="C19" s="444"/>
      <c r="D19" s="445" t="s">
        <v>532</v>
      </c>
      <c r="E19" s="446" t="s">
        <v>590</v>
      </c>
      <c r="F19" s="408">
        <v>1290</v>
      </c>
      <c r="G19" s="408">
        <v>1215</v>
      </c>
      <c r="H19" s="408">
        <v>1215</v>
      </c>
      <c r="I19" s="447" t="s">
        <v>1000</v>
      </c>
      <c r="J19" s="424" t="s">
        <v>1120</v>
      </c>
      <c r="K19" s="424">
        <f t="shared" si="9"/>
        <v>-75</v>
      </c>
      <c r="L19" s="425">
        <f t="shared" ref="L19" si="12">(F19*-0.7)/100</f>
        <v>-9.0299999999999994</v>
      </c>
      <c r="M19" s="426">
        <f t="shared" si="11"/>
        <v>-6.5139534883720929E-2</v>
      </c>
      <c r="N19" s="424" t="s">
        <v>600</v>
      </c>
      <c r="O19" s="427">
        <v>44676</v>
      </c>
      <c r="P19" s="448"/>
      <c r="Q19" s="246"/>
      <c r="R19" s="246" t="s">
        <v>589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251">
        <v>11</v>
      </c>
      <c r="B20" s="248">
        <v>44664</v>
      </c>
      <c r="C20" s="349"/>
      <c r="D20" s="339" t="s">
        <v>342</v>
      </c>
      <c r="E20" s="340" t="s">
        <v>590</v>
      </c>
      <c r="F20" s="251" t="s">
        <v>1001</v>
      </c>
      <c r="G20" s="251">
        <v>2395</v>
      </c>
      <c r="H20" s="251"/>
      <c r="I20" s="341" t="s">
        <v>1002</v>
      </c>
      <c r="J20" s="278" t="s">
        <v>591</v>
      </c>
      <c r="K20" s="278"/>
      <c r="L20" s="452"/>
      <c r="M20" s="453"/>
      <c r="N20" s="443"/>
      <c r="O20" s="454"/>
      <c r="P20" s="469">
        <f>VLOOKUP(D20,'MidCap Intra'!B26:C581,2,0)</f>
        <v>2598.15</v>
      </c>
      <c r="Q20" s="246"/>
      <c r="R20" s="246" t="s">
        <v>589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51">
        <v>12</v>
      </c>
      <c r="B21" s="248">
        <v>44670</v>
      </c>
      <c r="C21" s="349"/>
      <c r="D21" s="339" t="s">
        <v>488</v>
      </c>
      <c r="E21" s="340" t="s">
        <v>590</v>
      </c>
      <c r="F21" s="251" t="s">
        <v>1029</v>
      </c>
      <c r="G21" s="251">
        <v>149</v>
      </c>
      <c r="H21" s="251"/>
      <c r="I21" s="341" t="s">
        <v>982</v>
      </c>
      <c r="J21" s="278" t="s">
        <v>591</v>
      </c>
      <c r="K21" s="451"/>
      <c r="L21" s="303"/>
      <c r="M21" s="304"/>
      <c r="N21" s="302"/>
      <c r="O21" s="331"/>
      <c r="P21" s="469">
        <f>VLOOKUP(D21,'MidCap Intra'!B27:C582,2,0)</f>
        <v>156.69999999999999</v>
      </c>
      <c r="Q21" s="246"/>
      <c r="R21" s="246" t="s">
        <v>589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251">
        <v>13</v>
      </c>
      <c r="B22" s="248">
        <v>44671</v>
      </c>
      <c r="C22" s="349"/>
      <c r="D22" s="339" t="s">
        <v>136</v>
      </c>
      <c r="E22" s="340" t="s">
        <v>590</v>
      </c>
      <c r="F22" s="251" t="s">
        <v>904</v>
      </c>
      <c r="G22" s="251">
        <v>695</v>
      </c>
      <c r="H22" s="251"/>
      <c r="I22" s="341" t="s">
        <v>1049</v>
      </c>
      <c r="J22" s="278" t="s">
        <v>591</v>
      </c>
      <c r="K22" s="451"/>
      <c r="L22" s="303"/>
      <c r="M22" s="304"/>
      <c r="N22" s="302"/>
      <c r="O22" s="331"/>
      <c r="P22" s="302">
        <f>VLOOKUP(D22,'MidCap Intra'!B28:C583,2,0)</f>
        <v>745.6</v>
      </c>
      <c r="Q22" s="246"/>
      <c r="R22" s="246" t="s">
        <v>589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ht="13.9" customHeight="1">
      <c r="A23" s="251"/>
      <c r="B23" s="248"/>
      <c r="C23" s="349"/>
      <c r="D23" s="339"/>
      <c r="E23" s="340"/>
      <c r="F23" s="251"/>
      <c r="G23" s="251"/>
      <c r="H23" s="251"/>
      <c r="I23" s="341"/>
      <c r="J23" s="278"/>
      <c r="K23" s="451"/>
      <c r="L23" s="303"/>
      <c r="M23" s="304"/>
      <c r="N23" s="302"/>
      <c r="O23" s="331"/>
      <c r="P23" s="43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07"/>
      <c r="B24" s="108"/>
      <c r="C24" s="109"/>
      <c r="D24" s="110"/>
      <c r="E24" s="111"/>
      <c r="F24" s="111"/>
      <c r="H24" s="111"/>
      <c r="I24" s="112"/>
      <c r="J24" s="113"/>
      <c r="K24" s="113"/>
      <c r="L24" s="114"/>
      <c r="M24" s="115"/>
      <c r="N24" s="116"/>
      <c r="O24" s="117"/>
      <c r="P24" s="11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107"/>
      <c r="B25" s="108"/>
      <c r="C25" s="109"/>
      <c r="D25" s="110"/>
      <c r="E25" s="111"/>
      <c r="F25" s="111"/>
      <c r="G25" s="107"/>
      <c r="H25" s="111"/>
      <c r="I25" s="112"/>
      <c r="J25" s="113"/>
      <c r="K25" s="113"/>
      <c r="L25" s="114"/>
      <c r="M25" s="115"/>
      <c r="N25" s="116"/>
      <c r="O25" s="117"/>
      <c r="P25" s="11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592</v>
      </c>
      <c r="B26" s="120"/>
      <c r="C26" s="121"/>
      <c r="D26" s="122"/>
      <c r="E26" s="123"/>
      <c r="F26" s="123"/>
      <c r="G26" s="123"/>
      <c r="H26" s="123"/>
      <c r="I26" s="123"/>
      <c r="J26" s="124"/>
      <c r="K26" s="123"/>
      <c r="L26" s="125"/>
      <c r="M26" s="56"/>
      <c r="N26" s="124"/>
      <c r="O26" s="12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6" t="s">
        <v>593</v>
      </c>
      <c r="B27" s="119"/>
      <c r="C27" s="119"/>
      <c r="D27" s="119"/>
      <c r="E27" s="41"/>
      <c r="F27" s="127" t="s">
        <v>594</v>
      </c>
      <c r="G27" s="6"/>
      <c r="H27" s="6"/>
      <c r="I27" s="6"/>
      <c r="J27" s="128"/>
      <c r="K27" s="129"/>
      <c r="L27" s="129"/>
      <c r="M27" s="130"/>
      <c r="N27" s="1"/>
      <c r="O27" s="13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9" t="s">
        <v>595</v>
      </c>
      <c r="B28" s="119"/>
      <c r="C28" s="119"/>
      <c r="D28" s="119" t="s">
        <v>851</v>
      </c>
      <c r="E28" s="6"/>
      <c r="F28" s="127" t="s">
        <v>596</v>
      </c>
      <c r="G28" s="6"/>
      <c r="H28" s="6"/>
      <c r="I28" s="6"/>
      <c r="J28" s="128"/>
      <c r="K28" s="129"/>
      <c r="L28" s="129"/>
      <c r="M28" s="130"/>
      <c r="N28" s="1"/>
      <c r="O28" s="13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/>
      <c r="B29" s="119"/>
      <c r="C29" s="119"/>
      <c r="D29" s="119"/>
      <c r="E29" s="6"/>
      <c r="F29" s="6"/>
      <c r="G29" s="6"/>
      <c r="H29" s="6"/>
      <c r="I29" s="6"/>
      <c r="J29" s="132"/>
      <c r="K29" s="129"/>
      <c r="L29" s="129"/>
      <c r="M29" s="6"/>
      <c r="N29" s="133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.75" customHeight="1">
      <c r="A30" s="1"/>
      <c r="B30" s="134" t="s">
        <v>597</v>
      </c>
      <c r="C30" s="134"/>
      <c r="D30" s="134"/>
      <c r="E30" s="134"/>
      <c r="F30" s="135"/>
      <c r="G30" s="6"/>
      <c r="H30" s="6"/>
      <c r="I30" s="136"/>
      <c r="J30" s="137"/>
      <c r="K30" s="138"/>
      <c r="L30" s="137"/>
      <c r="M30" s="6"/>
      <c r="N30" s="1"/>
      <c r="O30" s="1"/>
      <c r="P30" s="1"/>
      <c r="R30" s="56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95" t="s">
        <v>16</v>
      </c>
      <c r="B31" s="96" t="s">
        <v>565</v>
      </c>
      <c r="C31" s="98"/>
      <c r="D31" s="97" t="s">
        <v>576</v>
      </c>
      <c r="E31" s="96" t="s">
        <v>577</v>
      </c>
      <c r="F31" s="96" t="s">
        <v>578</v>
      </c>
      <c r="G31" s="96" t="s">
        <v>598</v>
      </c>
      <c r="H31" s="96" t="s">
        <v>580</v>
      </c>
      <c r="I31" s="96" t="s">
        <v>581</v>
      </c>
      <c r="J31" s="96" t="s">
        <v>582</v>
      </c>
      <c r="K31" s="96" t="s">
        <v>599</v>
      </c>
      <c r="L31" s="140" t="s">
        <v>584</v>
      </c>
      <c r="M31" s="98" t="s">
        <v>585</v>
      </c>
      <c r="N31" s="95" t="s">
        <v>586</v>
      </c>
      <c r="O31" s="309" t="s">
        <v>587</v>
      </c>
      <c r="P31" s="282"/>
      <c r="Q31" s="1"/>
      <c r="R31" s="306"/>
      <c r="S31" s="306"/>
      <c r="T31" s="306"/>
      <c r="U31" s="295"/>
      <c r="V31" s="295"/>
      <c r="W31" s="295"/>
      <c r="X31" s="295"/>
      <c r="Y31" s="295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s="257" customFormat="1" ht="15" customHeight="1">
      <c r="A32" s="361">
        <v>1</v>
      </c>
      <c r="B32" s="355">
        <v>44634</v>
      </c>
      <c r="C32" s="362"/>
      <c r="D32" s="363" t="s">
        <v>71</v>
      </c>
      <c r="E32" s="285" t="s">
        <v>870</v>
      </c>
      <c r="F32" s="285">
        <v>208.5</v>
      </c>
      <c r="G32" s="285">
        <v>203</v>
      </c>
      <c r="H32" s="285">
        <v>215.5</v>
      </c>
      <c r="I32" s="285" t="s">
        <v>868</v>
      </c>
      <c r="J32" s="357" t="s">
        <v>864</v>
      </c>
      <c r="K32" s="357">
        <f t="shared" ref="K32" si="13">H32-F32</f>
        <v>7</v>
      </c>
      <c r="L32" s="358">
        <f t="shared" ref="L32" si="14">(F32*-0.7)/100</f>
        <v>-1.4594999999999998</v>
      </c>
      <c r="M32" s="359">
        <f t="shared" ref="M32" si="15">(K32+L32)/F32</f>
        <v>2.6573141486810552E-2</v>
      </c>
      <c r="N32" s="357" t="s">
        <v>588</v>
      </c>
      <c r="O32" s="360">
        <v>44652</v>
      </c>
      <c r="P32" s="307"/>
      <c r="Q32" s="307"/>
      <c r="R32" s="308" t="s">
        <v>589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05"/>
      <c r="AJ32" s="294"/>
      <c r="AK32" s="294"/>
      <c r="AL32" s="294"/>
    </row>
    <row r="33" spans="1:38" s="257" customFormat="1" ht="15" customHeight="1">
      <c r="A33" s="361">
        <v>2</v>
      </c>
      <c r="B33" s="355">
        <v>44645</v>
      </c>
      <c r="C33" s="362"/>
      <c r="D33" s="363" t="s">
        <v>874</v>
      </c>
      <c r="E33" s="285" t="s">
        <v>590</v>
      </c>
      <c r="F33" s="285">
        <v>491.5</v>
      </c>
      <c r="G33" s="285">
        <v>477</v>
      </c>
      <c r="H33" s="285">
        <v>509</v>
      </c>
      <c r="I33" s="285" t="s">
        <v>875</v>
      </c>
      <c r="J33" s="357" t="s">
        <v>893</v>
      </c>
      <c r="K33" s="357">
        <f t="shared" ref="K33:K34" si="16">H33-F33</f>
        <v>17.5</v>
      </c>
      <c r="L33" s="358">
        <f t="shared" ref="L33:L34" si="17">(F33*-0.7)/100</f>
        <v>-3.4404999999999997</v>
      </c>
      <c r="M33" s="359">
        <f t="shared" ref="M33:M34" si="18">(K33+L33)/F33</f>
        <v>2.8605289928789419E-2</v>
      </c>
      <c r="N33" s="357" t="s">
        <v>588</v>
      </c>
      <c r="O33" s="360">
        <v>44655</v>
      </c>
      <c r="P33" s="307"/>
      <c r="Q33" s="307"/>
      <c r="R33" s="308" t="s">
        <v>589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05"/>
      <c r="AJ33" s="294"/>
      <c r="AK33" s="294"/>
      <c r="AL33" s="294"/>
    </row>
    <row r="34" spans="1:38" s="257" customFormat="1" ht="15" customHeight="1">
      <c r="A34" s="461">
        <v>3</v>
      </c>
      <c r="B34" s="462">
        <v>44655</v>
      </c>
      <c r="C34" s="463"/>
      <c r="D34" s="464" t="s">
        <v>514</v>
      </c>
      <c r="E34" s="436" t="s">
        <v>590</v>
      </c>
      <c r="F34" s="436">
        <v>431</v>
      </c>
      <c r="G34" s="436">
        <v>418</v>
      </c>
      <c r="H34" s="436">
        <v>433.5</v>
      </c>
      <c r="I34" s="436" t="s">
        <v>902</v>
      </c>
      <c r="J34" s="465" t="s">
        <v>1079</v>
      </c>
      <c r="K34" s="465">
        <f t="shared" si="16"/>
        <v>2.5</v>
      </c>
      <c r="L34" s="466">
        <f t="shared" si="17"/>
        <v>-3.0169999999999999</v>
      </c>
      <c r="M34" s="467">
        <f t="shared" si="18"/>
        <v>-1.1995359628770299E-3</v>
      </c>
      <c r="N34" s="465" t="s">
        <v>710</v>
      </c>
      <c r="O34" s="468">
        <v>44673</v>
      </c>
      <c r="P34" s="307"/>
      <c r="Q34" s="307"/>
      <c r="R34" s="308" t="s">
        <v>589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05"/>
      <c r="AJ34" s="294"/>
      <c r="AK34" s="294"/>
      <c r="AL34" s="294"/>
    </row>
    <row r="35" spans="1:38" s="257" customFormat="1" ht="15" customHeight="1">
      <c r="A35" s="361">
        <v>4</v>
      </c>
      <c r="B35" s="355">
        <v>44656</v>
      </c>
      <c r="C35" s="362"/>
      <c r="D35" s="363" t="s">
        <v>199</v>
      </c>
      <c r="E35" s="285" t="s">
        <v>590</v>
      </c>
      <c r="F35" s="285">
        <v>272</v>
      </c>
      <c r="G35" s="285">
        <v>264</v>
      </c>
      <c r="H35" s="285">
        <v>285.5</v>
      </c>
      <c r="I35" s="285" t="s">
        <v>911</v>
      </c>
      <c r="J35" s="357" t="s">
        <v>924</v>
      </c>
      <c r="K35" s="357">
        <f t="shared" ref="K35" si="19">H35-F35</f>
        <v>13.5</v>
      </c>
      <c r="L35" s="358">
        <f t="shared" ref="L35" si="20">(F35*-0.7)/100</f>
        <v>-1.9039999999999997</v>
      </c>
      <c r="M35" s="359">
        <f t="shared" ref="M35" si="21">(K35+L35)/F35</f>
        <v>4.2632352941176468E-2</v>
      </c>
      <c r="N35" s="357" t="s">
        <v>588</v>
      </c>
      <c r="O35" s="360">
        <v>44657</v>
      </c>
      <c r="P35" s="307"/>
      <c r="Q35" s="307"/>
      <c r="R35" s="308" t="s">
        <v>589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05"/>
      <c r="AJ35" s="294"/>
      <c r="AK35" s="294"/>
      <c r="AL35" s="294"/>
    </row>
    <row r="36" spans="1:38" s="257" customFormat="1" ht="15" customHeight="1">
      <c r="A36" s="421">
        <v>5</v>
      </c>
      <c r="B36" s="401">
        <v>44657</v>
      </c>
      <c r="C36" s="422"/>
      <c r="D36" s="423" t="s">
        <v>253</v>
      </c>
      <c r="E36" s="408" t="s">
        <v>590</v>
      </c>
      <c r="F36" s="408">
        <v>4580</v>
      </c>
      <c r="G36" s="408">
        <v>4430</v>
      </c>
      <c r="H36" s="408">
        <v>4430</v>
      </c>
      <c r="I36" s="408" t="s">
        <v>931</v>
      </c>
      <c r="J36" s="424" t="s">
        <v>976</v>
      </c>
      <c r="K36" s="424">
        <f t="shared" ref="K36:K37" si="22">H36-F36</f>
        <v>-150</v>
      </c>
      <c r="L36" s="425">
        <f t="shared" ref="L36:L37" si="23">(F36*-0.7)/100</f>
        <v>-32.06</v>
      </c>
      <c r="M36" s="426">
        <f t="shared" ref="M36:M37" si="24">(K36+L36)/F36</f>
        <v>-3.9751091703056768E-2</v>
      </c>
      <c r="N36" s="424" t="s">
        <v>600</v>
      </c>
      <c r="O36" s="427">
        <v>44662</v>
      </c>
      <c r="P36" s="307"/>
      <c r="Q36" s="307"/>
      <c r="R36" s="308" t="s">
        <v>589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05"/>
      <c r="AJ36" s="294"/>
      <c r="AK36" s="294"/>
      <c r="AL36" s="294"/>
    </row>
    <row r="37" spans="1:38" s="257" customFormat="1" ht="15" customHeight="1">
      <c r="A37" s="361">
        <v>6</v>
      </c>
      <c r="B37" s="355">
        <v>44657</v>
      </c>
      <c r="C37" s="362"/>
      <c r="D37" s="363" t="s">
        <v>552</v>
      </c>
      <c r="E37" s="285" t="s">
        <v>590</v>
      </c>
      <c r="F37" s="285">
        <v>446.5</v>
      </c>
      <c r="G37" s="285">
        <v>432</v>
      </c>
      <c r="H37" s="285">
        <v>462.5</v>
      </c>
      <c r="I37" s="285" t="s">
        <v>932</v>
      </c>
      <c r="J37" s="357" t="s">
        <v>991</v>
      </c>
      <c r="K37" s="357">
        <f t="shared" si="22"/>
        <v>16</v>
      </c>
      <c r="L37" s="358">
        <f t="shared" si="23"/>
        <v>-3.1254999999999997</v>
      </c>
      <c r="M37" s="359">
        <f t="shared" si="24"/>
        <v>2.8834266517357224E-2</v>
      </c>
      <c r="N37" s="357" t="s">
        <v>588</v>
      </c>
      <c r="O37" s="360">
        <v>44664</v>
      </c>
      <c r="P37" s="307"/>
      <c r="Q37" s="307"/>
      <c r="R37" s="308" t="s">
        <v>589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05"/>
      <c r="AJ37" s="294"/>
      <c r="AK37" s="294"/>
      <c r="AL37" s="294"/>
    </row>
    <row r="38" spans="1:38" s="257" customFormat="1" ht="15" customHeight="1">
      <c r="A38" s="421">
        <v>7</v>
      </c>
      <c r="B38" s="401">
        <v>44658</v>
      </c>
      <c r="C38" s="422"/>
      <c r="D38" s="423" t="s">
        <v>187</v>
      </c>
      <c r="E38" s="408" t="s">
        <v>590</v>
      </c>
      <c r="F38" s="408">
        <v>110.25</v>
      </c>
      <c r="G38" s="408">
        <v>107.4</v>
      </c>
      <c r="H38" s="408">
        <v>107.4</v>
      </c>
      <c r="I38" s="408" t="s">
        <v>940</v>
      </c>
      <c r="J38" s="424" t="s">
        <v>992</v>
      </c>
      <c r="K38" s="424">
        <f t="shared" ref="K38:K41" si="25">H38-F38</f>
        <v>-2.8499999999999943</v>
      </c>
      <c r="L38" s="425">
        <f t="shared" ref="L38:L39" si="26">(F38*-0.7)/100</f>
        <v>-0.77174999999999994</v>
      </c>
      <c r="M38" s="426">
        <f t="shared" ref="M38:M39" si="27">(K38+L38)/F38</f>
        <v>-3.2850340136054368E-2</v>
      </c>
      <c r="N38" s="424" t="s">
        <v>600</v>
      </c>
      <c r="O38" s="427">
        <v>44664</v>
      </c>
      <c r="P38" s="307"/>
      <c r="Q38" s="307"/>
      <c r="R38" s="308" t="s">
        <v>589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05"/>
      <c r="AJ38" s="294"/>
      <c r="AK38" s="294"/>
      <c r="AL38" s="294"/>
    </row>
    <row r="39" spans="1:38" s="257" customFormat="1" ht="15" customHeight="1">
      <c r="A39" s="421">
        <v>8</v>
      </c>
      <c r="B39" s="401">
        <v>44658</v>
      </c>
      <c r="C39" s="422"/>
      <c r="D39" s="423" t="s">
        <v>116</v>
      </c>
      <c r="E39" s="408" t="s">
        <v>590</v>
      </c>
      <c r="F39" s="408">
        <v>1525</v>
      </c>
      <c r="G39" s="408">
        <v>1477</v>
      </c>
      <c r="H39" s="408">
        <v>1477</v>
      </c>
      <c r="I39" s="408" t="s">
        <v>941</v>
      </c>
      <c r="J39" s="424" t="s">
        <v>993</v>
      </c>
      <c r="K39" s="424">
        <f t="shared" si="25"/>
        <v>-48</v>
      </c>
      <c r="L39" s="425">
        <f t="shared" si="26"/>
        <v>-10.675000000000001</v>
      </c>
      <c r="M39" s="426">
        <f t="shared" si="27"/>
        <v>-3.8475409836065573E-2</v>
      </c>
      <c r="N39" s="424" t="s">
        <v>600</v>
      </c>
      <c r="O39" s="427">
        <v>44664</v>
      </c>
      <c r="P39" s="307"/>
      <c r="Q39" s="307"/>
      <c r="R39" s="308" t="s">
        <v>589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5"/>
      <c r="AJ39" s="294"/>
      <c r="AK39" s="294"/>
      <c r="AL39" s="294"/>
    </row>
    <row r="40" spans="1:38" s="257" customFormat="1" ht="15" customHeight="1">
      <c r="A40" s="421">
        <v>9</v>
      </c>
      <c r="B40" s="401">
        <v>44659</v>
      </c>
      <c r="C40" s="422"/>
      <c r="D40" s="423" t="s">
        <v>114</v>
      </c>
      <c r="E40" s="408" t="s">
        <v>590</v>
      </c>
      <c r="F40" s="408">
        <v>2444</v>
      </c>
      <c r="G40" s="408">
        <v>2370</v>
      </c>
      <c r="H40" s="408">
        <v>2370</v>
      </c>
      <c r="I40" s="408" t="s">
        <v>954</v>
      </c>
      <c r="J40" s="424" t="s">
        <v>1008</v>
      </c>
      <c r="K40" s="424">
        <f t="shared" ref="K40" si="28">H40-F40</f>
        <v>-74</v>
      </c>
      <c r="L40" s="425">
        <f t="shared" ref="L40" si="29">(F40*-0.7)/100</f>
        <v>-17.108000000000001</v>
      </c>
      <c r="M40" s="426">
        <f t="shared" ref="M40" si="30">(K40+L40)/F40</f>
        <v>-3.7278232405891981E-2</v>
      </c>
      <c r="N40" s="424" t="s">
        <v>600</v>
      </c>
      <c r="O40" s="427">
        <v>44669</v>
      </c>
      <c r="P40" s="307"/>
      <c r="Q40" s="307"/>
      <c r="R40" s="308" t="s">
        <v>589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5"/>
      <c r="AJ40" s="294"/>
      <c r="AK40" s="294"/>
      <c r="AL40" s="294"/>
    </row>
    <row r="41" spans="1:38" s="257" customFormat="1" ht="15" customHeight="1">
      <c r="A41" s="361">
        <v>10</v>
      </c>
      <c r="B41" s="355">
        <v>44663</v>
      </c>
      <c r="C41" s="362"/>
      <c r="D41" s="363" t="s">
        <v>986</v>
      </c>
      <c r="E41" s="285" t="s">
        <v>590</v>
      </c>
      <c r="F41" s="285">
        <v>1142.5</v>
      </c>
      <c r="G41" s="285">
        <v>1113</v>
      </c>
      <c r="H41" s="285">
        <v>1174</v>
      </c>
      <c r="I41" s="285" t="s">
        <v>987</v>
      </c>
      <c r="J41" s="357" t="s">
        <v>1007</v>
      </c>
      <c r="K41" s="357">
        <f t="shared" si="25"/>
        <v>31.5</v>
      </c>
      <c r="L41" s="358">
        <f t="shared" ref="L41" si="31">(F41*-0.7)/100</f>
        <v>-7.9974999999999996</v>
      </c>
      <c r="M41" s="359">
        <f t="shared" ref="M41" si="32">(K41+L41)/F41</f>
        <v>2.0571115973741796E-2</v>
      </c>
      <c r="N41" s="357" t="s">
        <v>588</v>
      </c>
      <c r="O41" s="360">
        <v>44669</v>
      </c>
      <c r="P41" s="307"/>
      <c r="Q41" s="307"/>
      <c r="R41" s="308" t="s">
        <v>589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05"/>
      <c r="AJ41" s="294"/>
      <c r="AK41" s="294"/>
      <c r="AL41" s="294"/>
    </row>
    <row r="42" spans="1:38" s="257" customFormat="1" ht="15" customHeight="1">
      <c r="A42" s="361">
        <v>11</v>
      </c>
      <c r="B42" s="355">
        <v>44670</v>
      </c>
      <c r="C42" s="362"/>
      <c r="D42" s="363" t="s">
        <v>199</v>
      </c>
      <c r="E42" s="285" t="s">
        <v>590</v>
      </c>
      <c r="F42" s="285">
        <v>248</v>
      </c>
      <c r="G42" s="285">
        <v>240</v>
      </c>
      <c r="H42" s="285">
        <v>255.75</v>
      </c>
      <c r="I42" s="285">
        <v>265</v>
      </c>
      <c r="J42" s="357" t="s">
        <v>1057</v>
      </c>
      <c r="K42" s="357">
        <f t="shared" ref="K42:K44" si="33">H42-F42</f>
        <v>7.75</v>
      </c>
      <c r="L42" s="358">
        <f t="shared" ref="L42:L44" si="34">(F42*-0.7)/100</f>
        <v>-1.736</v>
      </c>
      <c r="M42" s="359">
        <f t="shared" ref="M42:M44" si="35">(K42+L42)/F42</f>
        <v>2.4250000000000001E-2</v>
      </c>
      <c r="N42" s="357" t="s">
        <v>588</v>
      </c>
      <c r="O42" s="360">
        <v>44672</v>
      </c>
      <c r="P42" s="307"/>
      <c r="Q42" s="307"/>
      <c r="R42" s="308" t="s">
        <v>589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05"/>
      <c r="AJ42" s="294"/>
      <c r="AK42" s="294"/>
      <c r="AL42" s="294"/>
    </row>
    <row r="43" spans="1:38" s="257" customFormat="1" ht="15" customHeight="1">
      <c r="A43" s="421">
        <v>12</v>
      </c>
      <c r="B43" s="401">
        <v>44671</v>
      </c>
      <c r="C43" s="422"/>
      <c r="D43" s="423" t="s">
        <v>188</v>
      </c>
      <c r="E43" s="408" t="s">
        <v>590</v>
      </c>
      <c r="F43" s="408">
        <v>1127.5</v>
      </c>
      <c r="G43" s="408">
        <v>1100</v>
      </c>
      <c r="H43" s="408">
        <v>1100</v>
      </c>
      <c r="I43" s="408" t="s">
        <v>1050</v>
      </c>
      <c r="J43" s="424" t="s">
        <v>1123</v>
      </c>
      <c r="K43" s="424">
        <f t="shared" si="33"/>
        <v>-27.5</v>
      </c>
      <c r="L43" s="425">
        <f t="shared" si="34"/>
        <v>-7.8925000000000001</v>
      </c>
      <c r="M43" s="426">
        <f t="shared" si="35"/>
        <v>-3.1390243902439025E-2</v>
      </c>
      <c r="N43" s="424" t="s">
        <v>600</v>
      </c>
      <c r="O43" s="427">
        <v>44676</v>
      </c>
      <c r="P43" s="307"/>
      <c r="Q43" s="307"/>
      <c r="R43" s="308" t="s">
        <v>935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05"/>
      <c r="AJ43" s="294"/>
      <c r="AK43" s="294"/>
      <c r="AL43" s="294"/>
    </row>
    <row r="44" spans="1:38" s="257" customFormat="1" ht="15" customHeight="1">
      <c r="A44" s="421">
        <v>13</v>
      </c>
      <c r="B44" s="401">
        <v>44671</v>
      </c>
      <c r="C44" s="422"/>
      <c r="D44" s="423" t="s">
        <v>477</v>
      </c>
      <c r="E44" s="408" t="s">
        <v>590</v>
      </c>
      <c r="F44" s="408">
        <v>121</v>
      </c>
      <c r="G44" s="408">
        <v>117</v>
      </c>
      <c r="H44" s="408">
        <v>117</v>
      </c>
      <c r="I44" s="408" t="s">
        <v>1051</v>
      </c>
      <c r="J44" s="424" t="s">
        <v>1122</v>
      </c>
      <c r="K44" s="424">
        <f t="shared" si="33"/>
        <v>-4</v>
      </c>
      <c r="L44" s="425">
        <f t="shared" si="34"/>
        <v>-0.84699999999999986</v>
      </c>
      <c r="M44" s="426">
        <f t="shared" si="35"/>
        <v>-4.0057851239669415E-2</v>
      </c>
      <c r="N44" s="424" t="s">
        <v>600</v>
      </c>
      <c r="O44" s="427">
        <v>44676</v>
      </c>
      <c r="P44" s="307"/>
      <c r="Q44" s="307"/>
      <c r="R44" s="308" t="s">
        <v>935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05"/>
      <c r="AJ44" s="294"/>
      <c r="AK44" s="294"/>
      <c r="AL44" s="294"/>
    </row>
    <row r="45" spans="1:38" s="257" customFormat="1" ht="15" customHeight="1">
      <c r="A45" s="350">
        <v>14</v>
      </c>
      <c r="B45" s="248">
        <v>44671</v>
      </c>
      <c r="C45" s="351"/>
      <c r="D45" s="352" t="s">
        <v>1052</v>
      </c>
      <c r="E45" s="251" t="s">
        <v>590</v>
      </c>
      <c r="F45" s="251" t="s">
        <v>1053</v>
      </c>
      <c r="G45" s="251">
        <v>227</v>
      </c>
      <c r="H45" s="251"/>
      <c r="I45" s="251" t="s">
        <v>1054</v>
      </c>
      <c r="J45" s="302" t="s">
        <v>591</v>
      </c>
      <c r="K45" s="302"/>
      <c r="L45" s="303"/>
      <c r="M45" s="304"/>
      <c r="N45" s="302"/>
      <c r="O45" s="331"/>
      <c r="P45" s="307"/>
      <c r="Q45" s="307"/>
      <c r="R45" s="308" t="s">
        <v>589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05"/>
      <c r="AJ45" s="294"/>
      <c r="AK45" s="294"/>
      <c r="AL45" s="294"/>
    </row>
    <row r="46" spans="1:38" s="257" customFormat="1" ht="15" customHeight="1">
      <c r="A46" s="421">
        <v>15</v>
      </c>
      <c r="B46" s="401">
        <v>44671</v>
      </c>
      <c r="C46" s="422"/>
      <c r="D46" s="423" t="s">
        <v>402</v>
      </c>
      <c r="E46" s="408" t="s">
        <v>590</v>
      </c>
      <c r="F46" s="408">
        <v>213</v>
      </c>
      <c r="G46" s="408">
        <v>207</v>
      </c>
      <c r="H46" s="408">
        <v>207</v>
      </c>
      <c r="I46" s="408" t="s">
        <v>659</v>
      </c>
      <c r="J46" s="424" t="s">
        <v>1121</v>
      </c>
      <c r="K46" s="424">
        <f t="shared" ref="K46" si="36">H46-F46</f>
        <v>-6</v>
      </c>
      <c r="L46" s="425">
        <f t="shared" ref="L46" si="37">(F46*-0.7)/100</f>
        <v>-1.4909999999999999</v>
      </c>
      <c r="M46" s="426">
        <f t="shared" ref="M46" si="38">(K46+L46)/F46</f>
        <v>-3.5169014084507039E-2</v>
      </c>
      <c r="N46" s="424" t="s">
        <v>600</v>
      </c>
      <c r="O46" s="427">
        <v>44676</v>
      </c>
      <c r="P46" s="307"/>
      <c r="Q46" s="307"/>
      <c r="R46" s="308" t="s">
        <v>589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05"/>
      <c r="AJ46" s="294"/>
      <c r="AK46" s="294"/>
      <c r="AL46" s="294"/>
    </row>
    <row r="47" spans="1:38" s="257" customFormat="1" ht="15" customHeight="1">
      <c r="A47" s="350">
        <v>16</v>
      </c>
      <c r="B47" s="248">
        <v>44672</v>
      </c>
      <c r="C47" s="351"/>
      <c r="D47" s="352" t="s">
        <v>331</v>
      </c>
      <c r="E47" s="251" t="s">
        <v>590</v>
      </c>
      <c r="F47" s="251" t="s">
        <v>1060</v>
      </c>
      <c r="G47" s="251">
        <v>730</v>
      </c>
      <c r="H47" s="251"/>
      <c r="I47" s="251">
        <v>800</v>
      </c>
      <c r="J47" s="302" t="s">
        <v>591</v>
      </c>
      <c r="K47" s="302"/>
      <c r="L47" s="303"/>
      <c r="M47" s="304"/>
      <c r="N47" s="302"/>
      <c r="O47" s="331"/>
      <c r="P47" s="307"/>
      <c r="Q47" s="307"/>
      <c r="R47" s="308" t="s">
        <v>935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305"/>
      <c r="AJ47" s="294"/>
      <c r="AK47" s="294"/>
      <c r="AL47" s="294"/>
    </row>
    <row r="48" spans="1:38" s="257" customFormat="1" ht="15" customHeight="1">
      <c r="A48" s="350">
        <v>17</v>
      </c>
      <c r="B48" s="248">
        <v>44672</v>
      </c>
      <c r="C48" s="351"/>
      <c r="D48" s="352" t="s">
        <v>520</v>
      </c>
      <c r="E48" s="251" t="s">
        <v>590</v>
      </c>
      <c r="F48" s="251" t="s">
        <v>1062</v>
      </c>
      <c r="G48" s="251">
        <v>1920</v>
      </c>
      <c r="H48" s="251"/>
      <c r="I48" s="251" t="s">
        <v>1063</v>
      </c>
      <c r="J48" s="302" t="s">
        <v>591</v>
      </c>
      <c r="K48" s="302"/>
      <c r="L48" s="303"/>
      <c r="M48" s="304"/>
      <c r="N48" s="302"/>
      <c r="O48" s="331"/>
      <c r="P48" s="307"/>
      <c r="Q48" s="307"/>
      <c r="R48" s="308" t="s">
        <v>589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305"/>
      <c r="AJ48" s="294"/>
      <c r="AK48" s="294"/>
      <c r="AL48" s="294"/>
    </row>
    <row r="49" spans="1:38" s="257" customFormat="1" ht="15" customHeight="1">
      <c r="A49" s="350">
        <v>18</v>
      </c>
      <c r="B49" s="248">
        <v>44672</v>
      </c>
      <c r="C49" s="351"/>
      <c r="D49" s="352" t="s">
        <v>116</v>
      </c>
      <c r="E49" s="251" t="s">
        <v>590</v>
      </c>
      <c r="F49" s="251" t="s">
        <v>1064</v>
      </c>
      <c r="G49" s="251">
        <v>1340</v>
      </c>
      <c r="H49" s="251"/>
      <c r="I49" s="251">
        <v>1450</v>
      </c>
      <c r="J49" s="302" t="s">
        <v>591</v>
      </c>
      <c r="K49" s="302"/>
      <c r="L49" s="303"/>
      <c r="M49" s="304"/>
      <c r="N49" s="302"/>
      <c r="O49" s="331"/>
      <c r="P49" s="307"/>
      <c r="Q49" s="307"/>
      <c r="R49" s="308" t="s">
        <v>589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305"/>
      <c r="AJ49" s="294"/>
      <c r="AK49" s="294"/>
      <c r="AL49" s="294"/>
    </row>
    <row r="50" spans="1:38" s="257" customFormat="1" ht="15" customHeight="1">
      <c r="A50" s="350">
        <v>19</v>
      </c>
      <c r="B50" s="248">
        <v>44673</v>
      </c>
      <c r="C50" s="351"/>
      <c r="D50" s="352" t="s">
        <v>1082</v>
      </c>
      <c r="E50" s="251" t="s">
        <v>590</v>
      </c>
      <c r="F50" s="251" t="s">
        <v>1083</v>
      </c>
      <c r="G50" s="251">
        <v>1647</v>
      </c>
      <c r="H50" s="251"/>
      <c r="I50" s="251" t="s">
        <v>1084</v>
      </c>
      <c r="J50" s="302" t="s">
        <v>591</v>
      </c>
      <c r="K50" s="302"/>
      <c r="L50" s="303"/>
      <c r="M50" s="304"/>
      <c r="N50" s="302"/>
      <c r="O50" s="331"/>
      <c r="P50" s="307"/>
      <c r="Q50" s="307"/>
      <c r="R50" s="308" t="s">
        <v>589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305"/>
      <c r="AJ50" s="294"/>
      <c r="AK50" s="294"/>
      <c r="AL50" s="294"/>
    </row>
    <row r="51" spans="1:38" s="257" customFormat="1" ht="15" customHeight="1">
      <c r="A51" s="350">
        <v>20</v>
      </c>
      <c r="B51" s="248">
        <v>44676</v>
      </c>
      <c r="C51" s="351"/>
      <c r="D51" s="352" t="s">
        <v>199</v>
      </c>
      <c r="E51" s="251" t="s">
        <v>590</v>
      </c>
      <c r="F51" s="251" t="s">
        <v>1130</v>
      </c>
      <c r="G51" s="251">
        <v>240</v>
      </c>
      <c r="H51" s="251"/>
      <c r="I51" s="251">
        <v>265</v>
      </c>
      <c r="J51" s="302" t="s">
        <v>591</v>
      </c>
      <c r="K51" s="302"/>
      <c r="L51" s="303"/>
      <c r="M51" s="304"/>
      <c r="N51" s="302"/>
      <c r="O51" s="331"/>
      <c r="P51" s="307"/>
      <c r="Q51" s="307"/>
      <c r="R51" s="308" t="s">
        <v>589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305"/>
      <c r="AJ51" s="294"/>
      <c r="AK51" s="294"/>
      <c r="AL51" s="294"/>
    </row>
    <row r="52" spans="1:38" s="257" customFormat="1" ht="15" customHeight="1">
      <c r="A52" s="350">
        <v>21</v>
      </c>
      <c r="B52" s="248">
        <v>44676</v>
      </c>
      <c r="C52" s="351"/>
      <c r="D52" s="352" t="s">
        <v>189</v>
      </c>
      <c r="E52" s="251" t="s">
        <v>590</v>
      </c>
      <c r="F52" s="251" t="s">
        <v>1131</v>
      </c>
      <c r="G52" s="251">
        <v>479</v>
      </c>
      <c r="H52" s="251"/>
      <c r="I52" s="251" t="s">
        <v>1132</v>
      </c>
      <c r="J52" s="302" t="s">
        <v>591</v>
      </c>
      <c r="K52" s="302"/>
      <c r="L52" s="303"/>
      <c r="M52" s="304"/>
      <c r="N52" s="302"/>
      <c r="O52" s="331"/>
      <c r="P52" s="307"/>
      <c r="Q52" s="307"/>
      <c r="R52" s="308" t="s">
        <v>589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305"/>
      <c r="AJ52" s="294"/>
      <c r="AK52" s="294"/>
      <c r="AL52" s="294"/>
    </row>
    <row r="53" spans="1:38" s="257" customFormat="1" ht="15" customHeight="1">
      <c r="A53" s="350"/>
      <c r="B53" s="248"/>
      <c r="C53" s="351"/>
      <c r="D53" s="352"/>
      <c r="E53" s="251"/>
      <c r="F53" s="251"/>
      <c r="G53" s="251"/>
      <c r="H53" s="251"/>
      <c r="I53" s="251"/>
      <c r="J53" s="302"/>
      <c r="K53" s="302"/>
      <c r="L53" s="303"/>
      <c r="M53" s="304"/>
      <c r="N53" s="302"/>
      <c r="O53" s="331"/>
      <c r="P53" s="307"/>
      <c r="Q53" s="307"/>
      <c r="R53" s="308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305"/>
      <c r="AJ53" s="294"/>
      <c r="AK53" s="294"/>
      <c r="AL53" s="294"/>
    </row>
    <row r="54" spans="1:38" s="270" customFormat="1" ht="15" customHeight="1">
      <c r="K54" s="252"/>
      <c r="L54" s="283"/>
      <c r="M54" s="322"/>
      <c r="N54" s="252"/>
      <c r="O54" s="293"/>
      <c r="P54" s="1"/>
      <c r="Q54" s="1"/>
      <c r="R54" s="319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324"/>
      <c r="AJ54" s="323"/>
      <c r="AK54" s="323"/>
      <c r="AL54" s="323"/>
    </row>
    <row r="55" spans="1:38" ht="15" customHeight="1">
      <c r="A55" s="310"/>
      <c r="B55" s="311"/>
      <c r="C55" s="312"/>
      <c r="D55" s="313"/>
      <c r="E55" s="314"/>
      <c r="F55" s="314"/>
      <c r="G55" s="314"/>
      <c r="H55" s="314"/>
      <c r="I55" s="314"/>
      <c r="J55" s="315"/>
      <c r="K55" s="315"/>
      <c r="L55" s="316"/>
      <c r="M55" s="317"/>
      <c r="N55" s="315"/>
      <c r="O55" s="318"/>
      <c r="P55" s="1"/>
      <c r="Q55" s="1"/>
      <c r="R55" s="319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44.25" customHeight="1">
      <c r="A56" s="119" t="s">
        <v>592</v>
      </c>
      <c r="B56" s="142"/>
      <c r="C56" s="142"/>
      <c r="D56" s="1"/>
      <c r="E56" s="6"/>
      <c r="F56" s="6"/>
      <c r="G56" s="6"/>
      <c r="H56" s="6" t="s">
        <v>604</v>
      </c>
      <c r="I56" s="6"/>
      <c r="J56" s="6"/>
      <c r="K56" s="115"/>
      <c r="L56" s="144"/>
      <c r="M56" s="115"/>
      <c r="N56" s="116"/>
      <c r="O56" s="115"/>
      <c r="P56" s="1"/>
      <c r="Q56" s="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297"/>
      <c r="AD56" s="297"/>
      <c r="AE56" s="297"/>
      <c r="AF56" s="297"/>
      <c r="AG56" s="297"/>
      <c r="AH56" s="297"/>
    </row>
    <row r="57" spans="1:38" ht="12.75" customHeight="1">
      <c r="A57" s="126" t="s">
        <v>593</v>
      </c>
      <c r="B57" s="119"/>
      <c r="C57" s="119"/>
      <c r="D57" s="119"/>
      <c r="E57" s="41"/>
      <c r="F57" s="127" t="s">
        <v>594</v>
      </c>
      <c r="G57" s="56"/>
      <c r="H57" s="41"/>
      <c r="I57" s="56"/>
      <c r="J57" s="6"/>
      <c r="K57" s="145"/>
      <c r="L57" s="146"/>
      <c r="M57" s="6"/>
      <c r="N57" s="109"/>
      <c r="O57" s="147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126"/>
      <c r="B58" s="119"/>
      <c r="C58" s="119"/>
      <c r="D58" s="119"/>
      <c r="E58" s="6"/>
      <c r="F58" s="127" t="s">
        <v>596</v>
      </c>
      <c r="G58" s="56"/>
      <c r="H58" s="41"/>
      <c r="I58" s="56"/>
      <c r="J58" s="6"/>
      <c r="K58" s="145"/>
      <c r="L58" s="146"/>
      <c r="M58" s="6"/>
      <c r="N58" s="109"/>
      <c r="O58" s="147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4.25" customHeight="1">
      <c r="A59" s="119"/>
      <c r="B59" s="119"/>
      <c r="C59" s="119"/>
      <c r="D59" s="119"/>
      <c r="E59" s="6"/>
      <c r="F59" s="6"/>
      <c r="G59" s="6"/>
      <c r="H59" s="6"/>
      <c r="I59" s="6"/>
      <c r="J59" s="132"/>
      <c r="K59" s="129"/>
      <c r="L59" s="130"/>
      <c r="M59" s="6"/>
      <c r="N59" s="133"/>
      <c r="O59" s="1"/>
      <c r="P59" s="4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12.75" customHeight="1">
      <c r="A60" s="148" t="s">
        <v>605</v>
      </c>
      <c r="B60" s="148"/>
      <c r="C60" s="148"/>
      <c r="D60" s="148"/>
      <c r="E60" s="6"/>
      <c r="F60" s="6"/>
      <c r="G60" s="6"/>
      <c r="H60" s="6"/>
      <c r="I60" s="6"/>
      <c r="J60" s="6"/>
      <c r="K60" s="6"/>
      <c r="L60" s="6"/>
      <c r="M60" s="6"/>
      <c r="N60" s="6"/>
      <c r="O60" s="2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38.25" customHeight="1">
      <c r="A61" s="96" t="s">
        <v>16</v>
      </c>
      <c r="B61" s="96" t="s">
        <v>565</v>
      </c>
      <c r="C61" s="96"/>
      <c r="D61" s="97" t="s">
        <v>576</v>
      </c>
      <c r="E61" s="96" t="s">
        <v>577</v>
      </c>
      <c r="F61" s="96" t="s">
        <v>578</v>
      </c>
      <c r="G61" s="96" t="s">
        <v>598</v>
      </c>
      <c r="H61" s="96" t="s">
        <v>580</v>
      </c>
      <c r="I61" s="96" t="s">
        <v>581</v>
      </c>
      <c r="J61" s="95" t="s">
        <v>582</v>
      </c>
      <c r="K61" s="149" t="s">
        <v>606</v>
      </c>
      <c r="L61" s="98" t="s">
        <v>584</v>
      </c>
      <c r="M61" s="149" t="s">
        <v>607</v>
      </c>
      <c r="N61" s="96" t="s">
        <v>608</v>
      </c>
      <c r="O61" s="95" t="s">
        <v>586</v>
      </c>
      <c r="P61" s="97" t="s">
        <v>587</v>
      </c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s="247" customFormat="1" ht="13.5" customHeight="1">
      <c r="A62" s="356">
        <v>1</v>
      </c>
      <c r="B62" s="347">
        <v>44651</v>
      </c>
      <c r="C62" s="346"/>
      <c r="D62" s="346" t="s">
        <v>880</v>
      </c>
      <c r="E62" s="285" t="s">
        <v>590</v>
      </c>
      <c r="F62" s="285">
        <v>17520</v>
      </c>
      <c r="G62" s="285">
        <v>17340</v>
      </c>
      <c r="H62" s="330">
        <v>17625</v>
      </c>
      <c r="I62" s="330" t="s">
        <v>881</v>
      </c>
      <c r="J62" s="342" t="s">
        <v>873</v>
      </c>
      <c r="K62" s="330">
        <f t="shared" ref="K62" si="39">H62-F62</f>
        <v>105</v>
      </c>
      <c r="L62" s="343">
        <f t="shared" ref="L62" si="40">(H62*N62)*0.07%</f>
        <v>616.87500000000011</v>
      </c>
      <c r="M62" s="344">
        <f t="shared" ref="M62" si="41">(K62*N62)-L62</f>
        <v>4633.125</v>
      </c>
      <c r="N62" s="330">
        <v>50</v>
      </c>
      <c r="O62" s="345" t="s">
        <v>588</v>
      </c>
      <c r="P62" s="355">
        <v>44652</v>
      </c>
      <c r="Q62" s="249"/>
      <c r="R62" s="253" t="s">
        <v>589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314"/>
      <c r="AG62" s="311"/>
      <c r="AH62" s="249"/>
      <c r="AI62" s="249"/>
      <c r="AJ62" s="314"/>
      <c r="AK62" s="314"/>
      <c r="AL62" s="314"/>
    </row>
    <row r="63" spans="1:38" s="247" customFormat="1" ht="13.5" customHeight="1">
      <c r="A63" s="356">
        <v>2</v>
      </c>
      <c r="B63" s="355">
        <v>44652</v>
      </c>
      <c r="C63" s="332"/>
      <c r="D63" s="346" t="s">
        <v>885</v>
      </c>
      <c r="E63" s="285" t="s">
        <v>590</v>
      </c>
      <c r="F63" s="285">
        <v>2455</v>
      </c>
      <c r="G63" s="285">
        <v>2400</v>
      </c>
      <c r="H63" s="330">
        <v>2495</v>
      </c>
      <c r="I63" s="330" t="s">
        <v>872</v>
      </c>
      <c r="J63" s="342" t="s">
        <v>632</v>
      </c>
      <c r="K63" s="330">
        <f t="shared" ref="K63" si="42">H63-F63</f>
        <v>40</v>
      </c>
      <c r="L63" s="343">
        <f t="shared" ref="L63" si="43">(H63*N63)*0.07%</f>
        <v>436.62500000000006</v>
      </c>
      <c r="M63" s="344">
        <f t="shared" ref="M63" si="44">(K63*N63)-L63</f>
        <v>9563.375</v>
      </c>
      <c r="N63" s="330">
        <v>250</v>
      </c>
      <c r="O63" s="345" t="s">
        <v>588</v>
      </c>
      <c r="P63" s="355">
        <v>44652</v>
      </c>
      <c r="Q63" s="249"/>
      <c r="R63" s="253" t="s">
        <v>935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314"/>
      <c r="AG63" s="311"/>
      <c r="AH63" s="249"/>
      <c r="AI63" s="249"/>
      <c r="AJ63" s="314"/>
      <c r="AK63" s="314"/>
      <c r="AL63" s="314"/>
    </row>
    <row r="64" spans="1:38" s="247" customFormat="1" ht="13.5" customHeight="1">
      <c r="A64" s="356">
        <v>3</v>
      </c>
      <c r="B64" s="355">
        <v>44652</v>
      </c>
      <c r="C64" s="332"/>
      <c r="D64" s="346" t="s">
        <v>879</v>
      </c>
      <c r="E64" s="285" t="s">
        <v>590</v>
      </c>
      <c r="F64" s="285">
        <v>2830</v>
      </c>
      <c r="G64" s="285">
        <v>2775</v>
      </c>
      <c r="H64" s="330">
        <v>2867.5</v>
      </c>
      <c r="I64" s="330" t="s">
        <v>883</v>
      </c>
      <c r="J64" s="342" t="s">
        <v>884</v>
      </c>
      <c r="K64" s="330">
        <f t="shared" ref="K64:K65" si="45">H64-F64</f>
        <v>37.5</v>
      </c>
      <c r="L64" s="343">
        <f t="shared" ref="L64:L65" si="46">(H64*N64)*0.07%</f>
        <v>501.81250000000006</v>
      </c>
      <c r="M64" s="344">
        <f t="shared" ref="M64:M65" si="47">(K64*N64)-L64</f>
        <v>8873.1875</v>
      </c>
      <c r="N64" s="330">
        <v>250</v>
      </c>
      <c r="O64" s="345" t="s">
        <v>588</v>
      </c>
      <c r="P64" s="355">
        <v>44652</v>
      </c>
      <c r="Q64" s="249"/>
      <c r="R64" s="253" t="s">
        <v>589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314"/>
      <c r="AG64" s="311"/>
      <c r="AH64" s="249"/>
      <c r="AI64" s="249"/>
      <c r="AJ64" s="314"/>
      <c r="AK64" s="314"/>
      <c r="AL64" s="314"/>
    </row>
    <row r="65" spans="1:38" s="247" customFormat="1" ht="13.5" customHeight="1">
      <c r="A65" s="356">
        <v>4</v>
      </c>
      <c r="B65" s="355">
        <v>44652</v>
      </c>
      <c r="C65" s="346"/>
      <c r="D65" s="346" t="s">
        <v>886</v>
      </c>
      <c r="E65" s="285" t="s">
        <v>590</v>
      </c>
      <c r="F65" s="285">
        <v>2380</v>
      </c>
      <c r="G65" s="285">
        <v>2335</v>
      </c>
      <c r="H65" s="330">
        <v>2410</v>
      </c>
      <c r="I65" s="330" t="s">
        <v>887</v>
      </c>
      <c r="J65" s="342" t="s">
        <v>603</v>
      </c>
      <c r="K65" s="330">
        <f t="shared" si="45"/>
        <v>30</v>
      </c>
      <c r="L65" s="343">
        <f t="shared" si="46"/>
        <v>463.92500000000007</v>
      </c>
      <c r="M65" s="344">
        <f t="shared" si="47"/>
        <v>7786.0749999999998</v>
      </c>
      <c r="N65" s="330">
        <v>275</v>
      </c>
      <c r="O65" s="345" t="s">
        <v>588</v>
      </c>
      <c r="P65" s="355">
        <v>44655</v>
      </c>
      <c r="Q65" s="249"/>
      <c r="R65" s="253" t="s">
        <v>935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314"/>
      <c r="AG65" s="311"/>
      <c r="AH65" s="249"/>
      <c r="AI65" s="249"/>
      <c r="AJ65" s="314"/>
      <c r="AK65" s="314"/>
      <c r="AL65" s="314"/>
    </row>
    <row r="66" spans="1:38" s="247" customFormat="1" ht="13.5" customHeight="1">
      <c r="A66" s="356">
        <v>5</v>
      </c>
      <c r="B66" s="355">
        <v>44652</v>
      </c>
      <c r="C66" s="346"/>
      <c r="D66" s="346" t="s">
        <v>888</v>
      </c>
      <c r="E66" s="285" t="s">
        <v>590</v>
      </c>
      <c r="F66" s="285">
        <v>2100</v>
      </c>
      <c r="G66" s="285">
        <v>2048</v>
      </c>
      <c r="H66" s="330">
        <v>2130</v>
      </c>
      <c r="I66" s="330" t="s">
        <v>866</v>
      </c>
      <c r="J66" s="342" t="s">
        <v>603</v>
      </c>
      <c r="K66" s="330">
        <f t="shared" ref="K66" si="48">H66-F66</f>
        <v>30</v>
      </c>
      <c r="L66" s="343">
        <f t="shared" ref="L66" si="49">(H66*N66)*0.07%</f>
        <v>372.75000000000006</v>
      </c>
      <c r="M66" s="344">
        <f t="shared" ref="M66" si="50">(K66*N66)-L66</f>
        <v>7127.25</v>
      </c>
      <c r="N66" s="330">
        <v>250</v>
      </c>
      <c r="O66" s="345" t="s">
        <v>588</v>
      </c>
      <c r="P66" s="355">
        <v>44655</v>
      </c>
      <c r="Q66" s="249"/>
      <c r="R66" s="253" t="s">
        <v>589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314"/>
      <c r="AG66" s="311"/>
      <c r="AH66" s="249"/>
      <c r="AI66" s="249"/>
      <c r="AJ66" s="314"/>
      <c r="AK66" s="314"/>
      <c r="AL66" s="314"/>
    </row>
    <row r="67" spans="1:38" s="247" customFormat="1" ht="13.15" customHeight="1">
      <c r="A67" s="356">
        <v>6</v>
      </c>
      <c r="B67" s="355">
        <v>44652</v>
      </c>
      <c r="C67" s="346"/>
      <c r="D67" s="346" t="s">
        <v>889</v>
      </c>
      <c r="E67" s="285" t="s">
        <v>590</v>
      </c>
      <c r="F67" s="285">
        <v>1494</v>
      </c>
      <c r="G67" s="285">
        <v>1475</v>
      </c>
      <c r="H67" s="330">
        <v>1637.5</v>
      </c>
      <c r="I67" s="330" t="s">
        <v>890</v>
      </c>
      <c r="J67" s="342" t="s">
        <v>894</v>
      </c>
      <c r="K67" s="330">
        <f t="shared" ref="K67:K68" si="51">H67-F67</f>
        <v>143.5</v>
      </c>
      <c r="L67" s="343">
        <f t="shared" ref="L67:L68" si="52">(H67*N67)*0.07%</f>
        <v>630.43750000000011</v>
      </c>
      <c r="M67" s="344">
        <f t="shared" ref="M67:M68" si="53">(K67*N67)-L67</f>
        <v>78294.5625</v>
      </c>
      <c r="N67" s="330">
        <v>550</v>
      </c>
      <c r="O67" s="345" t="s">
        <v>588</v>
      </c>
      <c r="P67" s="355">
        <v>44655</v>
      </c>
      <c r="Q67" s="249"/>
      <c r="R67" s="253" t="s">
        <v>589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314"/>
      <c r="AG67" s="311"/>
      <c r="AH67" s="249"/>
      <c r="AI67" s="249"/>
      <c r="AJ67" s="314"/>
      <c r="AK67" s="314"/>
      <c r="AL67" s="314"/>
    </row>
    <row r="68" spans="1:38" s="247" customFormat="1" ht="13.15" customHeight="1">
      <c r="A68" s="356">
        <v>7</v>
      </c>
      <c r="B68" s="355">
        <v>44652</v>
      </c>
      <c r="C68" s="346"/>
      <c r="D68" s="346" t="s">
        <v>877</v>
      </c>
      <c r="E68" s="285" t="s">
        <v>590</v>
      </c>
      <c r="F68" s="285">
        <v>955</v>
      </c>
      <c r="G68" s="285">
        <v>940</v>
      </c>
      <c r="H68" s="330">
        <v>966.5</v>
      </c>
      <c r="I68" s="330" t="s">
        <v>891</v>
      </c>
      <c r="J68" s="342" t="s">
        <v>895</v>
      </c>
      <c r="K68" s="330">
        <f t="shared" si="51"/>
        <v>11.5</v>
      </c>
      <c r="L68" s="343">
        <f t="shared" si="52"/>
        <v>575.06750000000011</v>
      </c>
      <c r="M68" s="344">
        <f t="shared" si="53"/>
        <v>9199.932499999999</v>
      </c>
      <c r="N68" s="330">
        <v>850</v>
      </c>
      <c r="O68" s="345" t="s">
        <v>588</v>
      </c>
      <c r="P68" s="355">
        <v>44655</v>
      </c>
      <c r="Q68" s="249"/>
      <c r="R68" s="253" t="s">
        <v>935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314"/>
      <c r="AG68" s="311"/>
      <c r="AH68" s="249"/>
      <c r="AI68" s="249"/>
      <c r="AJ68" s="314"/>
      <c r="AK68" s="314"/>
      <c r="AL68" s="314"/>
    </row>
    <row r="69" spans="1:38" s="247" customFormat="1" ht="13.15" customHeight="1">
      <c r="A69" s="356">
        <v>8</v>
      </c>
      <c r="B69" s="355">
        <v>44655</v>
      </c>
      <c r="C69" s="346"/>
      <c r="D69" s="346" t="s">
        <v>880</v>
      </c>
      <c r="E69" s="285" t="s">
        <v>899</v>
      </c>
      <c r="F69" s="285">
        <v>18090</v>
      </c>
      <c r="G69" s="285">
        <v>18260</v>
      </c>
      <c r="H69" s="330">
        <v>17980</v>
      </c>
      <c r="I69" s="330" t="s">
        <v>900</v>
      </c>
      <c r="J69" s="342" t="s">
        <v>901</v>
      </c>
      <c r="K69" s="330">
        <f>F69-H69</f>
        <v>110</v>
      </c>
      <c r="L69" s="343">
        <f t="shared" ref="L69:L70" si="54">(H69*N69)*0.07%</f>
        <v>629.30000000000007</v>
      </c>
      <c r="M69" s="344">
        <f t="shared" ref="M69:M70" si="55">(K69*N69)-L69</f>
        <v>4870.7</v>
      </c>
      <c r="N69" s="330">
        <v>50</v>
      </c>
      <c r="O69" s="345" t="s">
        <v>588</v>
      </c>
      <c r="P69" s="355">
        <v>44655</v>
      </c>
      <c r="Q69" s="249"/>
      <c r="R69" s="253" t="s">
        <v>589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314"/>
      <c r="AG69" s="311"/>
      <c r="AH69" s="249"/>
      <c r="AI69" s="249"/>
      <c r="AJ69" s="314"/>
      <c r="AK69" s="314"/>
      <c r="AL69" s="314"/>
    </row>
    <row r="70" spans="1:38" s="247" customFormat="1" ht="13.15" customHeight="1">
      <c r="A70" s="385">
        <v>9</v>
      </c>
      <c r="B70" s="355">
        <v>44655</v>
      </c>
      <c r="C70" s="346"/>
      <c r="D70" s="346" t="s">
        <v>903</v>
      </c>
      <c r="E70" s="285" t="s">
        <v>590</v>
      </c>
      <c r="F70" s="285">
        <v>736.5</v>
      </c>
      <c r="G70" s="285">
        <v>726</v>
      </c>
      <c r="H70" s="330">
        <v>745</v>
      </c>
      <c r="I70" s="330" t="s">
        <v>904</v>
      </c>
      <c r="J70" s="342" t="s">
        <v>639</v>
      </c>
      <c r="K70" s="330">
        <f t="shared" ref="K70:K71" si="56">H70-F70</f>
        <v>8.5</v>
      </c>
      <c r="L70" s="343">
        <f t="shared" si="54"/>
        <v>704.02500000000009</v>
      </c>
      <c r="M70" s="344">
        <f t="shared" si="55"/>
        <v>10770.975</v>
      </c>
      <c r="N70" s="330">
        <v>1350</v>
      </c>
      <c r="O70" s="345" t="s">
        <v>588</v>
      </c>
      <c r="P70" s="355">
        <v>44656</v>
      </c>
      <c r="Q70" s="249"/>
      <c r="R70" s="253" t="s">
        <v>935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314"/>
      <c r="AG70" s="311"/>
      <c r="AH70" s="249"/>
      <c r="AI70" s="249"/>
      <c r="AJ70" s="314"/>
      <c r="AK70" s="314"/>
      <c r="AL70" s="314"/>
    </row>
    <row r="71" spans="1:38" s="247" customFormat="1" ht="13.15" customHeight="1">
      <c r="A71" s="391">
        <v>10</v>
      </c>
      <c r="B71" s="401">
        <v>44655</v>
      </c>
      <c r="C71" s="407"/>
      <c r="D71" s="407" t="s">
        <v>907</v>
      </c>
      <c r="E71" s="408" t="s">
        <v>590</v>
      </c>
      <c r="F71" s="408">
        <v>988</v>
      </c>
      <c r="G71" s="408">
        <v>974</v>
      </c>
      <c r="H71" s="398">
        <v>974</v>
      </c>
      <c r="I71" s="398" t="s">
        <v>908</v>
      </c>
      <c r="J71" s="397" t="s">
        <v>915</v>
      </c>
      <c r="K71" s="398">
        <f t="shared" si="56"/>
        <v>-14</v>
      </c>
      <c r="L71" s="399">
        <f t="shared" ref="L71" si="57">(H71*N71)*0.07%</f>
        <v>613.62000000000012</v>
      </c>
      <c r="M71" s="400">
        <f t="shared" ref="M71" si="58">(K71*N71)-L71</f>
        <v>-13213.62</v>
      </c>
      <c r="N71" s="398">
        <v>900</v>
      </c>
      <c r="O71" s="424" t="s">
        <v>600</v>
      </c>
      <c r="P71" s="401">
        <v>44656</v>
      </c>
      <c r="Q71" s="249"/>
      <c r="R71" s="253" t="s">
        <v>589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314"/>
      <c r="AG71" s="311"/>
      <c r="AH71" s="249"/>
      <c r="AI71" s="249"/>
      <c r="AJ71" s="314"/>
      <c r="AK71" s="314"/>
      <c r="AL71" s="314"/>
    </row>
    <row r="72" spans="1:38" s="247" customFormat="1" ht="13.15" customHeight="1">
      <c r="A72" s="385">
        <v>11</v>
      </c>
      <c r="B72" s="355">
        <v>44655</v>
      </c>
      <c r="C72" s="346"/>
      <c r="D72" s="346" t="s">
        <v>879</v>
      </c>
      <c r="E72" s="285" t="s">
        <v>590</v>
      </c>
      <c r="F72" s="285">
        <v>2870</v>
      </c>
      <c r="G72" s="285">
        <v>2820</v>
      </c>
      <c r="H72" s="330">
        <v>2905</v>
      </c>
      <c r="I72" s="330" t="s">
        <v>909</v>
      </c>
      <c r="J72" s="342" t="s">
        <v>913</v>
      </c>
      <c r="K72" s="330">
        <f t="shared" ref="K72" si="59">H72-F72</f>
        <v>35</v>
      </c>
      <c r="L72" s="343">
        <f t="shared" ref="L72" si="60">(H72*N72)*0.07%</f>
        <v>508.37500000000006</v>
      </c>
      <c r="M72" s="344">
        <f t="shared" ref="M72" si="61">(K72*N72)-L72</f>
        <v>8241.625</v>
      </c>
      <c r="N72" s="330">
        <v>250</v>
      </c>
      <c r="O72" s="345" t="s">
        <v>588</v>
      </c>
      <c r="P72" s="355">
        <v>44656</v>
      </c>
      <c r="Q72" s="249"/>
      <c r="R72" s="253" t="s">
        <v>935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314"/>
      <c r="AG72" s="311"/>
      <c r="AH72" s="249"/>
      <c r="AI72" s="249"/>
      <c r="AJ72" s="314"/>
      <c r="AK72" s="314"/>
      <c r="AL72" s="314"/>
    </row>
    <row r="73" spans="1:38" s="247" customFormat="1" ht="13.15" customHeight="1">
      <c r="A73" s="385">
        <v>12</v>
      </c>
      <c r="B73" s="355">
        <v>44656</v>
      </c>
      <c r="C73" s="346"/>
      <c r="D73" s="346" t="s">
        <v>912</v>
      </c>
      <c r="E73" s="285" t="s">
        <v>590</v>
      </c>
      <c r="F73" s="285">
        <v>583</v>
      </c>
      <c r="G73" s="285">
        <v>570</v>
      </c>
      <c r="H73" s="330">
        <v>586.5</v>
      </c>
      <c r="I73" s="330">
        <v>600</v>
      </c>
      <c r="J73" s="342" t="s">
        <v>937</v>
      </c>
      <c r="K73" s="330">
        <f t="shared" ref="K73" si="62">H73-F73</f>
        <v>3.5</v>
      </c>
      <c r="L73" s="343">
        <f t="shared" ref="L73:L75" si="63">(H73*N73)*0.07%</f>
        <v>441.34125000000006</v>
      </c>
      <c r="M73" s="344">
        <f t="shared" ref="M73:M75" si="64">(K73*N73)-L73</f>
        <v>3321.1587500000001</v>
      </c>
      <c r="N73" s="330">
        <v>1075</v>
      </c>
      <c r="O73" s="345" t="s">
        <v>588</v>
      </c>
      <c r="P73" s="355">
        <v>44656</v>
      </c>
      <c r="Q73" s="249"/>
      <c r="R73" s="253" t="s">
        <v>589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314"/>
      <c r="AG73" s="311"/>
      <c r="AH73" s="249"/>
      <c r="AI73" s="249"/>
      <c r="AJ73" s="314"/>
      <c r="AK73" s="314"/>
      <c r="AL73" s="314"/>
    </row>
    <row r="74" spans="1:38" s="247" customFormat="1" ht="13.15" customHeight="1">
      <c r="A74" s="385">
        <v>13</v>
      </c>
      <c r="B74" s="355">
        <v>44656</v>
      </c>
      <c r="C74" s="346"/>
      <c r="D74" s="346" t="s">
        <v>880</v>
      </c>
      <c r="E74" s="285" t="s">
        <v>899</v>
      </c>
      <c r="F74" s="285">
        <v>18130</v>
      </c>
      <c r="G74" s="285">
        <v>18310</v>
      </c>
      <c r="H74" s="330">
        <v>18045</v>
      </c>
      <c r="I74" s="330" t="s">
        <v>900</v>
      </c>
      <c r="J74" s="342" t="s">
        <v>914</v>
      </c>
      <c r="K74" s="330">
        <f>F74-H74</f>
        <v>85</v>
      </c>
      <c r="L74" s="343">
        <f t="shared" si="63"/>
        <v>631.57500000000005</v>
      </c>
      <c r="M74" s="344">
        <f t="shared" si="64"/>
        <v>3618.4250000000002</v>
      </c>
      <c r="N74" s="330">
        <v>50</v>
      </c>
      <c r="O74" s="345" t="s">
        <v>588</v>
      </c>
      <c r="P74" s="355">
        <v>44656</v>
      </c>
      <c r="Q74" s="249"/>
      <c r="R74" s="253" t="s">
        <v>589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314"/>
      <c r="AG74" s="311"/>
      <c r="AH74" s="249"/>
      <c r="AI74" s="249"/>
      <c r="AJ74" s="314"/>
      <c r="AK74" s="314"/>
      <c r="AL74" s="314"/>
    </row>
    <row r="75" spans="1:38" s="247" customFormat="1" ht="13.15" customHeight="1">
      <c r="A75" s="385">
        <v>14</v>
      </c>
      <c r="B75" s="355">
        <v>44656</v>
      </c>
      <c r="C75" s="346"/>
      <c r="D75" s="346" t="s">
        <v>903</v>
      </c>
      <c r="E75" s="285" t="s">
        <v>590</v>
      </c>
      <c r="F75" s="285">
        <v>736</v>
      </c>
      <c r="G75" s="285">
        <v>725</v>
      </c>
      <c r="H75" s="330">
        <v>744</v>
      </c>
      <c r="I75" s="330" t="s">
        <v>904</v>
      </c>
      <c r="J75" s="342" t="s">
        <v>863</v>
      </c>
      <c r="K75" s="330">
        <f t="shared" ref="K75" si="65">H75-F75</f>
        <v>8</v>
      </c>
      <c r="L75" s="343">
        <f t="shared" si="63"/>
        <v>703.08000000000015</v>
      </c>
      <c r="M75" s="344">
        <f t="shared" si="64"/>
        <v>10096.92</v>
      </c>
      <c r="N75" s="330">
        <v>1350</v>
      </c>
      <c r="O75" s="345" t="s">
        <v>588</v>
      </c>
      <c r="P75" s="355">
        <v>44656</v>
      </c>
      <c r="Q75" s="249"/>
      <c r="R75" s="253" t="s">
        <v>935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314"/>
      <c r="AG75" s="311"/>
      <c r="AH75" s="249"/>
      <c r="AI75" s="249"/>
      <c r="AJ75" s="314"/>
      <c r="AK75" s="314"/>
      <c r="AL75" s="314"/>
    </row>
    <row r="76" spans="1:38" s="247" customFormat="1" ht="13.15" customHeight="1">
      <c r="A76" s="385">
        <v>15</v>
      </c>
      <c r="B76" s="355">
        <v>44657</v>
      </c>
      <c r="C76" s="346"/>
      <c r="D76" s="346" t="s">
        <v>886</v>
      </c>
      <c r="E76" s="285" t="s">
        <v>590</v>
      </c>
      <c r="F76" s="285">
        <v>2463</v>
      </c>
      <c r="G76" s="285">
        <v>2410</v>
      </c>
      <c r="H76" s="330">
        <v>2497.5</v>
      </c>
      <c r="I76" s="330" t="s">
        <v>925</v>
      </c>
      <c r="J76" s="342" t="s">
        <v>936</v>
      </c>
      <c r="K76" s="330">
        <f t="shared" ref="K76" si="66">H76-F76</f>
        <v>34.5</v>
      </c>
      <c r="L76" s="343">
        <f t="shared" ref="L76" si="67">(H76*N76)*0.07%</f>
        <v>480.76875000000007</v>
      </c>
      <c r="M76" s="344">
        <f t="shared" ref="M76" si="68">(K76*N76)-L76</f>
        <v>9006.7312500000007</v>
      </c>
      <c r="N76" s="330">
        <v>275</v>
      </c>
      <c r="O76" s="345" t="s">
        <v>588</v>
      </c>
      <c r="P76" s="355">
        <v>44657</v>
      </c>
      <c r="Q76" s="249"/>
      <c r="R76" s="253" t="s">
        <v>935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314"/>
      <c r="AG76" s="311"/>
      <c r="AH76" s="249"/>
      <c r="AI76" s="249"/>
      <c r="AJ76" s="314"/>
      <c r="AK76" s="314"/>
      <c r="AL76" s="314"/>
    </row>
    <row r="77" spans="1:38" s="247" customFormat="1" ht="13.15" customHeight="1">
      <c r="A77" s="385">
        <v>16</v>
      </c>
      <c r="B77" s="355">
        <v>44657</v>
      </c>
      <c r="C77" s="346"/>
      <c r="D77" s="346" t="s">
        <v>879</v>
      </c>
      <c r="E77" s="285" t="s">
        <v>590</v>
      </c>
      <c r="F77" s="285">
        <v>2880</v>
      </c>
      <c r="G77" s="285">
        <v>2830</v>
      </c>
      <c r="H77" s="330">
        <v>2920</v>
      </c>
      <c r="I77" s="330" t="s">
        <v>909</v>
      </c>
      <c r="J77" s="342" t="s">
        <v>632</v>
      </c>
      <c r="K77" s="330">
        <f t="shared" ref="K77:K79" si="69">H77-F77</f>
        <v>40</v>
      </c>
      <c r="L77" s="343">
        <f t="shared" ref="L77:L79" si="70">(H77*N77)*0.07%</f>
        <v>511.00000000000006</v>
      </c>
      <c r="M77" s="344">
        <f t="shared" ref="M77" si="71">(K77*N77)-L77</f>
        <v>9489</v>
      </c>
      <c r="N77" s="330">
        <v>250</v>
      </c>
      <c r="O77" s="345" t="s">
        <v>588</v>
      </c>
      <c r="P77" s="355">
        <v>44658</v>
      </c>
      <c r="Q77" s="249"/>
      <c r="R77" s="253" t="s">
        <v>589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314"/>
      <c r="AG77" s="311"/>
      <c r="AH77" s="249"/>
      <c r="AI77" s="249"/>
      <c r="AJ77" s="314"/>
      <c r="AK77" s="314"/>
      <c r="AL77" s="314"/>
    </row>
    <row r="78" spans="1:38" s="247" customFormat="1" ht="13.15" customHeight="1">
      <c r="A78" s="385">
        <v>17</v>
      </c>
      <c r="B78" s="355">
        <v>44657</v>
      </c>
      <c r="C78" s="346"/>
      <c r="D78" s="346" t="s">
        <v>886</v>
      </c>
      <c r="E78" s="285" t="s">
        <v>590</v>
      </c>
      <c r="F78" s="285">
        <v>2462</v>
      </c>
      <c r="G78" s="285">
        <v>2410</v>
      </c>
      <c r="H78" s="330">
        <v>2525</v>
      </c>
      <c r="I78" s="330" t="s">
        <v>925</v>
      </c>
      <c r="J78" s="342" t="s">
        <v>939</v>
      </c>
      <c r="K78" s="330">
        <f t="shared" si="69"/>
        <v>63</v>
      </c>
      <c r="L78" s="343">
        <f t="shared" si="70"/>
        <v>486.06250000000006</v>
      </c>
      <c r="M78" s="344">
        <f>(K78*N78)-L78</f>
        <v>16838.9375</v>
      </c>
      <c r="N78" s="330">
        <v>275</v>
      </c>
      <c r="O78" s="345" t="s">
        <v>588</v>
      </c>
      <c r="P78" s="355">
        <v>44658</v>
      </c>
      <c r="Q78" s="249"/>
      <c r="R78" s="253" t="s">
        <v>935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314"/>
      <c r="AG78" s="311"/>
      <c r="AH78" s="249"/>
      <c r="AI78" s="249"/>
      <c r="AJ78" s="314"/>
      <c r="AK78" s="314"/>
      <c r="AL78" s="314"/>
    </row>
    <row r="79" spans="1:38" s="247" customFormat="1" ht="13.15" customHeight="1">
      <c r="A79" s="391">
        <v>18</v>
      </c>
      <c r="B79" s="401">
        <v>44657</v>
      </c>
      <c r="C79" s="407"/>
      <c r="D79" s="407" t="s">
        <v>933</v>
      </c>
      <c r="E79" s="408" t="s">
        <v>590</v>
      </c>
      <c r="F79" s="408">
        <v>1832</v>
      </c>
      <c r="G79" s="408">
        <v>1790</v>
      </c>
      <c r="H79" s="398">
        <v>1790</v>
      </c>
      <c r="I79" s="398" t="s">
        <v>934</v>
      </c>
      <c r="J79" s="397" t="s">
        <v>958</v>
      </c>
      <c r="K79" s="398">
        <f t="shared" si="69"/>
        <v>-42</v>
      </c>
      <c r="L79" s="399">
        <f t="shared" si="70"/>
        <v>375.90000000000003</v>
      </c>
      <c r="M79" s="400">
        <f t="shared" ref="M79" si="72">(K79*N79)-L79</f>
        <v>-12975.9</v>
      </c>
      <c r="N79" s="398">
        <v>300</v>
      </c>
      <c r="O79" s="424" t="s">
        <v>600</v>
      </c>
      <c r="P79" s="401">
        <v>44662</v>
      </c>
      <c r="Q79" s="249"/>
      <c r="R79" s="253" t="s">
        <v>589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314"/>
      <c r="AG79" s="311"/>
      <c r="AH79" s="249"/>
      <c r="AI79" s="249"/>
      <c r="AJ79" s="314"/>
      <c r="AK79" s="314"/>
      <c r="AL79" s="314"/>
    </row>
    <row r="80" spans="1:38" s="247" customFormat="1" ht="13.15" customHeight="1">
      <c r="A80" s="391">
        <v>19</v>
      </c>
      <c r="B80" s="401">
        <v>44657</v>
      </c>
      <c r="C80" s="407"/>
      <c r="D80" s="407" t="s">
        <v>912</v>
      </c>
      <c r="E80" s="408" t="s">
        <v>590</v>
      </c>
      <c r="F80" s="408">
        <v>582</v>
      </c>
      <c r="G80" s="408">
        <v>570</v>
      </c>
      <c r="H80" s="398">
        <v>570</v>
      </c>
      <c r="I80" s="398">
        <v>600</v>
      </c>
      <c r="J80" s="397" t="s">
        <v>978</v>
      </c>
      <c r="K80" s="398">
        <f t="shared" ref="K80" si="73">H80-F80</f>
        <v>-12</v>
      </c>
      <c r="L80" s="399">
        <f t="shared" ref="L80" si="74">(H80*N80)*0.07%</f>
        <v>359.10000000000008</v>
      </c>
      <c r="M80" s="400">
        <f t="shared" ref="M80" si="75">(K80*N80)-L80</f>
        <v>-11159.1</v>
      </c>
      <c r="N80" s="398">
        <v>900</v>
      </c>
      <c r="O80" s="424" t="s">
        <v>600</v>
      </c>
      <c r="P80" s="401">
        <v>44663</v>
      </c>
      <c r="Q80" s="249"/>
      <c r="R80" s="253" t="s">
        <v>589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314"/>
      <c r="AG80" s="311"/>
      <c r="AH80" s="249"/>
      <c r="AI80" s="249"/>
      <c r="AJ80" s="314"/>
      <c r="AK80" s="314"/>
      <c r="AL80" s="314"/>
    </row>
    <row r="81" spans="1:38" s="247" customFormat="1" ht="13.15" customHeight="1">
      <c r="A81" s="385">
        <v>20</v>
      </c>
      <c r="B81" s="355">
        <v>44658</v>
      </c>
      <c r="C81" s="346"/>
      <c r="D81" s="346" t="s">
        <v>903</v>
      </c>
      <c r="E81" s="285" t="s">
        <v>590</v>
      </c>
      <c r="F81" s="285">
        <v>731.5</v>
      </c>
      <c r="G81" s="285">
        <v>722</v>
      </c>
      <c r="H81" s="330">
        <v>739.5</v>
      </c>
      <c r="I81" s="330" t="s">
        <v>942</v>
      </c>
      <c r="J81" s="342" t="s">
        <v>863</v>
      </c>
      <c r="K81" s="330">
        <f t="shared" ref="K81:K82" si="76">H81-F81</f>
        <v>8</v>
      </c>
      <c r="L81" s="343">
        <f t="shared" ref="L81:L82" si="77">(H81*N81)*0.07%</f>
        <v>698.8275000000001</v>
      </c>
      <c r="M81" s="344">
        <f t="shared" ref="M81:M82" si="78">(K81*N81)-L81</f>
        <v>10101.172500000001</v>
      </c>
      <c r="N81" s="330">
        <v>1350</v>
      </c>
      <c r="O81" s="345" t="s">
        <v>588</v>
      </c>
      <c r="P81" s="355">
        <v>44659</v>
      </c>
      <c r="Q81" s="249"/>
      <c r="R81" s="253" t="s">
        <v>935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314"/>
      <c r="AG81" s="311"/>
      <c r="AH81" s="249"/>
      <c r="AI81" s="249"/>
      <c r="AJ81" s="314"/>
      <c r="AK81" s="314"/>
      <c r="AL81" s="314"/>
    </row>
    <row r="82" spans="1:38" s="247" customFormat="1" ht="13.15" customHeight="1">
      <c r="A82" s="385">
        <v>21</v>
      </c>
      <c r="B82" s="355">
        <v>44658</v>
      </c>
      <c r="C82" s="346"/>
      <c r="D82" s="346" t="s">
        <v>879</v>
      </c>
      <c r="E82" s="285" t="s">
        <v>590</v>
      </c>
      <c r="F82" s="285">
        <v>2870</v>
      </c>
      <c r="G82" s="285">
        <v>2820</v>
      </c>
      <c r="H82" s="330">
        <v>2910</v>
      </c>
      <c r="I82" s="330" t="s">
        <v>909</v>
      </c>
      <c r="J82" s="342" t="s">
        <v>632</v>
      </c>
      <c r="K82" s="330">
        <f t="shared" si="76"/>
        <v>40</v>
      </c>
      <c r="L82" s="343">
        <f t="shared" si="77"/>
        <v>509.25000000000006</v>
      </c>
      <c r="M82" s="344">
        <f t="shared" si="78"/>
        <v>9490.75</v>
      </c>
      <c r="N82" s="330">
        <v>250</v>
      </c>
      <c r="O82" s="345" t="s">
        <v>588</v>
      </c>
      <c r="P82" s="355">
        <v>44659</v>
      </c>
      <c r="Q82" s="249"/>
      <c r="R82" s="253" t="s">
        <v>935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314"/>
      <c r="AG82" s="311"/>
      <c r="AH82" s="249"/>
      <c r="AI82" s="249"/>
      <c r="AJ82" s="314"/>
      <c r="AK82" s="314"/>
      <c r="AL82" s="314"/>
    </row>
    <row r="83" spans="1:38" s="247" customFormat="1" ht="13.15" customHeight="1">
      <c r="A83" s="385">
        <v>22</v>
      </c>
      <c r="B83" s="355">
        <v>44659</v>
      </c>
      <c r="C83" s="346"/>
      <c r="D83" s="346" t="s">
        <v>950</v>
      </c>
      <c r="E83" s="285" t="s">
        <v>590</v>
      </c>
      <c r="F83" s="285">
        <v>1161</v>
      </c>
      <c r="G83" s="285">
        <v>1142</v>
      </c>
      <c r="H83" s="330">
        <v>1174.5</v>
      </c>
      <c r="I83" s="330" t="s">
        <v>951</v>
      </c>
      <c r="J83" s="342" t="s">
        <v>924</v>
      </c>
      <c r="K83" s="330">
        <f t="shared" ref="K83:K84" si="79">H83-F83</f>
        <v>13.5</v>
      </c>
      <c r="L83" s="343">
        <f t="shared" ref="L83:L84" si="80">(H83*N83)*0.07%</f>
        <v>575.50500000000011</v>
      </c>
      <c r="M83" s="344">
        <f t="shared" ref="M83:M84" si="81">(K83*N83)-L83</f>
        <v>8874.494999999999</v>
      </c>
      <c r="N83" s="330">
        <v>700</v>
      </c>
      <c r="O83" s="345" t="s">
        <v>588</v>
      </c>
      <c r="P83" s="355">
        <v>44659</v>
      </c>
      <c r="Q83" s="249"/>
      <c r="R83" s="253" t="s">
        <v>935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314"/>
      <c r="AG83" s="311"/>
      <c r="AH83" s="249"/>
      <c r="AI83" s="249"/>
      <c r="AJ83" s="314"/>
      <c r="AK83" s="314"/>
      <c r="AL83" s="314"/>
    </row>
    <row r="84" spans="1:38" s="247" customFormat="1" ht="13.15" customHeight="1">
      <c r="A84" s="391">
        <v>23</v>
      </c>
      <c r="B84" s="401">
        <v>44659</v>
      </c>
      <c r="C84" s="407"/>
      <c r="D84" s="407" t="s">
        <v>952</v>
      </c>
      <c r="E84" s="408" t="s">
        <v>590</v>
      </c>
      <c r="F84" s="408">
        <v>1573</v>
      </c>
      <c r="G84" s="408">
        <v>1535</v>
      </c>
      <c r="H84" s="398">
        <v>1535</v>
      </c>
      <c r="I84" s="398" t="s">
        <v>953</v>
      </c>
      <c r="J84" s="397" t="s">
        <v>947</v>
      </c>
      <c r="K84" s="398">
        <f t="shared" si="79"/>
        <v>-38</v>
      </c>
      <c r="L84" s="399">
        <f t="shared" si="80"/>
        <v>376.07500000000005</v>
      </c>
      <c r="M84" s="400">
        <f t="shared" si="81"/>
        <v>-13676.075000000001</v>
      </c>
      <c r="N84" s="398">
        <v>350</v>
      </c>
      <c r="O84" s="424" t="s">
        <v>600</v>
      </c>
      <c r="P84" s="401">
        <v>44664</v>
      </c>
      <c r="Q84" s="249"/>
      <c r="R84" s="253" t="s">
        <v>935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314"/>
      <c r="AG84" s="311"/>
      <c r="AH84" s="249"/>
      <c r="AI84" s="249"/>
      <c r="AJ84" s="314"/>
      <c r="AK84" s="314"/>
      <c r="AL84" s="314"/>
    </row>
    <row r="85" spans="1:38" s="247" customFormat="1" ht="13.15" customHeight="1">
      <c r="A85" s="391">
        <v>24</v>
      </c>
      <c r="B85" s="401">
        <v>44662</v>
      </c>
      <c r="C85" s="407"/>
      <c r="D85" s="407" t="s">
        <v>886</v>
      </c>
      <c r="E85" s="408" t="s">
        <v>590</v>
      </c>
      <c r="F85" s="408">
        <v>2515</v>
      </c>
      <c r="G85" s="408">
        <v>2465</v>
      </c>
      <c r="H85" s="398">
        <v>2465</v>
      </c>
      <c r="I85" s="398" t="s">
        <v>959</v>
      </c>
      <c r="J85" s="397" t="s">
        <v>979</v>
      </c>
      <c r="K85" s="398">
        <f t="shared" ref="K85:K87" si="82">H85-F85</f>
        <v>-50</v>
      </c>
      <c r="L85" s="399">
        <f t="shared" ref="L85:L86" si="83">(H85*N85)*0.07%</f>
        <v>474.51250000000005</v>
      </c>
      <c r="M85" s="400">
        <f t="shared" ref="M85:M86" si="84">(K85*N85)-L85</f>
        <v>-14224.512500000001</v>
      </c>
      <c r="N85" s="398">
        <v>275</v>
      </c>
      <c r="O85" s="424" t="s">
        <v>600</v>
      </c>
      <c r="P85" s="401">
        <v>44663</v>
      </c>
      <c r="Q85" s="249"/>
      <c r="R85" s="253" t="s">
        <v>935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314"/>
      <c r="AG85" s="311"/>
      <c r="AH85" s="249"/>
      <c r="AI85" s="249"/>
      <c r="AJ85" s="314"/>
      <c r="AK85" s="314"/>
      <c r="AL85" s="314"/>
    </row>
    <row r="86" spans="1:38" s="247" customFormat="1" ht="13.15" customHeight="1">
      <c r="A86" s="391">
        <v>25</v>
      </c>
      <c r="B86" s="401">
        <v>44662</v>
      </c>
      <c r="C86" s="407"/>
      <c r="D86" s="407" t="s">
        <v>965</v>
      </c>
      <c r="E86" s="408" t="s">
        <v>590</v>
      </c>
      <c r="F86" s="408">
        <v>1137</v>
      </c>
      <c r="G86" s="408">
        <v>1120</v>
      </c>
      <c r="H86" s="398">
        <v>1120</v>
      </c>
      <c r="I86" s="398" t="s">
        <v>966</v>
      </c>
      <c r="J86" s="397" t="s">
        <v>920</v>
      </c>
      <c r="K86" s="398">
        <f t="shared" si="82"/>
        <v>-17</v>
      </c>
      <c r="L86" s="399">
        <f t="shared" si="83"/>
        <v>548.80000000000007</v>
      </c>
      <c r="M86" s="400">
        <f t="shared" si="84"/>
        <v>-12448.8</v>
      </c>
      <c r="N86" s="398">
        <v>700</v>
      </c>
      <c r="O86" s="448" t="s">
        <v>600</v>
      </c>
      <c r="P86" s="401">
        <v>44663</v>
      </c>
      <c r="Q86" s="249"/>
      <c r="R86" s="253" t="s">
        <v>935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314"/>
      <c r="AG86" s="311"/>
      <c r="AH86" s="249"/>
      <c r="AI86" s="249"/>
      <c r="AJ86" s="314"/>
      <c r="AK86" s="314"/>
      <c r="AL86" s="314"/>
    </row>
    <row r="87" spans="1:38" s="247" customFormat="1" ht="13.15" customHeight="1">
      <c r="A87" s="491">
        <v>26</v>
      </c>
      <c r="B87" s="485">
        <v>44662</v>
      </c>
      <c r="C87" s="407"/>
      <c r="D87" s="407" t="s">
        <v>969</v>
      </c>
      <c r="E87" s="408" t="s">
        <v>590</v>
      </c>
      <c r="F87" s="408">
        <v>269.5</v>
      </c>
      <c r="G87" s="408">
        <v>262</v>
      </c>
      <c r="H87" s="408">
        <v>262</v>
      </c>
      <c r="I87" s="408">
        <v>280</v>
      </c>
      <c r="J87" s="493" t="s">
        <v>1034</v>
      </c>
      <c r="K87" s="408">
        <f t="shared" si="82"/>
        <v>-7.5</v>
      </c>
      <c r="L87" s="455">
        <v>400</v>
      </c>
      <c r="M87" s="495">
        <f>(-3.65*3200)-500</f>
        <v>-12180</v>
      </c>
      <c r="N87" s="497">
        <v>3200</v>
      </c>
      <c r="O87" s="499" t="s">
        <v>600</v>
      </c>
      <c r="P87" s="485">
        <v>44671</v>
      </c>
      <c r="Q87" s="249"/>
      <c r="R87" s="253" t="s">
        <v>589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314"/>
      <c r="AG87" s="311"/>
      <c r="AH87" s="249"/>
      <c r="AI87" s="249"/>
      <c r="AJ87" s="314"/>
      <c r="AK87" s="314"/>
      <c r="AL87" s="314"/>
    </row>
    <row r="88" spans="1:38" s="247" customFormat="1" ht="13.15" customHeight="1">
      <c r="A88" s="492"/>
      <c r="B88" s="486"/>
      <c r="C88" s="407"/>
      <c r="D88" s="407" t="s">
        <v>970</v>
      </c>
      <c r="E88" s="408" t="s">
        <v>899</v>
      </c>
      <c r="F88" s="408">
        <v>4.8499999999999996</v>
      </c>
      <c r="G88" s="408"/>
      <c r="H88" s="408">
        <v>1</v>
      </c>
      <c r="I88" s="408"/>
      <c r="J88" s="494"/>
      <c r="K88" s="408">
        <f>F88-H88</f>
        <v>3.8499999999999996</v>
      </c>
      <c r="L88" s="455">
        <v>100</v>
      </c>
      <c r="M88" s="496"/>
      <c r="N88" s="498"/>
      <c r="O88" s="499"/>
      <c r="P88" s="486"/>
      <c r="Q88" s="249"/>
      <c r="R88" s="253" t="s">
        <v>589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314"/>
      <c r="AG88" s="311"/>
      <c r="AH88" s="249"/>
      <c r="AI88" s="249"/>
      <c r="AJ88" s="314"/>
      <c r="AK88" s="314"/>
      <c r="AL88" s="314"/>
    </row>
    <row r="89" spans="1:38" s="247" customFormat="1" ht="13.15" customHeight="1">
      <c r="A89" s="432">
        <v>27</v>
      </c>
      <c r="B89" s="355">
        <v>44663</v>
      </c>
      <c r="C89" s="346"/>
      <c r="D89" s="346" t="s">
        <v>980</v>
      </c>
      <c r="E89" s="285" t="s">
        <v>590</v>
      </c>
      <c r="F89" s="285">
        <v>2600</v>
      </c>
      <c r="G89" s="285">
        <v>2550</v>
      </c>
      <c r="H89" s="330">
        <v>2610</v>
      </c>
      <c r="I89" s="330" t="s">
        <v>981</v>
      </c>
      <c r="J89" s="342" t="s">
        <v>1026</v>
      </c>
      <c r="K89" s="330">
        <f t="shared" ref="K89" si="85">H89-F89</f>
        <v>10</v>
      </c>
      <c r="L89" s="343">
        <f t="shared" ref="L89" si="86">(H89*N89)*0.07%</f>
        <v>456.75000000000006</v>
      </c>
      <c r="M89" s="344">
        <f t="shared" ref="M89" si="87">(K89*N89)-L89</f>
        <v>2043.25</v>
      </c>
      <c r="N89" s="330">
        <v>250</v>
      </c>
      <c r="O89" s="345" t="s">
        <v>588</v>
      </c>
      <c r="P89" s="355">
        <v>44670</v>
      </c>
      <c r="Q89" s="249"/>
      <c r="R89" s="253" t="s">
        <v>589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314"/>
      <c r="AG89" s="311"/>
      <c r="AH89" s="249"/>
      <c r="AI89" s="249"/>
      <c r="AJ89" s="314"/>
      <c r="AK89" s="314"/>
      <c r="AL89" s="314"/>
    </row>
    <row r="90" spans="1:38" s="247" customFormat="1" ht="13.15" customHeight="1">
      <c r="A90" s="432">
        <v>28</v>
      </c>
      <c r="B90" s="355">
        <v>44663</v>
      </c>
      <c r="C90" s="346"/>
      <c r="D90" s="346" t="s">
        <v>880</v>
      </c>
      <c r="E90" s="285" t="s">
        <v>590</v>
      </c>
      <c r="F90" s="285">
        <v>17575</v>
      </c>
      <c r="G90" s="285">
        <v>17420</v>
      </c>
      <c r="H90" s="330">
        <v>17645</v>
      </c>
      <c r="I90" s="330" t="s">
        <v>983</v>
      </c>
      <c r="J90" s="342" t="s">
        <v>771</v>
      </c>
      <c r="K90" s="330">
        <f t="shared" ref="K90" si="88">H90-F90</f>
        <v>70</v>
      </c>
      <c r="L90" s="343">
        <f t="shared" ref="L90" si="89">(H90*N90)*0.07%</f>
        <v>617.57500000000005</v>
      </c>
      <c r="M90" s="344">
        <f t="shared" ref="M90" si="90">(K90*N90)-L90</f>
        <v>2882.4250000000002</v>
      </c>
      <c r="N90" s="330">
        <v>50</v>
      </c>
      <c r="O90" s="345" t="s">
        <v>588</v>
      </c>
      <c r="P90" s="355">
        <v>44664</v>
      </c>
      <c r="Q90" s="249"/>
      <c r="R90" s="253" t="s">
        <v>589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314"/>
      <c r="AG90" s="311"/>
      <c r="AH90" s="249"/>
      <c r="AI90" s="249"/>
      <c r="AJ90" s="314"/>
      <c r="AK90" s="314"/>
      <c r="AL90" s="314"/>
    </row>
    <row r="91" spans="1:38" s="247" customFormat="1" ht="13.15" customHeight="1">
      <c r="A91" s="433">
        <v>29</v>
      </c>
      <c r="B91" s="434">
        <v>44664</v>
      </c>
      <c r="C91" s="435"/>
      <c r="D91" s="435" t="s">
        <v>880</v>
      </c>
      <c r="E91" s="436" t="s">
        <v>590</v>
      </c>
      <c r="F91" s="436">
        <v>17530</v>
      </c>
      <c r="G91" s="436">
        <v>17400</v>
      </c>
      <c r="H91" s="437">
        <v>17535</v>
      </c>
      <c r="I91" s="437">
        <v>17800</v>
      </c>
      <c r="J91" s="438" t="s">
        <v>999</v>
      </c>
      <c r="K91" s="437">
        <f t="shared" ref="K91:K94" si="91">H91-F91</f>
        <v>5</v>
      </c>
      <c r="L91" s="439">
        <f t="shared" ref="L91:L94" si="92">(H91*N91)*0.07%</f>
        <v>613.72500000000014</v>
      </c>
      <c r="M91" s="440">
        <f t="shared" ref="M91:M94" si="93">(K91*N91)-L91</f>
        <v>-363.72500000000014</v>
      </c>
      <c r="N91" s="437">
        <v>50</v>
      </c>
      <c r="O91" s="441" t="s">
        <v>710</v>
      </c>
      <c r="P91" s="434">
        <v>44664</v>
      </c>
      <c r="Q91" s="249"/>
      <c r="R91" s="253" t="s">
        <v>589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314"/>
      <c r="AG91" s="311"/>
      <c r="AH91" s="249"/>
      <c r="AI91" s="249"/>
      <c r="AJ91" s="314"/>
      <c r="AK91" s="314"/>
      <c r="AL91" s="314"/>
    </row>
    <row r="92" spans="1:38" s="247" customFormat="1" ht="13.15" customHeight="1">
      <c r="A92" s="356">
        <v>30</v>
      </c>
      <c r="B92" s="355">
        <v>44669</v>
      </c>
      <c r="C92" s="346"/>
      <c r="D92" s="346" t="s">
        <v>879</v>
      </c>
      <c r="E92" s="285" t="s">
        <v>590</v>
      </c>
      <c r="F92" s="285">
        <v>2905</v>
      </c>
      <c r="G92" s="285">
        <v>2850</v>
      </c>
      <c r="H92" s="330">
        <v>2950</v>
      </c>
      <c r="I92" s="330" t="s">
        <v>1010</v>
      </c>
      <c r="J92" s="342" t="s">
        <v>1013</v>
      </c>
      <c r="K92" s="330">
        <f t="shared" si="91"/>
        <v>45</v>
      </c>
      <c r="L92" s="343">
        <f t="shared" si="92"/>
        <v>516.25000000000011</v>
      </c>
      <c r="M92" s="344">
        <f t="shared" si="93"/>
        <v>10733.75</v>
      </c>
      <c r="N92" s="330">
        <v>250</v>
      </c>
      <c r="O92" s="345" t="s">
        <v>588</v>
      </c>
      <c r="P92" s="355">
        <v>44669</v>
      </c>
      <c r="Q92" s="249"/>
      <c r="R92" s="253" t="s">
        <v>935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314"/>
      <c r="AG92" s="311"/>
      <c r="AH92" s="249"/>
      <c r="AI92" s="249"/>
      <c r="AJ92" s="314"/>
      <c r="AK92" s="314"/>
      <c r="AL92" s="314"/>
    </row>
    <row r="93" spans="1:38" s="247" customFormat="1" ht="13.15" customHeight="1">
      <c r="A93" s="356">
        <v>31</v>
      </c>
      <c r="B93" s="355">
        <v>44669</v>
      </c>
      <c r="C93" s="346"/>
      <c r="D93" s="346" t="s">
        <v>1009</v>
      </c>
      <c r="E93" s="285" t="s">
        <v>590</v>
      </c>
      <c r="F93" s="285">
        <v>114.5</v>
      </c>
      <c r="G93" s="285">
        <v>111</v>
      </c>
      <c r="H93" s="330">
        <v>116.7</v>
      </c>
      <c r="I93" s="330" t="s">
        <v>1011</v>
      </c>
      <c r="J93" s="342" t="s">
        <v>1014</v>
      </c>
      <c r="K93" s="330">
        <f t="shared" si="91"/>
        <v>2.2000000000000028</v>
      </c>
      <c r="L93" s="343">
        <f t="shared" si="92"/>
        <v>359.43600000000004</v>
      </c>
      <c r="M93" s="344">
        <f t="shared" si="93"/>
        <v>9320.564000000013</v>
      </c>
      <c r="N93" s="330">
        <v>4400</v>
      </c>
      <c r="O93" s="345" t="s">
        <v>588</v>
      </c>
      <c r="P93" s="355">
        <v>44669</v>
      </c>
      <c r="Q93" s="249"/>
      <c r="R93" s="253" t="s">
        <v>935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314"/>
      <c r="AG93" s="311"/>
      <c r="AH93" s="249"/>
      <c r="AI93" s="249"/>
      <c r="AJ93" s="314"/>
      <c r="AK93" s="314"/>
      <c r="AL93" s="314"/>
    </row>
    <row r="94" spans="1:38" s="247" customFormat="1" ht="13.15" customHeight="1">
      <c r="A94" s="450">
        <v>32</v>
      </c>
      <c r="B94" s="401">
        <v>44669</v>
      </c>
      <c r="C94" s="407"/>
      <c r="D94" s="407" t="s">
        <v>888</v>
      </c>
      <c r="E94" s="408" t="s">
        <v>590</v>
      </c>
      <c r="F94" s="408">
        <v>2205</v>
      </c>
      <c r="G94" s="408">
        <v>2150</v>
      </c>
      <c r="H94" s="398">
        <v>2150</v>
      </c>
      <c r="I94" s="398" t="s">
        <v>1012</v>
      </c>
      <c r="J94" s="397" t="s">
        <v>1022</v>
      </c>
      <c r="K94" s="398">
        <f t="shared" si="91"/>
        <v>-55</v>
      </c>
      <c r="L94" s="399">
        <f t="shared" si="92"/>
        <v>376.25000000000006</v>
      </c>
      <c r="M94" s="400">
        <f t="shared" si="93"/>
        <v>-14126.25</v>
      </c>
      <c r="N94" s="398">
        <v>250</v>
      </c>
      <c r="O94" s="424" t="s">
        <v>600</v>
      </c>
      <c r="P94" s="401">
        <v>44670</v>
      </c>
      <c r="Q94" s="249"/>
      <c r="R94" s="253" t="s">
        <v>935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314"/>
      <c r="AG94" s="311"/>
      <c r="AH94" s="249"/>
      <c r="AI94" s="249"/>
      <c r="AJ94" s="314"/>
      <c r="AK94" s="314"/>
      <c r="AL94" s="314"/>
    </row>
    <row r="95" spans="1:38" s="247" customFormat="1" ht="13.15" customHeight="1">
      <c r="A95" s="450">
        <v>33</v>
      </c>
      <c r="B95" s="401">
        <v>44670</v>
      </c>
      <c r="C95" s="407"/>
      <c r="D95" s="407" t="s">
        <v>1009</v>
      </c>
      <c r="E95" s="408" t="s">
        <v>590</v>
      </c>
      <c r="F95" s="408">
        <v>114</v>
      </c>
      <c r="G95" s="408">
        <v>111</v>
      </c>
      <c r="H95" s="398">
        <v>111</v>
      </c>
      <c r="I95" s="398" t="s">
        <v>1011</v>
      </c>
      <c r="J95" s="397" t="s">
        <v>1021</v>
      </c>
      <c r="K95" s="398">
        <f t="shared" ref="K95" si="94">H95-F95</f>
        <v>-3</v>
      </c>
      <c r="L95" s="399">
        <f t="shared" ref="L95" si="95">(H95*N95)*0.07%</f>
        <v>341.88000000000005</v>
      </c>
      <c r="M95" s="400">
        <f t="shared" ref="M95" si="96">(K95*N95)-L95</f>
        <v>-13541.88</v>
      </c>
      <c r="N95" s="398">
        <v>4400</v>
      </c>
      <c r="O95" s="424" t="s">
        <v>600</v>
      </c>
      <c r="P95" s="401">
        <v>44670</v>
      </c>
      <c r="Q95" s="249"/>
      <c r="R95" s="253" t="s">
        <v>935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314"/>
      <c r="AG95" s="311"/>
      <c r="AH95" s="249"/>
      <c r="AI95" s="249"/>
      <c r="AJ95" s="314"/>
      <c r="AK95" s="314"/>
      <c r="AL95" s="314"/>
    </row>
    <row r="96" spans="1:38" s="247" customFormat="1" ht="13.15" customHeight="1">
      <c r="A96" s="450">
        <v>34</v>
      </c>
      <c r="B96" s="401">
        <v>44670</v>
      </c>
      <c r="C96" s="407"/>
      <c r="D96" s="407" t="s">
        <v>950</v>
      </c>
      <c r="E96" s="408" t="s">
        <v>590</v>
      </c>
      <c r="F96" s="408">
        <v>1099</v>
      </c>
      <c r="G96" s="408">
        <v>1084</v>
      </c>
      <c r="H96" s="398">
        <v>1084</v>
      </c>
      <c r="I96" s="398" t="s">
        <v>1024</v>
      </c>
      <c r="J96" s="397" t="s">
        <v>1025</v>
      </c>
      <c r="K96" s="398">
        <f t="shared" ref="K96" si="97">H96-F96</f>
        <v>-15</v>
      </c>
      <c r="L96" s="399">
        <f t="shared" ref="L96" si="98">(H96*N96)*0.07%</f>
        <v>531.16000000000008</v>
      </c>
      <c r="M96" s="400">
        <f t="shared" ref="M96" si="99">(K96*N96)-L96</f>
        <v>-11031.16</v>
      </c>
      <c r="N96" s="398">
        <v>700</v>
      </c>
      <c r="O96" s="424" t="s">
        <v>600</v>
      </c>
      <c r="P96" s="401">
        <v>44670</v>
      </c>
      <c r="Q96" s="249"/>
      <c r="R96" s="253" t="s">
        <v>589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314"/>
      <c r="AG96" s="311"/>
      <c r="AH96" s="249"/>
      <c r="AI96" s="249"/>
      <c r="AJ96" s="314"/>
      <c r="AK96" s="314"/>
      <c r="AL96" s="314"/>
    </row>
    <row r="97" spans="1:38" s="247" customFormat="1" ht="13.15" customHeight="1">
      <c r="A97" s="450">
        <v>35</v>
      </c>
      <c r="B97" s="401">
        <v>44670</v>
      </c>
      <c r="C97" s="407"/>
      <c r="D97" s="407" t="s">
        <v>886</v>
      </c>
      <c r="E97" s="408" t="s">
        <v>590</v>
      </c>
      <c r="F97" s="408">
        <v>2427.5</v>
      </c>
      <c r="G97" s="408">
        <v>2380</v>
      </c>
      <c r="H97" s="398">
        <v>2380</v>
      </c>
      <c r="I97" s="398" t="s">
        <v>1027</v>
      </c>
      <c r="J97" s="397" t="s">
        <v>1040</v>
      </c>
      <c r="K97" s="398">
        <f t="shared" ref="K97" si="100">H97-F97</f>
        <v>-47.5</v>
      </c>
      <c r="L97" s="399">
        <f t="shared" ref="L97" si="101">(H97*N97)*0.07%</f>
        <v>458.15000000000009</v>
      </c>
      <c r="M97" s="400">
        <f t="shared" ref="M97" si="102">(K97*N97)-L97</f>
        <v>-13520.65</v>
      </c>
      <c r="N97" s="398">
        <v>275</v>
      </c>
      <c r="O97" s="424" t="s">
        <v>600</v>
      </c>
      <c r="P97" s="401">
        <v>44671</v>
      </c>
      <c r="Q97" s="249"/>
      <c r="R97" s="253" t="s">
        <v>935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314"/>
      <c r="AG97" s="311"/>
      <c r="AH97" s="249"/>
      <c r="AI97" s="249"/>
      <c r="AJ97" s="314"/>
      <c r="AK97" s="314"/>
      <c r="AL97" s="314"/>
    </row>
    <row r="98" spans="1:38" s="247" customFormat="1" ht="13.15" customHeight="1">
      <c r="A98" s="442">
        <v>36</v>
      </c>
      <c r="B98" s="248">
        <v>44670</v>
      </c>
      <c r="C98" s="332"/>
      <c r="D98" s="332" t="s">
        <v>879</v>
      </c>
      <c r="E98" s="251" t="s">
        <v>590</v>
      </c>
      <c r="F98" s="251" t="s">
        <v>1028</v>
      </c>
      <c r="G98" s="251">
        <v>2850</v>
      </c>
      <c r="H98" s="252"/>
      <c r="I98" s="252" t="s">
        <v>1010</v>
      </c>
      <c r="J98" s="302" t="s">
        <v>591</v>
      </c>
      <c r="K98" s="252"/>
      <c r="L98" s="283"/>
      <c r="M98" s="284"/>
      <c r="N98" s="252"/>
      <c r="O98" s="348"/>
      <c r="P98" s="248"/>
      <c r="Q98" s="249"/>
      <c r="R98" s="253" t="s">
        <v>935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314"/>
      <c r="AG98" s="311"/>
      <c r="AH98" s="249"/>
      <c r="AI98" s="249"/>
      <c r="AJ98" s="314"/>
      <c r="AK98" s="314"/>
      <c r="AL98" s="314"/>
    </row>
    <row r="99" spans="1:38" s="247" customFormat="1" ht="13.15" customHeight="1">
      <c r="A99" s="356">
        <v>37</v>
      </c>
      <c r="B99" s="355">
        <v>44671</v>
      </c>
      <c r="C99" s="346"/>
      <c r="D99" s="346" t="s">
        <v>1035</v>
      </c>
      <c r="E99" s="285" t="s">
        <v>590</v>
      </c>
      <c r="F99" s="285">
        <v>374</v>
      </c>
      <c r="G99" s="285">
        <v>363</v>
      </c>
      <c r="H99" s="330">
        <v>383.5</v>
      </c>
      <c r="I99" s="330" t="s">
        <v>1036</v>
      </c>
      <c r="J99" s="342" t="s">
        <v>957</v>
      </c>
      <c r="K99" s="330">
        <f t="shared" ref="K99" si="103">H99-F99</f>
        <v>9.5</v>
      </c>
      <c r="L99" s="343">
        <f t="shared" ref="L99" si="104">(H99*N99)*0.07%</f>
        <v>295.29500000000002</v>
      </c>
      <c r="M99" s="344">
        <f t="shared" ref="M99" si="105">(K99*N99)-L99</f>
        <v>10154.705</v>
      </c>
      <c r="N99" s="330">
        <v>1100</v>
      </c>
      <c r="O99" s="345" t="s">
        <v>588</v>
      </c>
      <c r="P99" s="355">
        <v>44671</v>
      </c>
      <c r="Q99" s="249"/>
      <c r="R99" s="253" t="s">
        <v>935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314"/>
      <c r="AG99" s="311"/>
      <c r="AH99" s="249"/>
      <c r="AI99" s="249"/>
      <c r="AJ99" s="314"/>
      <c r="AK99" s="314"/>
      <c r="AL99" s="314"/>
    </row>
    <row r="100" spans="1:38" s="247" customFormat="1" ht="13.15" customHeight="1">
      <c r="A100" s="450">
        <v>38</v>
      </c>
      <c r="B100" s="401">
        <v>44671</v>
      </c>
      <c r="C100" s="407"/>
      <c r="D100" s="407" t="s">
        <v>877</v>
      </c>
      <c r="E100" s="408" t="s">
        <v>590</v>
      </c>
      <c r="F100" s="408">
        <v>948</v>
      </c>
      <c r="G100" s="408">
        <v>933</v>
      </c>
      <c r="H100" s="398">
        <v>933</v>
      </c>
      <c r="I100" s="398" t="s">
        <v>1037</v>
      </c>
      <c r="J100" s="397" t="s">
        <v>1025</v>
      </c>
      <c r="K100" s="398">
        <f t="shared" ref="K100" si="106">H100-F100</f>
        <v>-15</v>
      </c>
      <c r="L100" s="399">
        <f t="shared" ref="L100" si="107">(H100*N100)*0.07%</f>
        <v>555.1350000000001</v>
      </c>
      <c r="M100" s="400">
        <f t="shared" ref="M100" si="108">(K100*N100)-L100</f>
        <v>-13305.135</v>
      </c>
      <c r="N100" s="398">
        <v>850</v>
      </c>
      <c r="O100" s="424" t="s">
        <v>600</v>
      </c>
      <c r="P100" s="401">
        <v>44673</v>
      </c>
      <c r="Q100" s="249"/>
      <c r="R100" s="253" t="s">
        <v>589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314"/>
      <c r="AG100" s="311"/>
      <c r="AH100" s="249"/>
      <c r="AI100" s="249"/>
      <c r="AJ100" s="314"/>
      <c r="AK100" s="314"/>
      <c r="AL100" s="314"/>
    </row>
    <row r="101" spans="1:38" s="247" customFormat="1" ht="13.15" customHeight="1">
      <c r="A101" s="356">
        <v>39</v>
      </c>
      <c r="B101" s="355">
        <v>44671</v>
      </c>
      <c r="C101" s="346"/>
      <c r="D101" s="346" t="s">
        <v>1038</v>
      </c>
      <c r="E101" s="285" t="s">
        <v>590</v>
      </c>
      <c r="F101" s="285">
        <v>508.5</v>
      </c>
      <c r="G101" s="285">
        <v>500</v>
      </c>
      <c r="H101" s="330">
        <v>514.5</v>
      </c>
      <c r="I101" s="330" t="s">
        <v>1039</v>
      </c>
      <c r="J101" s="342" t="s">
        <v>1070</v>
      </c>
      <c r="K101" s="330">
        <f t="shared" ref="K101:K104" si="109">H101-F101</f>
        <v>6</v>
      </c>
      <c r="L101" s="343">
        <f t="shared" ref="L101:L104" si="110">(H101*N101)*0.07%</f>
        <v>540.22500000000002</v>
      </c>
      <c r="M101" s="344">
        <f t="shared" ref="M101:M104" si="111">(K101*N101)-L101</f>
        <v>8459.7749999999996</v>
      </c>
      <c r="N101" s="330">
        <v>1500</v>
      </c>
      <c r="O101" s="345" t="s">
        <v>588</v>
      </c>
      <c r="P101" s="355">
        <v>44672</v>
      </c>
      <c r="Q101" s="249"/>
      <c r="R101" s="253" t="s">
        <v>589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314"/>
      <c r="AG101" s="311"/>
      <c r="AH101" s="249"/>
      <c r="AI101" s="249"/>
      <c r="AJ101" s="314"/>
      <c r="AK101" s="314"/>
      <c r="AL101" s="314"/>
    </row>
    <row r="102" spans="1:38" s="247" customFormat="1" ht="13.15" customHeight="1">
      <c r="A102" s="356">
        <v>40</v>
      </c>
      <c r="B102" s="355">
        <v>44672</v>
      </c>
      <c r="C102" s="346"/>
      <c r="D102" s="346" t="s">
        <v>1058</v>
      </c>
      <c r="E102" s="285" t="s">
        <v>590</v>
      </c>
      <c r="F102" s="285">
        <v>757</v>
      </c>
      <c r="G102" s="285">
        <v>748</v>
      </c>
      <c r="H102" s="330">
        <v>764.5</v>
      </c>
      <c r="I102" s="330" t="s">
        <v>1059</v>
      </c>
      <c r="J102" s="342" t="s">
        <v>1071</v>
      </c>
      <c r="K102" s="330">
        <f t="shared" si="109"/>
        <v>7.5</v>
      </c>
      <c r="L102" s="343">
        <f t="shared" si="110"/>
        <v>735.83125000000007</v>
      </c>
      <c r="M102" s="344">
        <f t="shared" si="111"/>
        <v>9576.6687500000007</v>
      </c>
      <c r="N102" s="330">
        <v>1375</v>
      </c>
      <c r="O102" s="345" t="s">
        <v>588</v>
      </c>
      <c r="P102" s="355">
        <v>44672</v>
      </c>
      <c r="Q102" s="249"/>
      <c r="R102" s="253" t="s">
        <v>589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314"/>
      <c r="AG102" s="311"/>
      <c r="AH102" s="249"/>
      <c r="AI102" s="249"/>
      <c r="AJ102" s="314"/>
      <c r="AK102" s="314"/>
      <c r="AL102" s="314"/>
    </row>
    <row r="103" spans="1:38" s="247" customFormat="1" ht="13.15" customHeight="1">
      <c r="A103" s="450">
        <v>41</v>
      </c>
      <c r="B103" s="401">
        <v>44672</v>
      </c>
      <c r="C103" s="407"/>
      <c r="D103" s="407" t="s">
        <v>886</v>
      </c>
      <c r="E103" s="408" t="s">
        <v>590</v>
      </c>
      <c r="F103" s="408">
        <v>2382</v>
      </c>
      <c r="G103" s="408">
        <v>2345</v>
      </c>
      <c r="H103" s="398">
        <v>2345</v>
      </c>
      <c r="I103" s="398" t="s">
        <v>1061</v>
      </c>
      <c r="J103" s="397" t="s">
        <v>1085</v>
      </c>
      <c r="K103" s="398">
        <f t="shared" si="109"/>
        <v>-37</v>
      </c>
      <c r="L103" s="399">
        <f t="shared" si="110"/>
        <v>451.41250000000008</v>
      </c>
      <c r="M103" s="400">
        <f t="shared" si="111"/>
        <v>-10626.4125</v>
      </c>
      <c r="N103" s="398">
        <v>275</v>
      </c>
      <c r="O103" s="424" t="s">
        <v>600</v>
      </c>
      <c r="P103" s="401">
        <v>44673</v>
      </c>
      <c r="Q103" s="249"/>
      <c r="R103" s="253" t="s">
        <v>589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314"/>
      <c r="AG103" s="311"/>
      <c r="AH103" s="249"/>
      <c r="AI103" s="249"/>
      <c r="AJ103" s="314"/>
      <c r="AK103" s="314"/>
      <c r="AL103" s="314"/>
    </row>
    <row r="104" spans="1:38" s="247" customFormat="1" ht="13.15" customHeight="1">
      <c r="A104" s="450">
        <v>42</v>
      </c>
      <c r="B104" s="401">
        <v>44672</v>
      </c>
      <c r="C104" s="407"/>
      <c r="D104" s="407" t="s">
        <v>1035</v>
      </c>
      <c r="E104" s="408" t="s">
        <v>590</v>
      </c>
      <c r="F104" s="408">
        <v>382</v>
      </c>
      <c r="G104" s="408">
        <v>371</v>
      </c>
      <c r="H104" s="398">
        <v>371</v>
      </c>
      <c r="I104" s="398" t="s">
        <v>1065</v>
      </c>
      <c r="J104" s="397" t="s">
        <v>1092</v>
      </c>
      <c r="K104" s="398">
        <f t="shared" si="109"/>
        <v>-11</v>
      </c>
      <c r="L104" s="399">
        <f t="shared" si="110"/>
        <v>285.67</v>
      </c>
      <c r="M104" s="400">
        <f t="shared" si="111"/>
        <v>-12385.67</v>
      </c>
      <c r="N104" s="398">
        <v>1100</v>
      </c>
      <c r="O104" s="424" t="s">
        <v>600</v>
      </c>
      <c r="P104" s="401">
        <v>44676</v>
      </c>
      <c r="Q104" s="249"/>
      <c r="R104" s="253" t="s">
        <v>935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314"/>
      <c r="AG104" s="311"/>
      <c r="AH104" s="249"/>
      <c r="AI104" s="249"/>
      <c r="AJ104" s="314"/>
      <c r="AK104" s="314"/>
      <c r="AL104" s="314"/>
    </row>
    <row r="105" spans="1:38" s="247" customFormat="1" ht="13.15" customHeight="1">
      <c r="A105" s="356">
        <v>43</v>
      </c>
      <c r="B105" s="355">
        <v>44673</v>
      </c>
      <c r="C105" s="346"/>
      <c r="D105" s="346" t="s">
        <v>1080</v>
      </c>
      <c r="E105" s="285" t="s">
        <v>590</v>
      </c>
      <c r="F105" s="285">
        <v>2895</v>
      </c>
      <c r="G105" s="285">
        <v>2820</v>
      </c>
      <c r="H105" s="330">
        <v>2945</v>
      </c>
      <c r="I105" s="330" t="s">
        <v>1081</v>
      </c>
      <c r="J105" s="342" t="s">
        <v>975</v>
      </c>
      <c r="K105" s="330">
        <f t="shared" ref="K105" si="112">H105-F105</f>
        <v>50</v>
      </c>
      <c r="L105" s="343">
        <f t="shared" ref="L105" si="113">(H105*N105)*0.07%</f>
        <v>360.76250000000005</v>
      </c>
      <c r="M105" s="344">
        <f t="shared" ref="M105" si="114">(K105*N105)-L105</f>
        <v>8389.2374999999993</v>
      </c>
      <c r="N105" s="330">
        <v>175</v>
      </c>
      <c r="O105" s="345" t="s">
        <v>588</v>
      </c>
      <c r="P105" s="355">
        <v>44673</v>
      </c>
      <c r="Q105" s="249"/>
      <c r="R105" s="253" t="s">
        <v>935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314"/>
      <c r="AG105" s="311"/>
      <c r="AH105" s="249"/>
      <c r="AI105" s="249"/>
      <c r="AJ105" s="314"/>
      <c r="AK105" s="314"/>
      <c r="AL105" s="314"/>
    </row>
    <row r="106" spans="1:38" s="247" customFormat="1" ht="13.15" customHeight="1">
      <c r="A106" s="450">
        <v>44</v>
      </c>
      <c r="B106" s="401">
        <v>44673</v>
      </c>
      <c r="C106" s="407"/>
      <c r="D106" s="407" t="s">
        <v>1058</v>
      </c>
      <c r="E106" s="408" t="s">
        <v>590</v>
      </c>
      <c r="F106" s="408">
        <v>756.5</v>
      </c>
      <c r="G106" s="408">
        <v>748</v>
      </c>
      <c r="H106" s="398">
        <v>750</v>
      </c>
      <c r="I106" s="398" t="s">
        <v>1059</v>
      </c>
      <c r="J106" s="397" t="s">
        <v>1092</v>
      </c>
      <c r="K106" s="398">
        <f t="shared" ref="K106:K107" si="115">H106-F106</f>
        <v>-6.5</v>
      </c>
      <c r="L106" s="399">
        <f t="shared" ref="L106:L107" si="116">(H106*N106)*0.07%</f>
        <v>721.87500000000011</v>
      </c>
      <c r="M106" s="400">
        <f t="shared" ref="M106:M107" si="117">(K106*N106)-L106</f>
        <v>-9659.375</v>
      </c>
      <c r="N106" s="398">
        <v>1375</v>
      </c>
      <c r="O106" s="424" t="s">
        <v>600</v>
      </c>
      <c r="P106" s="401">
        <v>44673</v>
      </c>
      <c r="Q106" s="249"/>
      <c r="R106" s="253" t="s">
        <v>589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314"/>
      <c r="AG106" s="311"/>
      <c r="AH106" s="249"/>
      <c r="AI106" s="249"/>
      <c r="AJ106" s="314"/>
      <c r="AK106" s="314"/>
      <c r="AL106" s="314"/>
    </row>
    <row r="107" spans="1:38" s="247" customFormat="1" ht="13.15" customHeight="1">
      <c r="A107" s="450">
        <v>45</v>
      </c>
      <c r="B107" s="401">
        <v>44673</v>
      </c>
      <c r="C107" s="407"/>
      <c r="D107" s="407" t="s">
        <v>1038</v>
      </c>
      <c r="E107" s="408" t="s">
        <v>590</v>
      </c>
      <c r="F107" s="408">
        <v>508.5</v>
      </c>
      <c r="G107" s="408">
        <v>500</v>
      </c>
      <c r="H107" s="398">
        <v>500</v>
      </c>
      <c r="I107" s="398" t="s">
        <v>1039</v>
      </c>
      <c r="J107" s="397" t="s">
        <v>1093</v>
      </c>
      <c r="K107" s="398">
        <f t="shared" si="115"/>
        <v>-8.5</v>
      </c>
      <c r="L107" s="399">
        <f t="shared" si="116"/>
        <v>525.00000000000011</v>
      </c>
      <c r="M107" s="400">
        <f t="shared" si="117"/>
        <v>-13275</v>
      </c>
      <c r="N107" s="398">
        <v>1500</v>
      </c>
      <c r="O107" s="424" t="s">
        <v>600</v>
      </c>
      <c r="P107" s="401">
        <v>44673</v>
      </c>
      <c r="Q107" s="249"/>
      <c r="R107" s="253" t="s">
        <v>589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314"/>
      <c r="AG107" s="311"/>
      <c r="AH107" s="249"/>
      <c r="AI107" s="249"/>
      <c r="AJ107" s="314"/>
      <c r="AK107" s="314"/>
      <c r="AL107" s="314"/>
    </row>
    <row r="108" spans="1:38" s="247" customFormat="1" ht="13.15" customHeight="1">
      <c r="A108" s="450">
        <v>46</v>
      </c>
      <c r="B108" s="401">
        <v>44676</v>
      </c>
      <c r="C108" s="407"/>
      <c r="D108" s="407" t="s">
        <v>1133</v>
      </c>
      <c r="E108" s="408" t="s">
        <v>590</v>
      </c>
      <c r="F108" s="408">
        <v>561</v>
      </c>
      <c r="G108" s="408">
        <v>540</v>
      </c>
      <c r="H108" s="398">
        <v>540</v>
      </c>
      <c r="I108" s="398">
        <v>600</v>
      </c>
      <c r="J108" s="397" t="s">
        <v>1134</v>
      </c>
      <c r="K108" s="398">
        <f t="shared" ref="K108" si="118">H108-F108</f>
        <v>-21</v>
      </c>
      <c r="L108" s="399">
        <f t="shared" ref="L108" si="119">(H108*N108)*0.07%</f>
        <v>236.25000000000003</v>
      </c>
      <c r="M108" s="400">
        <f t="shared" ref="M108" si="120">(K108*N108)-L108</f>
        <v>-13361.25</v>
      </c>
      <c r="N108" s="398">
        <v>625</v>
      </c>
      <c r="O108" s="424" t="s">
        <v>600</v>
      </c>
      <c r="P108" s="401">
        <v>44676</v>
      </c>
      <c r="Q108" s="249"/>
      <c r="R108" s="253" t="s">
        <v>935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314"/>
      <c r="AG108" s="311"/>
      <c r="AH108" s="249"/>
      <c r="AI108" s="249"/>
      <c r="AJ108" s="314"/>
      <c r="AK108" s="314"/>
      <c r="AL108" s="314"/>
    </row>
    <row r="109" spans="1:38" s="247" customFormat="1" ht="13.15" customHeight="1">
      <c r="A109" s="442"/>
      <c r="B109" s="248"/>
      <c r="C109" s="332"/>
      <c r="D109" s="332"/>
      <c r="E109" s="251"/>
      <c r="F109" s="251"/>
      <c r="G109" s="251"/>
      <c r="H109" s="252"/>
      <c r="I109" s="252"/>
      <c r="J109" s="302"/>
      <c r="K109" s="252"/>
      <c r="L109" s="283"/>
      <c r="M109" s="284"/>
      <c r="N109" s="252"/>
      <c r="O109" s="348"/>
      <c r="P109" s="248"/>
      <c r="Q109" s="249"/>
      <c r="R109" s="253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314"/>
      <c r="AG109" s="311"/>
      <c r="AH109" s="249"/>
      <c r="AI109" s="249"/>
      <c r="AJ109" s="314"/>
      <c r="AK109" s="314"/>
      <c r="AL109" s="314"/>
    </row>
    <row r="110" spans="1:38" s="247" customFormat="1" ht="13.15" customHeight="1">
      <c r="A110" s="251"/>
      <c r="B110" s="248"/>
      <c r="C110" s="332"/>
      <c r="D110" s="332"/>
      <c r="E110" s="251"/>
      <c r="F110" s="251"/>
      <c r="G110" s="251"/>
      <c r="H110" s="252"/>
      <c r="I110" s="252"/>
      <c r="J110" s="302"/>
      <c r="K110" s="252"/>
      <c r="L110" s="283"/>
      <c r="M110" s="284"/>
      <c r="N110" s="252"/>
      <c r="O110" s="292"/>
      <c r="P110" s="293"/>
      <c r="Q110" s="249"/>
      <c r="R110" s="253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314"/>
      <c r="AG110" s="311"/>
      <c r="AH110" s="249"/>
      <c r="AI110" s="249"/>
      <c r="AJ110" s="314"/>
      <c r="AK110" s="314"/>
      <c r="AL110" s="314"/>
    </row>
    <row r="111" spans="1:38" ht="13.5" customHeight="1">
      <c r="A111" s="107"/>
      <c r="B111" s="108"/>
      <c r="C111" s="142"/>
      <c r="D111" s="150"/>
      <c r="E111" s="151"/>
      <c r="F111" s="107"/>
      <c r="G111" s="107"/>
      <c r="H111" s="107"/>
      <c r="I111" s="143"/>
      <c r="J111" s="143"/>
      <c r="K111" s="143"/>
      <c r="L111" s="143"/>
      <c r="M111" s="143"/>
      <c r="N111" s="143"/>
      <c r="O111" s="143"/>
      <c r="P111" s="143"/>
      <c r="Q111" s="1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2.75" customHeight="1">
      <c r="A112" s="152"/>
      <c r="B112" s="108"/>
      <c r="C112" s="109"/>
      <c r="D112" s="153"/>
      <c r="E112" s="112"/>
      <c r="F112" s="112"/>
      <c r="G112" s="112"/>
      <c r="H112" s="112"/>
      <c r="I112" s="112"/>
      <c r="J112" s="6"/>
      <c r="K112" s="112"/>
      <c r="L112" s="112"/>
      <c r="M112" s="6"/>
      <c r="N112" s="1"/>
      <c r="O112" s="109"/>
      <c r="P112" s="41"/>
      <c r="Q112" s="41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41"/>
      <c r="AG112" s="41"/>
      <c r="AH112" s="41"/>
      <c r="AI112" s="41"/>
      <c r="AJ112" s="41"/>
      <c r="AK112" s="41"/>
      <c r="AL112" s="41"/>
    </row>
    <row r="113" spans="1:38" ht="12.75" customHeight="1">
      <c r="A113" s="154" t="s">
        <v>610</v>
      </c>
      <c r="B113" s="154"/>
      <c r="C113" s="154"/>
      <c r="D113" s="154"/>
      <c r="E113" s="155"/>
      <c r="F113" s="112"/>
      <c r="G113" s="112"/>
      <c r="H113" s="112"/>
      <c r="I113" s="112"/>
      <c r="J113" s="1"/>
      <c r="K113" s="6"/>
      <c r="L113" s="6"/>
      <c r="M113" s="6"/>
      <c r="N113" s="1"/>
      <c r="O113" s="1"/>
      <c r="P113" s="41"/>
      <c r="Q113" s="41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41"/>
      <c r="AG113" s="41"/>
      <c r="AH113" s="41"/>
      <c r="AI113" s="41"/>
      <c r="AJ113" s="41"/>
      <c r="AK113" s="41"/>
      <c r="AL113" s="41"/>
    </row>
    <row r="114" spans="1:38" ht="38.25" customHeight="1">
      <c r="A114" s="96" t="s">
        <v>16</v>
      </c>
      <c r="B114" s="96" t="s">
        <v>565</v>
      </c>
      <c r="C114" s="96"/>
      <c r="D114" s="97" t="s">
        <v>576</v>
      </c>
      <c r="E114" s="96" t="s">
        <v>577</v>
      </c>
      <c r="F114" s="96" t="s">
        <v>578</v>
      </c>
      <c r="G114" s="96" t="s">
        <v>598</v>
      </c>
      <c r="H114" s="96" t="s">
        <v>580</v>
      </c>
      <c r="I114" s="96" t="s">
        <v>581</v>
      </c>
      <c r="J114" s="95" t="s">
        <v>582</v>
      </c>
      <c r="K114" s="95" t="s">
        <v>611</v>
      </c>
      <c r="L114" s="98" t="s">
        <v>584</v>
      </c>
      <c r="M114" s="149" t="s">
        <v>607</v>
      </c>
      <c r="N114" s="96" t="s">
        <v>608</v>
      </c>
      <c r="O114" s="96" t="s">
        <v>586</v>
      </c>
      <c r="P114" s="97" t="s">
        <v>587</v>
      </c>
      <c r="Q114" s="41"/>
      <c r="R114" s="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41"/>
      <c r="AG114" s="41"/>
      <c r="AH114" s="41"/>
      <c r="AI114" s="41"/>
      <c r="AJ114" s="41"/>
      <c r="AK114" s="41"/>
      <c r="AL114" s="41"/>
    </row>
    <row r="115" spans="1:38" s="247" customFormat="1" ht="12.75" customHeight="1">
      <c r="A115" s="391">
        <v>1</v>
      </c>
      <c r="B115" s="392">
        <v>44655</v>
      </c>
      <c r="C115" s="393"/>
      <c r="D115" s="394" t="s">
        <v>896</v>
      </c>
      <c r="E115" s="391" t="s">
        <v>590</v>
      </c>
      <c r="F115" s="391">
        <v>56</v>
      </c>
      <c r="G115" s="391">
        <v>39</v>
      </c>
      <c r="H115" s="395">
        <v>39</v>
      </c>
      <c r="I115" s="396" t="s">
        <v>910</v>
      </c>
      <c r="J115" s="397" t="s">
        <v>920</v>
      </c>
      <c r="K115" s="398">
        <f t="shared" ref="K115" si="121">H115-F115</f>
        <v>-17</v>
      </c>
      <c r="L115" s="399">
        <v>100</v>
      </c>
      <c r="M115" s="400">
        <f t="shared" ref="M115" si="122">(K115*N115)-L115</f>
        <v>-5200</v>
      </c>
      <c r="N115" s="398">
        <v>300</v>
      </c>
      <c r="O115" s="424" t="s">
        <v>600</v>
      </c>
      <c r="P115" s="401">
        <v>44655</v>
      </c>
      <c r="Q115" s="249"/>
      <c r="R115" s="250" t="s">
        <v>935</v>
      </c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6"/>
      <c r="AI115" s="246"/>
      <c r="AJ115" s="246"/>
      <c r="AK115" s="246"/>
      <c r="AL115" s="246"/>
    </row>
    <row r="116" spans="1:38" s="247" customFormat="1" ht="12.75" customHeight="1">
      <c r="A116" s="385">
        <v>2</v>
      </c>
      <c r="B116" s="386">
        <v>44655</v>
      </c>
      <c r="C116" s="387"/>
      <c r="D116" s="388" t="s">
        <v>897</v>
      </c>
      <c r="E116" s="385" t="s">
        <v>590</v>
      </c>
      <c r="F116" s="385">
        <v>82.5</v>
      </c>
      <c r="G116" s="385">
        <v>35</v>
      </c>
      <c r="H116" s="389">
        <v>102.5</v>
      </c>
      <c r="I116" s="390" t="s">
        <v>898</v>
      </c>
      <c r="J116" s="342" t="s">
        <v>905</v>
      </c>
      <c r="K116" s="330">
        <f t="shared" ref="K116:K117" si="123">H116-F116</f>
        <v>20</v>
      </c>
      <c r="L116" s="343">
        <v>100</v>
      </c>
      <c r="M116" s="344">
        <f t="shared" ref="M116:M117" si="124">(K116*N116)-L116</f>
        <v>900</v>
      </c>
      <c r="N116" s="330">
        <v>50</v>
      </c>
      <c r="O116" s="345" t="s">
        <v>588</v>
      </c>
      <c r="P116" s="355">
        <v>44655</v>
      </c>
      <c r="Q116" s="249"/>
      <c r="R116" s="250" t="s">
        <v>589</v>
      </c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  <c r="AH116" s="246"/>
      <c r="AI116" s="246"/>
      <c r="AJ116" s="246"/>
      <c r="AK116" s="246"/>
      <c r="AL116" s="246"/>
    </row>
    <row r="117" spans="1:38" s="247" customFormat="1" ht="12.75" customHeight="1">
      <c r="A117" s="391">
        <v>3</v>
      </c>
      <c r="B117" s="392">
        <v>44655</v>
      </c>
      <c r="C117" s="393"/>
      <c r="D117" s="394" t="s">
        <v>897</v>
      </c>
      <c r="E117" s="391" t="s">
        <v>590</v>
      </c>
      <c r="F117" s="391">
        <v>77</v>
      </c>
      <c r="G117" s="391">
        <v>35</v>
      </c>
      <c r="H117" s="395">
        <v>54</v>
      </c>
      <c r="I117" s="396" t="s">
        <v>898</v>
      </c>
      <c r="J117" s="397" t="s">
        <v>906</v>
      </c>
      <c r="K117" s="398">
        <f t="shared" si="123"/>
        <v>-23</v>
      </c>
      <c r="L117" s="399">
        <v>100</v>
      </c>
      <c r="M117" s="400">
        <f t="shared" si="124"/>
        <v>-1250</v>
      </c>
      <c r="N117" s="398">
        <v>50</v>
      </c>
      <c r="O117" s="424" t="s">
        <v>600</v>
      </c>
      <c r="P117" s="401">
        <v>44655</v>
      </c>
      <c r="Q117" s="249"/>
      <c r="R117" s="250" t="s">
        <v>589</v>
      </c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  <c r="AJ117" s="246"/>
      <c r="AK117" s="246"/>
      <c r="AL117" s="246"/>
    </row>
    <row r="118" spans="1:38" s="247" customFormat="1" ht="12.75" customHeight="1">
      <c r="A118" s="385">
        <v>4</v>
      </c>
      <c r="B118" s="355">
        <v>44656</v>
      </c>
      <c r="C118" s="387"/>
      <c r="D118" s="388" t="s">
        <v>919</v>
      </c>
      <c r="E118" s="385" t="s">
        <v>590</v>
      </c>
      <c r="F118" s="385">
        <v>290</v>
      </c>
      <c r="G118" s="385">
        <v>170</v>
      </c>
      <c r="H118" s="389">
        <v>375</v>
      </c>
      <c r="I118" s="390" t="s">
        <v>918</v>
      </c>
      <c r="J118" s="342" t="s">
        <v>914</v>
      </c>
      <c r="K118" s="330">
        <f t="shared" ref="K118:K120" si="125">H118-F118</f>
        <v>85</v>
      </c>
      <c r="L118" s="343">
        <v>100</v>
      </c>
      <c r="M118" s="344">
        <f t="shared" ref="M118:M120" si="126">(K118*N118)-L118</f>
        <v>2025</v>
      </c>
      <c r="N118" s="330">
        <v>25</v>
      </c>
      <c r="O118" s="345" t="s">
        <v>588</v>
      </c>
      <c r="P118" s="355">
        <v>44656</v>
      </c>
      <c r="Q118" s="249"/>
      <c r="R118" s="250" t="s">
        <v>589</v>
      </c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46"/>
      <c r="AK118" s="246"/>
      <c r="AL118" s="246"/>
    </row>
    <row r="119" spans="1:38" s="247" customFormat="1" ht="12.75" customHeight="1">
      <c r="A119" s="385">
        <v>5</v>
      </c>
      <c r="B119" s="355">
        <v>44656</v>
      </c>
      <c r="C119" s="387"/>
      <c r="D119" s="388" t="s">
        <v>916</v>
      </c>
      <c r="E119" s="385" t="s">
        <v>590</v>
      </c>
      <c r="F119" s="385">
        <v>245</v>
      </c>
      <c r="G119" s="385">
        <v>130</v>
      </c>
      <c r="H119" s="385">
        <v>305</v>
      </c>
      <c r="I119" s="389" t="s">
        <v>917</v>
      </c>
      <c r="J119" s="342" t="s">
        <v>797</v>
      </c>
      <c r="K119" s="330">
        <f t="shared" si="125"/>
        <v>60</v>
      </c>
      <c r="L119" s="343">
        <v>100</v>
      </c>
      <c r="M119" s="344">
        <f t="shared" si="126"/>
        <v>1400</v>
      </c>
      <c r="N119" s="330">
        <v>25</v>
      </c>
      <c r="O119" s="345" t="s">
        <v>588</v>
      </c>
      <c r="P119" s="355">
        <v>44656</v>
      </c>
      <c r="Q119" s="249"/>
      <c r="R119" s="250" t="s">
        <v>935</v>
      </c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  <c r="AJ119" s="246"/>
      <c r="AK119" s="246"/>
      <c r="AL119" s="246"/>
    </row>
    <row r="120" spans="1:38" s="247" customFormat="1" ht="12.75" customHeight="1">
      <c r="A120" s="391">
        <v>6</v>
      </c>
      <c r="B120" s="392">
        <v>44656</v>
      </c>
      <c r="C120" s="393"/>
      <c r="D120" s="394" t="s">
        <v>1030</v>
      </c>
      <c r="E120" s="391" t="s">
        <v>590</v>
      </c>
      <c r="F120" s="391">
        <v>13.5</v>
      </c>
      <c r="G120" s="391">
        <v>5</v>
      </c>
      <c r="H120" s="395">
        <v>5</v>
      </c>
      <c r="I120" s="396" t="s">
        <v>1031</v>
      </c>
      <c r="J120" s="397" t="s">
        <v>906</v>
      </c>
      <c r="K120" s="398">
        <f t="shared" si="125"/>
        <v>-8.5</v>
      </c>
      <c r="L120" s="399">
        <v>100</v>
      </c>
      <c r="M120" s="400">
        <f t="shared" si="126"/>
        <v>-5412.5</v>
      </c>
      <c r="N120" s="398">
        <v>625</v>
      </c>
      <c r="O120" s="424" t="s">
        <v>600</v>
      </c>
      <c r="P120" s="401">
        <v>44655</v>
      </c>
      <c r="Q120" s="249"/>
      <c r="R120" s="250" t="s">
        <v>935</v>
      </c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  <c r="AJ120" s="246"/>
      <c r="AK120" s="246"/>
      <c r="AL120" s="246"/>
    </row>
    <row r="121" spans="1:38" s="247" customFormat="1" ht="12.75" customHeight="1">
      <c r="A121" s="385">
        <v>7</v>
      </c>
      <c r="B121" s="355">
        <v>44657</v>
      </c>
      <c r="C121" s="387"/>
      <c r="D121" s="388" t="s">
        <v>927</v>
      </c>
      <c r="E121" s="385" t="s">
        <v>590</v>
      </c>
      <c r="F121" s="385">
        <v>94</v>
      </c>
      <c r="G121" s="385">
        <v>45</v>
      </c>
      <c r="H121" s="389">
        <v>114</v>
      </c>
      <c r="I121" s="390" t="s">
        <v>928</v>
      </c>
      <c r="J121" s="342" t="s">
        <v>905</v>
      </c>
      <c r="K121" s="330">
        <f t="shared" ref="K121" si="127">H121-F121</f>
        <v>20</v>
      </c>
      <c r="L121" s="343">
        <v>100</v>
      </c>
      <c r="M121" s="344">
        <f t="shared" ref="M121" si="128">(K121*N121)-L121</f>
        <v>900</v>
      </c>
      <c r="N121" s="330">
        <v>50</v>
      </c>
      <c r="O121" s="345" t="s">
        <v>588</v>
      </c>
      <c r="P121" s="355">
        <v>44657</v>
      </c>
      <c r="Q121" s="249"/>
      <c r="R121" s="250" t="s">
        <v>589</v>
      </c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</row>
    <row r="122" spans="1:38" s="247" customFormat="1" ht="12.75" customHeight="1">
      <c r="A122" s="385">
        <v>8</v>
      </c>
      <c r="B122" s="355">
        <v>44657</v>
      </c>
      <c r="C122" s="387"/>
      <c r="D122" s="388" t="s">
        <v>929</v>
      </c>
      <c r="E122" s="385" t="s">
        <v>590</v>
      </c>
      <c r="F122" s="385">
        <v>155</v>
      </c>
      <c r="G122" s="385">
        <v>45</v>
      </c>
      <c r="H122" s="389">
        <v>225</v>
      </c>
      <c r="I122" s="390" t="s">
        <v>930</v>
      </c>
      <c r="J122" s="342" t="s">
        <v>771</v>
      </c>
      <c r="K122" s="330">
        <f t="shared" ref="K122:K124" si="129">H122-F122</f>
        <v>70</v>
      </c>
      <c r="L122" s="343">
        <v>100</v>
      </c>
      <c r="M122" s="344">
        <f t="shared" ref="M122:M124" si="130">(K122*N122)-L122</f>
        <v>1650</v>
      </c>
      <c r="N122" s="330">
        <v>25</v>
      </c>
      <c r="O122" s="345" t="s">
        <v>588</v>
      </c>
      <c r="P122" s="355">
        <v>44657</v>
      </c>
      <c r="Q122" s="249"/>
      <c r="R122" s="250" t="s">
        <v>935</v>
      </c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  <c r="AJ122" s="246"/>
      <c r="AK122" s="246"/>
      <c r="AL122" s="246"/>
    </row>
    <row r="123" spans="1:38" s="247" customFormat="1" ht="12.75" customHeight="1">
      <c r="A123" s="391">
        <v>9</v>
      </c>
      <c r="B123" s="401">
        <v>44657</v>
      </c>
      <c r="C123" s="393"/>
      <c r="D123" s="394" t="s">
        <v>927</v>
      </c>
      <c r="E123" s="391" t="s">
        <v>590</v>
      </c>
      <c r="F123" s="391">
        <v>73</v>
      </c>
      <c r="G123" s="391">
        <v>35</v>
      </c>
      <c r="H123" s="395">
        <v>35</v>
      </c>
      <c r="I123" s="396" t="s">
        <v>928</v>
      </c>
      <c r="J123" s="397" t="s">
        <v>947</v>
      </c>
      <c r="K123" s="398">
        <f t="shared" si="129"/>
        <v>-38</v>
      </c>
      <c r="L123" s="399">
        <v>100</v>
      </c>
      <c r="M123" s="400">
        <f t="shared" si="130"/>
        <v>-2000</v>
      </c>
      <c r="N123" s="398">
        <v>50</v>
      </c>
      <c r="O123" s="424" t="s">
        <v>600</v>
      </c>
      <c r="P123" s="401">
        <v>44658</v>
      </c>
      <c r="Q123" s="249"/>
      <c r="R123" s="250" t="s">
        <v>589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</row>
    <row r="124" spans="1:38" s="247" customFormat="1" ht="12.75" customHeight="1">
      <c r="A124" s="391">
        <v>10</v>
      </c>
      <c r="B124" s="401">
        <v>44657</v>
      </c>
      <c r="C124" s="393"/>
      <c r="D124" s="394" t="s">
        <v>929</v>
      </c>
      <c r="E124" s="391" t="s">
        <v>590</v>
      </c>
      <c r="F124" s="391">
        <v>145</v>
      </c>
      <c r="G124" s="391">
        <v>45</v>
      </c>
      <c r="H124" s="395">
        <v>45</v>
      </c>
      <c r="I124" s="396" t="s">
        <v>930</v>
      </c>
      <c r="J124" s="397" t="s">
        <v>948</v>
      </c>
      <c r="K124" s="398">
        <f t="shared" si="129"/>
        <v>-100</v>
      </c>
      <c r="L124" s="399">
        <v>100</v>
      </c>
      <c r="M124" s="400">
        <f t="shared" si="130"/>
        <v>-2600</v>
      </c>
      <c r="N124" s="398">
        <v>25</v>
      </c>
      <c r="O124" s="424" t="s">
        <v>600</v>
      </c>
      <c r="P124" s="401">
        <v>44658</v>
      </c>
      <c r="Q124" s="249"/>
      <c r="R124" s="250" t="s">
        <v>935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  <c r="AJ124" s="246"/>
      <c r="AK124" s="246"/>
      <c r="AL124" s="246"/>
    </row>
    <row r="125" spans="1:38" s="247" customFormat="1" ht="12.75" customHeight="1">
      <c r="A125" s="385">
        <v>11</v>
      </c>
      <c r="B125" s="355">
        <v>44658</v>
      </c>
      <c r="C125" s="387"/>
      <c r="D125" s="388" t="s">
        <v>945</v>
      </c>
      <c r="E125" s="385" t="s">
        <v>590</v>
      </c>
      <c r="F125" s="385">
        <v>62.5</v>
      </c>
      <c r="G125" s="385">
        <v>19</v>
      </c>
      <c r="H125" s="389">
        <v>80</v>
      </c>
      <c r="I125" s="390" t="s">
        <v>946</v>
      </c>
      <c r="J125" s="342" t="s">
        <v>893</v>
      </c>
      <c r="K125" s="330">
        <f t="shared" ref="K125:K129" si="131">H125-F125</f>
        <v>17.5</v>
      </c>
      <c r="L125" s="343">
        <v>100</v>
      </c>
      <c r="M125" s="344">
        <f t="shared" ref="M125:M128" si="132">(K125*N125)-L125</f>
        <v>775</v>
      </c>
      <c r="N125" s="330">
        <v>50</v>
      </c>
      <c r="O125" s="345" t="s">
        <v>588</v>
      </c>
      <c r="P125" s="355">
        <v>44659</v>
      </c>
      <c r="Q125" s="249"/>
      <c r="R125" s="250" t="s">
        <v>589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</row>
    <row r="126" spans="1:38" s="247" customFormat="1" ht="12.75" customHeight="1">
      <c r="A126" s="391">
        <v>12</v>
      </c>
      <c r="B126" s="401">
        <v>44662</v>
      </c>
      <c r="C126" s="393"/>
      <c r="D126" s="394" t="s">
        <v>960</v>
      </c>
      <c r="E126" s="391" t="s">
        <v>590</v>
      </c>
      <c r="F126" s="391">
        <v>51.5</v>
      </c>
      <c r="G126" s="391">
        <v>32</v>
      </c>
      <c r="H126" s="395">
        <v>34</v>
      </c>
      <c r="I126" s="396" t="s">
        <v>961</v>
      </c>
      <c r="J126" s="397" t="s">
        <v>974</v>
      </c>
      <c r="K126" s="398">
        <f t="shared" si="131"/>
        <v>-17.5</v>
      </c>
      <c r="L126" s="399">
        <v>100</v>
      </c>
      <c r="M126" s="400">
        <f t="shared" si="132"/>
        <v>-4475</v>
      </c>
      <c r="N126" s="398">
        <v>250</v>
      </c>
      <c r="O126" s="424" t="s">
        <v>600</v>
      </c>
      <c r="P126" s="401">
        <v>44662</v>
      </c>
      <c r="Q126" s="249"/>
      <c r="R126" s="250" t="s">
        <v>589</v>
      </c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  <c r="AJ126" s="246"/>
      <c r="AK126" s="246"/>
      <c r="AL126" s="246"/>
    </row>
    <row r="127" spans="1:38" s="247" customFormat="1" ht="12.75" customHeight="1">
      <c r="A127" s="385">
        <v>13</v>
      </c>
      <c r="B127" s="355">
        <v>44662</v>
      </c>
      <c r="C127" s="387"/>
      <c r="D127" s="388" t="s">
        <v>962</v>
      </c>
      <c r="E127" s="385" t="s">
        <v>590</v>
      </c>
      <c r="F127" s="385">
        <v>71</v>
      </c>
      <c r="G127" s="385">
        <v>35</v>
      </c>
      <c r="H127" s="389">
        <v>91</v>
      </c>
      <c r="I127" s="390" t="s">
        <v>963</v>
      </c>
      <c r="J127" s="342" t="s">
        <v>905</v>
      </c>
      <c r="K127" s="330">
        <f t="shared" si="131"/>
        <v>20</v>
      </c>
      <c r="L127" s="343">
        <v>100</v>
      </c>
      <c r="M127" s="344">
        <f t="shared" si="132"/>
        <v>900</v>
      </c>
      <c r="N127" s="330">
        <v>50</v>
      </c>
      <c r="O127" s="345" t="s">
        <v>588</v>
      </c>
      <c r="P127" s="355">
        <v>44662</v>
      </c>
      <c r="Q127" s="249"/>
      <c r="R127" s="250" t="s">
        <v>589</v>
      </c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  <c r="AJ127" s="246"/>
      <c r="AK127" s="246"/>
      <c r="AL127" s="246"/>
    </row>
    <row r="128" spans="1:38" s="247" customFormat="1" ht="12.75" customHeight="1">
      <c r="A128" s="385">
        <v>14</v>
      </c>
      <c r="B128" s="355">
        <v>44662</v>
      </c>
      <c r="C128" s="387"/>
      <c r="D128" s="388" t="s">
        <v>964</v>
      </c>
      <c r="E128" s="385" t="s">
        <v>590</v>
      </c>
      <c r="F128" s="385">
        <v>255</v>
      </c>
      <c r="G128" s="385">
        <v>175</v>
      </c>
      <c r="H128" s="389">
        <v>305</v>
      </c>
      <c r="I128" s="390" t="s">
        <v>917</v>
      </c>
      <c r="J128" s="342" t="s">
        <v>975</v>
      </c>
      <c r="K128" s="330">
        <f t="shared" si="131"/>
        <v>50</v>
      </c>
      <c r="L128" s="343">
        <v>100</v>
      </c>
      <c r="M128" s="344">
        <f t="shared" si="132"/>
        <v>1150</v>
      </c>
      <c r="N128" s="330">
        <v>25</v>
      </c>
      <c r="O128" s="345" t="s">
        <v>588</v>
      </c>
      <c r="P128" s="355">
        <v>44662</v>
      </c>
      <c r="Q128" s="249"/>
      <c r="R128" s="250" t="s">
        <v>589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</row>
    <row r="129" spans="1:38" s="247" customFormat="1" ht="12.75" customHeight="1">
      <c r="A129" s="391">
        <v>15</v>
      </c>
      <c r="B129" s="401">
        <v>44662</v>
      </c>
      <c r="C129" s="419"/>
      <c r="D129" s="394" t="s">
        <v>967</v>
      </c>
      <c r="E129" s="391" t="s">
        <v>590</v>
      </c>
      <c r="F129" s="391">
        <v>34.5</v>
      </c>
      <c r="G129" s="391">
        <v>25</v>
      </c>
      <c r="H129" s="391">
        <v>25.5</v>
      </c>
      <c r="I129" s="420" t="s">
        <v>968</v>
      </c>
      <c r="J129" s="397" t="s">
        <v>973</v>
      </c>
      <c r="K129" s="398">
        <f t="shared" si="131"/>
        <v>-9</v>
      </c>
      <c r="L129" s="399">
        <v>100</v>
      </c>
      <c r="M129" s="400">
        <f t="shared" ref="M129" si="133">(K129*N129)-L129</f>
        <v>-5275</v>
      </c>
      <c r="N129" s="398">
        <v>575</v>
      </c>
      <c r="O129" s="424" t="s">
        <v>600</v>
      </c>
      <c r="P129" s="401">
        <v>44662</v>
      </c>
      <c r="Q129" s="249"/>
      <c r="R129" s="250" t="s">
        <v>589</v>
      </c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</row>
    <row r="130" spans="1:38" s="247" customFormat="1" ht="12.75" customHeight="1">
      <c r="A130" s="391">
        <v>16</v>
      </c>
      <c r="B130" s="401">
        <v>44662</v>
      </c>
      <c r="C130" s="419"/>
      <c r="D130" s="394" t="s">
        <v>964</v>
      </c>
      <c r="E130" s="391" t="s">
        <v>590</v>
      </c>
      <c r="F130" s="391">
        <v>235</v>
      </c>
      <c r="G130" s="391">
        <v>140</v>
      </c>
      <c r="H130" s="391">
        <v>155</v>
      </c>
      <c r="I130" s="420" t="s">
        <v>917</v>
      </c>
      <c r="J130" s="397" t="s">
        <v>972</v>
      </c>
      <c r="K130" s="398">
        <f t="shared" ref="K130" si="134">H130-F130</f>
        <v>-80</v>
      </c>
      <c r="L130" s="399">
        <v>100</v>
      </c>
      <c r="M130" s="400">
        <f t="shared" ref="M130" si="135">(K130*N130)-L130</f>
        <v>-2100</v>
      </c>
      <c r="N130" s="398">
        <v>25</v>
      </c>
      <c r="O130" s="424" t="s">
        <v>600</v>
      </c>
      <c r="P130" s="401">
        <v>44662</v>
      </c>
      <c r="Q130" s="249"/>
      <c r="R130" s="250" t="s">
        <v>935</v>
      </c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</row>
    <row r="131" spans="1:38" s="247" customFormat="1" ht="12.75" customHeight="1">
      <c r="A131" s="391">
        <v>17</v>
      </c>
      <c r="B131" s="401">
        <v>44662</v>
      </c>
      <c r="C131" s="393"/>
      <c r="D131" s="394" t="s">
        <v>971</v>
      </c>
      <c r="E131" s="391" t="s">
        <v>590</v>
      </c>
      <c r="F131" s="391">
        <v>71</v>
      </c>
      <c r="G131" s="391">
        <v>35</v>
      </c>
      <c r="H131" s="395">
        <v>35</v>
      </c>
      <c r="I131" s="396" t="s">
        <v>963</v>
      </c>
      <c r="J131" s="397" t="s">
        <v>990</v>
      </c>
      <c r="K131" s="398">
        <f t="shared" ref="K131:K133" si="136">H131-F131</f>
        <v>-36</v>
      </c>
      <c r="L131" s="399">
        <v>100</v>
      </c>
      <c r="M131" s="400">
        <f t="shared" ref="M131:M133" si="137">(K131*N131)-L131</f>
        <v>-1900</v>
      </c>
      <c r="N131" s="398">
        <v>50</v>
      </c>
      <c r="O131" s="424" t="s">
        <v>600</v>
      </c>
      <c r="P131" s="401">
        <v>44663</v>
      </c>
      <c r="Q131" s="249"/>
      <c r="R131" s="250" t="s">
        <v>589</v>
      </c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  <c r="AJ131" s="246"/>
      <c r="AK131" s="246"/>
      <c r="AL131" s="246"/>
    </row>
    <row r="132" spans="1:38" s="247" customFormat="1" ht="12.75" customHeight="1">
      <c r="A132" s="385">
        <v>18</v>
      </c>
      <c r="B132" s="355">
        <v>44663</v>
      </c>
      <c r="C132" s="387"/>
      <c r="D132" s="388" t="s">
        <v>984</v>
      </c>
      <c r="E132" s="385" t="s">
        <v>590</v>
      </c>
      <c r="F132" s="385">
        <v>145</v>
      </c>
      <c r="G132" s="385">
        <v>45</v>
      </c>
      <c r="H132" s="389">
        <v>195</v>
      </c>
      <c r="I132" s="390" t="s">
        <v>985</v>
      </c>
      <c r="J132" s="342" t="s">
        <v>975</v>
      </c>
      <c r="K132" s="330">
        <f t="shared" si="136"/>
        <v>50</v>
      </c>
      <c r="L132" s="343">
        <v>100</v>
      </c>
      <c r="M132" s="344">
        <f t="shared" si="137"/>
        <v>1150</v>
      </c>
      <c r="N132" s="330">
        <v>25</v>
      </c>
      <c r="O132" s="345" t="s">
        <v>588</v>
      </c>
      <c r="P132" s="355">
        <v>44663</v>
      </c>
      <c r="Q132" s="249"/>
      <c r="R132" s="250" t="s">
        <v>935</v>
      </c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</row>
    <row r="133" spans="1:38" s="247" customFormat="1" ht="12.75" customHeight="1">
      <c r="A133" s="385">
        <v>19</v>
      </c>
      <c r="B133" s="355">
        <v>44663</v>
      </c>
      <c r="C133" s="387"/>
      <c r="D133" s="388" t="s">
        <v>988</v>
      </c>
      <c r="E133" s="385" t="s">
        <v>590</v>
      </c>
      <c r="F133" s="385">
        <v>48.5</v>
      </c>
      <c r="G133" s="385">
        <v>18</v>
      </c>
      <c r="H133" s="389">
        <v>68.5</v>
      </c>
      <c r="I133" s="390" t="s">
        <v>989</v>
      </c>
      <c r="J133" s="342" t="s">
        <v>905</v>
      </c>
      <c r="K133" s="330">
        <f t="shared" si="136"/>
        <v>20</v>
      </c>
      <c r="L133" s="343">
        <v>100</v>
      </c>
      <c r="M133" s="344">
        <f t="shared" si="137"/>
        <v>900</v>
      </c>
      <c r="N133" s="330">
        <v>50</v>
      </c>
      <c r="O133" s="345" t="s">
        <v>588</v>
      </c>
      <c r="P133" s="355">
        <v>44663</v>
      </c>
      <c r="Q133" s="249"/>
      <c r="R133" s="250" t="s">
        <v>589</v>
      </c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  <c r="AJ133" s="246"/>
      <c r="AK133" s="246"/>
      <c r="AL133" s="246"/>
    </row>
    <row r="134" spans="1:38" s="247" customFormat="1" ht="12.75" customHeight="1">
      <c r="A134" s="385">
        <v>20</v>
      </c>
      <c r="B134" s="355">
        <v>44664</v>
      </c>
      <c r="C134" s="387"/>
      <c r="D134" s="388" t="s">
        <v>994</v>
      </c>
      <c r="E134" s="385" t="s">
        <v>590</v>
      </c>
      <c r="F134" s="385">
        <v>26</v>
      </c>
      <c r="G134" s="385"/>
      <c r="H134" s="389">
        <v>46</v>
      </c>
      <c r="I134" s="390" t="s">
        <v>995</v>
      </c>
      <c r="J134" s="342" t="s">
        <v>905</v>
      </c>
      <c r="K134" s="330">
        <f t="shared" ref="K134:K136" si="138">H134-F134</f>
        <v>20</v>
      </c>
      <c r="L134" s="343">
        <v>100</v>
      </c>
      <c r="M134" s="344">
        <f t="shared" ref="M134:M135" si="139">(K134*N134)-L134</f>
        <v>900</v>
      </c>
      <c r="N134" s="330">
        <v>50</v>
      </c>
      <c r="O134" s="345" t="s">
        <v>588</v>
      </c>
      <c r="P134" s="355">
        <v>44664</v>
      </c>
      <c r="Q134" s="249"/>
      <c r="R134" s="250" t="s">
        <v>935</v>
      </c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  <c r="AJ134" s="246"/>
      <c r="AK134" s="246"/>
      <c r="AL134" s="246"/>
    </row>
    <row r="135" spans="1:38" s="247" customFormat="1" ht="12.75" customHeight="1">
      <c r="A135" s="391">
        <v>21</v>
      </c>
      <c r="B135" s="401">
        <v>44664</v>
      </c>
      <c r="C135" s="419"/>
      <c r="D135" s="394" t="s">
        <v>996</v>
      </c>
      <c r="E135" s="391" t="s">
        <v>590</v>
      </c>
      <c r="F135" s="391">
        <v>29</v>
      </c>
      <c r="G135" s="391">
        <v>0</v>
      </c>
      <c r="H135" s="391">
        <v>0</v>
      </c>
      <c r="I135" s="420" t="s">
        <v>995</v>
      </c>
      <c r="J135" s="397" t="s">
        <v>906</v>
      </c>
      <c r="K135" s="398">
        <f t="shared" si="138"/>
        <v>-29</v>
      </c>
      <c r="L135" s="399">
        <v>100</v>
      </c>
      <c r="M135" s="400">
        <f t="shared" si="139"/>
        <v>-1550</v>
      </c>
      <c r="N135" s="398">
        <v>50</v>
      </c>
      <c r="O135" s="424" t="s">
        <v>600</v>
      </c>
      <c r="P135" s="401">
        <v>44664</v>
      </c>
      <c r="Q135" s="249"/>
      <c r="R135" s="250" t="s">
        <v>935</v>
      </c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</row>
    <row r="136" spans="1:38" s="247" customFormat="1" ht="12.75" customHeight="1">
      <c r="A136" s="491">
        <v>22</v>
      </c>
      <c r="B136" s="485">
        <v>44664</v>
      </c>
      <c r="C136" s="393"/>
      <c r="D136" s="394" t="s">
        <v>997</v>
      </c>
      <c r="E136" s="391" t="s">
        <v>590</v>
      </c>
      <c r="F136" s="391">
        <v>360</v>
      </c>
      <c r="G136" s="391">
        <v>170</v>
      </c>
      <c r="H136" s="395">
        <v>170</v>
      </c>
      <c r="I136" s="396" t="s">
        <v>998</v>
      </c>
      <c r="J136" s="397" t="s">
        <v>1015</v>
      </c>
      <c r="K136" s="398">
        <f t="shared" si="138"/>
        <v>-190</v>
      </c>
      <c r="L136" s="399">
        <v>100</v>
      </c>
      <c r="M136" s="489">
        <f>(130*25-200)</f>
        <v>3050</v>
      </c>
      <c r="N136" s="487">
        <v>25</v>
      </c>
      <c r="O136" s="483" t="s">
        <v>600</v>
      </c>
      <c r="P136" s="485">
        <v>44669</v>
      </c>
      <c r="Q136" s="249"/>
      <c r="R136" s="250" t="s">
        <v>589</v>
      </c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  <c r="AJ136" s="246"/>
      <c r="AK136" s="246"/>
      <c r="AL136" s="246"/>
    </row>
    <row r="137" spans="1:38" s="247" customFormat="1" ht="12.75" customHeight="1">
      <c r="A137" s="492"/>
      <c r="B137" s="486"/>
      <c r="C137" s="393"/>
      <c r="D137" s="394" t="s">
        <v>1003</v>
      </c>
      <c r="E137" s="391" t="s">
        <v>899</v>
      </c>
      <c r="F137" s="391">
        <v>60</v>
      </c>
      <c r="G137" s="391"/>
      <c r="H137" s="395">
        <v>0</v>
      </c>
      <c r="I137" s="396"/>
      <c r="J137" s="397" t="s">
        <v>797</v>
      </c>
      <c r="K137" s="398">
        <v>60</v>
      </c>
      <c r="L137" s="399">
        <v>100</v>
      </c>
      <c r="M137" s="490"/>
      <c r="N137" s="488"/>
      <c r="O137" s="484"/>
      <c r="P137" s="486"/>
      <c r="Q137" s="249"/>
      <c r="R137" s="250" t="s">
        <v>589</v>
      </c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  <c r="AJ137" s="246"/>
      <c r="AK137" s="246"/>
      <c r="AL137" s="246"/>
    </row>
    <row r="138" spans="1:38" s="247" customFormat="1" ht="12.75" customHeight="1">
      <c r="A138" s="385">
        <v>23</v>
      </c>
      <c r="B138" s="355">
        <v>44671</v>
      </c>
      <c r="C138" s="387"/>
      <c r="D138" s="388" t="s">
        <v>1041</v>
      </c>
      <c r="E138" s="385" t="s">
        <v>590</v>
      </c>
      <c r="F138" s="385">
        <v>72</v>
      </c>
      <c r="G138" s="385">
        <v>30</v>
      </c>
      <c r="H138" s="389">
        <v>92</v>
      </c>
      <c r="I138" s="390" t="s">
        <v>963</v>
      </c>
      <c r="J138" s="342" t="s">
        <v>905</v>
      </c>
      <c r="K138" s="330">
        <f t="shared" ref="K138:K143" si="140">H138-F138</f>
        <v>20</v>
      </c>
      <c r="L138" s="343">
        <v>100</v>
      </c>
      <c r="M138" s="344">
        <f t="shared" ref="M138:M143" si="141">(K138*N138)-L138</f>
        <v>900</v>
      </c>
      <c r="N138" s="330">
        <v>50</v>
      </c>
      <c r="O138" s="345" t="s">
        <v>588</v>
      </c>
      <c r="P138" s="355">
        <v>44671</v>
      </c>
      <c r="Q138" s="249"/>
      <c r="R138" s="250" t="s">
        <v>935</v>
      </c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  <c r="AJ138" s="246"/>
      <c r="AK138" s="246"/>
      <c r="AL138" s="246"/>
    </row>
    <row r="139" spans="1:38" s="247" customFormat="1" ht="12.75" customHeight="1">
      <c r="A139" s="385">
        <v>24</v>
      </c>
      <c r="B139" s="355">
        <v>44671</v>
      </c>
      <c r="C139" s="387"/>
      <c r="D139" s="388" t="s">
        <v>1041</v>
      </c>
      <c r="E139" s="385" t="s">
        <v>590</v>
      </c>
      <c r="F139" s="385">
        <v>62</v>
      </c>
      <c r="G139" s="385">
        <v>20</v>
      </c>
      <c r="H139" s="389">
        <v>86.5</v>
      </c>
      <c r="I139" s="390" t="s">
        <v>963</v>
      </c>
      <c r="J139" s="342" t="s">
        <v>1045</v>
      </c>
      <c r="K139" s="330">
        <f t="shared" si="140"/>
        <v>24.5</v>
      </c>
      <c r="L139" s="343">
        <v>100</v>
      </c>
      <c r="M139" s="344">
        <f t="shared" si="141"/>
        <v>1125</v>
      </c>
      <c r="N139" s="330">
        <v>50</v>
      </c>
      <c r="O139" s="345" t="s">
        <v>588</v>
      </c>
      <c r="P139" s="355">
        <v>44671</v>
      </c>
      <c r="Q139" s="249"/>
      <c r="R139" s="250" t="s">
        <v>935</v>
      </c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  <c r="AJ139" s="246"/>
      <c r="AK139" s="246"/>
      <c r="AL139" s="246"/>
    </row>
    <row r="140" spans="1:38" s="247" customFormat="1" ht="12.75" customHeight="1">
      <c r="A140" s="385">
        <v>25</v>
      </c>
      <c r="B140" s="355">
        <v>44671</v>
      </c>
      <c r="C140" s="387"/>
      <c r="D140" s="388" t="s">
        <v>1041</v>
      </c>
      <c r="E140" s="385" t="s">
        <v>590</v>
      </c>
      <c r="F140" s="385">
        <v>52</v>
      </c>
      <c r="G140" s="385">
        <v>15</v>
      </c>
      <c r="H140" s="389">
        <v>78.5</v>
      </c>
      <c r="I140" s="390" t="s">
        <v>1042</v>
      </c>
      <c r="J140" s="342" t="s">
        <v>1046</v>
      </c>
      <c r="K140" s="330">
        <f t="shared" si="140"/>
        <v>26.5</v>
      </c>
      <c r="L140" s="343">
        <v>100</v>
      </c>
      <c r="M140" s="344">
        <f t="shared" si="141"/>
        <v>1225</v>
      </c>
      <c r="N140" s="330">
        <v>50</v>
      </c>
      <c r="O140" s="345" t="s">
        <v>588</v>
      </c>
      <c r="P140" s="355">
        <v>44671</v>
      </c>
      <c r="Q140" s="249"/>
      <c r="R140" s="250" t="s">
        <v>935</v>
      </c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  <c r="AH140" s="246"/>
      <c r="AI140" s="246"/>
      <c r="AJ140" s="246"/>
      <c r="AK140" s="246"/>
      <c r="AL140" s="246"/>
    </row>
    <row r="141" spans="1:38" s="247" customFormat="1" ht="12.75" customHeight="1">
      <c r="A141" s="385">
        <v>26</v>
      </c>
      <c r="B141" s="355">
        <v>44671</v>
      </c>
      <c r="C141" s="387"/>
      <c r="D141" s="388" t="s">
        <v>1043</v>
      </c>
      <c r="E141" s="385" t="s">
        <v>590</v>
      </c>
      <c r="F141" s="385">
        <v>210</v>
      </c>
      <c r="G141" s="385">
        <v>110</v>
      </c>
      <c r="H141" s="389">
        <v>265</v>
      </c>
      <c r="I141" s="390" t="s">
        <v>1044</v>
      </c>
      <c r="J141" s="342" t="s">
        <v>727</v>
      </c>
      <c r="K141" s="330">
        <f t="shared" si="140"/>
        <v>55</v>
      </c>
      <c r="L141" s="343">
        <v>100</v>
      </c>
      <c r="M141" s="344">
        <f t="shared" si="141"/>
        <v>1275</v>
      </c>
      <c r="N141" s="330">
        <v>25</v>
      </c>
      <c r="O141" s="345" t="s">
        <v>588</v>
      </c>
      <c r="P141" s="355">
        <v>44671</v>
      </c>
      <c r="Q141" s="249"/>
      <c r="R141" s="250" t="s">
        <v>935</v>
      </c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  <c r="AJ141" s="246"/>
      <c r="AK141" s="246"/>
      <c r="AL141" s="246"/>
    </row>
    <row r="142" spans="1:38" s="247" customFormat="1" ht="12.75" customHeight="1">
      <c r="A142" s="385">
        <v>27</v>
      </c>
      <c r="B142" s="355">
        <v>44671</v>
      </c>
      <c r="C142" s="387"/>
      <c r="D142" s="388" t="s">
        <v>1043</v>
      </c>
      <c r="E142" s="385" t="s">
        <v>590</v>
      </c>
      <c r="F142" s="385">
        <v>210</v>
      </c>
      <c r="G142" s="385">
        <v>110</v>
      </c>
      <c r="H142" s="389">
        <v>285</v>
      </c>
      <c r="I142" s="390" t="s">
        <v>1044</v>
      </c>
      <c r="J142" s="342" t="s">
        <v>869</v>
      </c>
      <c r="K142" s="330">
        <f t="shared" si="140"/>
        <v>75</v>
      </c>
      <c r="L142" s="343">
        <v>100</v>
      </c>
      <c r="M142" s="344">
        <f t="shared" si="141"/>
        <v>1775</v>
      </c>
      <c r="N142" s="330">
        <v>25</v>
      </c>
      <c r="O142" s="345" t="s">
        <v>588</v>
      </c>
      <c r="P142" s="355">
        <v>44671</v>
      </c>
      <c r="Q142" s="249"/>
      <c r="R142" s="250" t="s">
        <v>589</v>
      </c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246"/>
      <c r="AG142" s="246"/>
      <c r="AH142" s="246"/>
      <c r="AI142" s="246"/>
      <c r="AJ142" s="246"/>
      <c r="AK142" s="246"/>
      <c r="AL142" s="246"/>
    </row>
    <row r="143" spans="1:38" s="247" customFormat="1" ht="12.75" customHeight="1">
      <c r="A143" s="385">
        <v>28</v>
      </c>
      <c r="B143" s="355">
        <v>44671</v>
      </c>
      <c r="C143" s="387"/>
      <c r="D143" s="388" t="s">
        <v>1041</v>
      </c>
      <c r="E143" s="385" t="s">
        <v>590</v>
      </c>
      <c r="F143" s="385">
        <v>46</v>
      </c>
      <c r="G143" s="385">
        <v>10</v>
      </c>
      <c r="H143" s="389">
        <v>62</v>
      </c>
      <c r="I143" s="390" t="s">
        <v>1042</v>
      </c>
      <c r="J143" s="342" t="s">
        <v>991</v>
      </c>
      <c r="K143" s="330">
        <f t="shared" si="140"/>
        <v>16</v>
      </c>
      <c r="L143" s="343">
        <v>100</v>
      </c>
      <c r="M143" s="344">
        <f t="shared" si="141"/>
        <v>700</v>
      </c>
      <c r="N143" s="330">
        <v>50</v>
      </c>
      <c r="O143" s="345" t="s">
        <v>588</v>
      </c>
      <c r="P143" s="355">
        <v>44671</v>
      </c>
      <c r="Q143" s="249"/>
      <c r="R143" s="250" t="s">
        <v>935</v>
      </c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246"/>
      <c r="AG143" s="246"/>
      <c r="AH143" s="246"/>
      <c r="AI143" s="246"/>
      <c r="AJ143" s="246"/>
      <c r="AK143" s="246"/>
      <c r="AL143" s="246"/>
    </row>
    <row r="144" spans="1:38" s="247" customFormat="1" ht="12.75" customHeight="1">
      <c r="A144" s="385">
        <v>29</v>
      </c>
      <c r="B144" s="355">
        <v>44671</v>
      </c>
      <c r="C144" s="387"/>
      <c r="D144" s="388" t="s">
        <v>1047</v>
      </c>
      <c r="E144" s="385" t="s">
        <v>590</v>
      </c>
      <c r="F144" s="385">
        <v>30</v>
      </c>
      <c r="G144" s="385">
        <v>12</v>
      </c>
      <c r="H144" s="389">
        <v>39</v>
      </c>
      <c r="I144" s="390" t="s">
        <v>1048</v>
      </c>
      <c r="J144" s="342" t="s">
        <v>796</v>
      </c>
      <c r="K144" s="330">
        <f t="shared" ref="K144:K146" si="142">H144-F144</f>
        <v>9</v>
      </c>
      <c r="L144" s="343">
        <v>100</v>
      </c>
      <c r="M144" s="344">
        <f t="shared" ref="M144:M146" si="143">(K144*N144)-L144</f>
        <v>2150</v>
      </c>
      <c r="N144" s="330">
        <v>250</v>
      </c>
      <c r="O144" s="345" t="s">
        <v>588</v>
      </c>
      <c r="P144" s="355">
        <v>44672</v>
      </c>
      <c r="Q144" s="249"/>
      <c r="R144" s="250" t="s">
        <v>589</v>
      </c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  <c r="AH144" s="246"/>
      <c r="AI144" s="246"/>
      <c r="AJ144" s="246"/>
      <c r="AK144" s="246"/>
      <c r="AL144" s="246"/>
    </row>
    <row r="145" spans="1:38" s="247" customFormat="1" ht="12.75" customHeight="1">
      <c r="A145" s="391">
        <v>30</v>
      </c>
      <c r="B145" s="401">
        <v>44672</v>
      </c>
      <c r="C145" s="393"/>
      <c r="D145" s="394" t="s">
        <v>1066</v>
      </c>
      <c r="E145" s="391" t="s">
        <v>590</v>
      </c>
      <c r="F145" s="391">
        <v>46.5</v>
      </c>
      <c r="G145" s="391">
        <v>10</v>
      </c>
      <c r="H145" s="395">
        <v>10</v>
      </c>
      <c r="I145" s="396" t="s">
        <v>1042</v>
      </c>
      <c r="J145" s="397" t="s">
        <v>1068</v>
      </c>
      <c r="K145" s="398">
        <f t="shared" si="142"/>
        <v>-36.5</v>
      </c>
      <c r="L145" s="399">
        <v>100</v>
      </c>
      <c r="M145" s="400">
        <f t="shared" si="143"/>
        <v>-1925</v>
      </c>
      <c r="N145" s="398">
        <v>50</v>
      </c>
      <c r="O145" s="424" t="s">
        <v>600</v>
      </c>
      <c r="P145" s="401">
        <v>44672</v>
      </c>
      <c r="Q145" s="249"/>
      <c r="R145" s="250" t="s">
        <v>589</v>
      </c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  <c r="AH145" s="246"/>
      <c r="AI145" s="246"/>
      <c r="AJ145" s="246"/>
      <c r="AK145" s="246"/>
      <c r="AL145" s="246"/>
    </row>
    <row r="146" spans="1:38" s="247" customFormat="1" ht="12.75" customHeight="1">
      <c r="A146" s="456">
        <v>31</v>
      </c>
      <c r="B146" s="434">
        <v>44672</v>
      </c>
      <c r="C146" s="457"/>
      <c r="D146" s="458" t="s">
        <v>1067</v>
      </c>
      <c r="E146" s="456" t="s">
        <v>590</v>
      </c>
      <c r="F146" s="456">
        <v>17</v>
      </c>
      <c r="G146" s="456"/>
      <c r="H146" s="459">
        <v>19</v>
      </c>
      <c r="I146" s="460" t="s">
        <v>995</v>
      </c>
      <c r="J146" s="438" t="s">
        <v>1069</v>
      </c>
      <c r="K146" s="437">
        <f t="shared" si="142"/>
        <v>2</v>
      </c>
      <c r="L146" s="439">
        <v>100</v>
      </c>
      <c r="M146" s="440">
        <f t="shared" si="143"/>
        <v>0</v>
      </c>
      <c r="N146" s="437">
        <v>50</v>
      </c>
      <c r="O146" s="441" t="s">
        <v>710</v>
      </c>
      <c r="P146" s="434">
        <v>44672</v>
      </c>
      <c r="Q146" s="249"/>
      <c r="R146" s="250" t="s">
        <v>589</v>
      </c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246"/>
      <c r="AG146" s="246"/>
      <c r="AH146" s="246"/>
      <c r="AI146" s="246"/>
      <c r="AJ146" s="246"/>
      <c r="AK146" s="246"/>
      <c r="AL146" s="246"/>
    </row>
    <row r="147" spans="1:38" s="247" customFormat="1" ht="12.75" customHeight="1">
      <c r="A147" s="391">
        <v>32</v>
      </c>
      <c r="B147" s="401">
        <v>44673</v>
      </c>
      <c r="C147" s="393"/>
      <c r="D147" s="394" t="s">
        <v>1086</v>
      </c>
      <c r="E147" s="391" t="s">
        <v>590</v>
      </c>
      <c r="F147" s="391">
        <v>10</v>
      </c>
      <c r="G147" s="391">
        <v>5.5</v>
      </c>
      <c r="H147" s="395">
        <v>5.5</v>
      </c>
      <c r="I147" s="396" t="s">
        <v>1087</v>
      </c>
      <c r="J147" s="397" t="s">
        <v>1124</v>
      </c>
      <c r="K147" s="398">
        <f t="shared" ref="K147:K149" si="144">H147-F147</f>
        <v>-4.5</v>
      </c>
      <c r="L147" s="399">
        <v>100</v>
      </c>
      <c r="M147" s="400">
        <f t="shared" ref="M147:M149" si="145">(K147*N147)-L147</f>
        <v>-4600</v>
      </c>
      <c r="N147" s="398">
        <v>1000</v>
      </c>
      <c r="O147" s="424" t="s">
        <v>600</v>
      </c>
      <c r="P147" s="401">
        <v>44672</v>
      </c>
      <c r="Q147" s="249"/>
      <c r="R147" s="250" t="s">
        <v>589</v>
      </c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246"/>
      <c r="AG147" s="246"/>
      <c r="AH147" s="246"/>
      <c r="AI147" s="246"/>
      <c r="AJ147" s="246"/>
      <c r="AK147" s="246"/>
      <c r="AL147" s="246"/>
    </row>
    <row r="148" spans="1:38" s="247" customFormat="1" ht="12.75" customHeight="1">
      <c r="A148" s="391">
        <v>33</v>
      </c>
      <c r="B148" s="401">
        <v>44673</v>
      </c>
      <c r="C148" s="393"/>
      <c r="D148" s="394" t="s">
        <v>1088</v>
      </c>
      <c r="E148" s="391" t="s">
        <v>590</v>
      </c>
      <c r="F148" s="391">
        <v>77.5</v>
      </c>
      <c r="G148" s="391">
        <v>38</v>
      </c>
      <c r="H148" s="395">
        <v>38</v>
      </c>
      <c r="I148" s="396" t="s">
        <v>1089</v>
      </c>
      <c r="J148" s="397" t="s">
        <v>1125</v>
      </c>
      <c r="K148" s="398">
        <f t="shared" si="144"/>
        <v>-39.5</v>
      </c>
      <c r="L148" s="399">
        <v>100</v>
      </c>
      <c r="M148" s="400">
        <f t="shared" si="145"/>
        <v>-2075</v>
      </c>
      <c r="N148" s="398">
        <v>50</v>
      </c>
      <c r="O148" s="424" t="s">
        <v>600</v>
      </c>
      <c r="P148" s="401">
        <v>44672</v>
      </c>
      <c r="Q148" s="249"/>
      <c r="R148" s="250" t="s">
        <v>589</v>
      </c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246"/>
      <c r="AG148" s="246"/>
      <c r="AH148" s="246"/>
      <c r="AI148" s="246"/>
      <c r="AJ148" s="246"/>
      <c r="AK148" s="246"/>
      <c r="AL148" s="246"/>
    </row>
    <row r="149" spans="1:38" s="247" customFormat="1" ht="12.75" customHeight="1">
      <c r="A149" s="391">
        <v>34</v>
      </c>
      <c r="B149" s="401">
        <v>44673</v>
      </c>
      <c r="C149" s="393"/>
      <c r="D149" s="394" t="s">
        <v>1091</v>
      </c>
      <c r="E149" s="391" t="s">
        <v>590</v>
      </c>
      <c r="F149" s="391">
        <v>385</v>
      </c>
      <c r="G149" s="391">
        <v>270</v>
      </c>
      <c r="H149" s="395">
        <v>270</v>
      </c>
      <c r="I149" s="396" t="s">
        <v>1090</v>
      </c>
      <c r="J149" s="397" t="s">
        <v>1126</v>
      </c>
      <c r="K149" s="398">
        <f t="shared" si="144"/>
        <v>-115</v>
      </c>
      <c r="L149" s="399">
        <v>100</v>
      </c>
      <c r="M149" s="400">
        <f t="shared" si="145"/>
        <v>-2975</v>
      </c>
      <c r="N149" s="398">
        <v>25</v>
      </c>
      <c r="O149" s="424" t="s">
        <v>600</v>
      </c>
      <c r="P149" s="401">
        <v>44672</v>
      </c>
      <c r="Q149" s="249"/>
      <c r="R149" s="250" t="s">
        <v>935</v>
      </c>
      <c r="S149" s="246"/>
      <c r="T149" s="246"/>
      <c r="U149" s="246"/>
      <c r="V149" s="246"/>
      <c r="W149" s="246"/>
      <c r="X149" s="246"/>
      <c r="Y149" s="246"/>
      <c r="Z149" s="246"/>
      <c r="AA149" s="246"/>
      <c r="AB149" s="246"/>
      <c r="AC149" s="246"/>
      <c r="AD149" s="246"/>
      <c r="AE149" s="246"/>
      <c r="AF149" s="246"/>
      <c r="AG149" s="246"/>
      <c r="AH149" s="246"/>
      <c r="AI149" s="246"/>
      <c r="AJ149" s="246"/>
      <c r="AK149" s="246"/>
      <c r="AL149" s="246"/>
    </row>
    <row r="150" spans="1:38" s="247" customFormat="1" ht="12.75" customHeight="1">
      <c r="A150" s="402">
        <v>35</v>
      </c>
      <c r="B150" s="248">
        <v>44676</v>
      </c>
      <c r="C150" s="403"/>
      <c r="D150" s="404" t="s">
        <v>1127</v>
      </c>
      <c r="E150" s="402" t="s">
        <v>590</v>
      </c>
      <c r="F150" s="406" t="s">
        <v>1129</v>
      </c>
      <c r="G150" s="402">
        <v>2.5</v>
      </c>
      <c r="H150" s="405"/>
      <c r="I150" s="406" t="s">
        <v>1128</v>
      </c>
      <c r="J150" s="302"/>
      <c r="K150" s="252"/>
      <c r="L150" s="283"/>
      <c r="M150" s="284"/>
      <c r="N150" s="252"/>
      <c r="O150" s="348"/>
      <c r="P150" s="248"/>
      <c r="Q150" s="249"/>
      <c r="R150" s="250" t="s">
        <v>589</v>
      </c>
      <c r="S150" s="246"/>
      <c r="T150" s="246"/>
      <c r="U150" s="246"/>
      <c r="V150" s="246"/>
      <c r="W150" s="246"/>
      <c r="X150" s="246"/>
      <c r="Y150" s="246"/>
      <c r="Z150" s="246"/>
      <c r="AA150" s="246"/>
      <c r="AB150" s="246"/>
      <c r="AC150" s="246"/>
      <c r="AD150" s="246"/>
      <c r="AE150" s="246"/>
      <c r="AF150" s="246"/>
      <c r="AG150" s="246"/>
      <c r="AH150" s="246"/>
      <c r="AI150" s="246"/>
      <c r="AJ150" s="246"/>
      <c r="AK150" s="246"/>
      <c r="AL150" s="246"/>
    </row>
    <row r="151" spans="1:38" s="247" customFormat="1" ht="12.75" customHeight="1">
      <c r="A151" s="402"/>
      <c r="B151" s="248"/>
      <c r="C151" s="403"/>
      <c r="D151" s="404"/>
      <c r="E151" s="402"/>
      <c r="F151" s="402"/>
      <c r="G151" s="402"/>
      <c r="H151" s="405"/>
      <c r="I151" s="406"/>
      <c r="J151" s="302"/>
      <c r="K151" s="252"/>
      <c r="L151" s="283"/>
      <c r="M151" s="284"/>
      <c r="N151" s="252"/>
      <c r="O151" s="348"/>
      <c r="P151" s="248"/>
      <c r="Q151" s="249"/>
      <c r="R151" s="250"/>
      <c r="S151" s="246"/>
      <c r="T151" s="246"/>
      <c r="U151" s="246"/>
      <c r="V151" s="246"/>
      <c r="W151" s="246"/>
      <c r="X151" s="246"/>
      <c r="Y151" s="246"/>
      <c r="Z151" s="246"/>
      <c r="AA151" s="246"/>
      <c r="AB151" s="246"/>
      <c r="AC151" s="246"/>
      <c r="AD151" s="246"/>
      <c r="AE151" s="246"/>
      <c r="AF151" s="246"/>
      <c r="AG151" s="246"/>
      <c r="AH151" s="246"/>
      <c r="AI151" s="246"/>
      <c r="AJ151" s="246"/>
      <c r="AK151" s="246"/>
      <c r="AL151" s="246"/>
    </row>
    <row r="152" spans="1:38" s="247" customFormat="1" ht="12.75" customHeight="1">
      <c r="A152" s="402"/>
      <c r="B152" s="248"/>
      <c r="C152" s="403"/>
      <c r="D152" s="404"/>
      <c r="E152" s="402"/>
      <c r="F152" s="402"/>
      <c r="G152" s="402"/>
      <c r="H152" s="405"/>
      <c r="I152" s="406"/>
      <c r="J152" s="302"/>
      <c r="K152" s="252"/>
      <c r="L152" s="283"/>
      <c r="M152" s="284"/>
      <c r="N152" s="252"/>
      <c r="O152" s="348"/>
      <c r="P152" s="248"/>
      <c r="Q152" s="249"/>
      <c r="R152" s="250"/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246"/>
      <c r="AG152" s="246"/>
      <c r="AH152" s="246"/>
      <c r="AI152" s="246"/>
      <c r="AJ152" s="246"/>
      <c r="AK152" s="246"/>
      <c r="AL152" s="246"/>
    </row>
    <row r="153" spans="1:38" s="301" customFormat="1" ht="12.75" customHeight="1">
      <c r="A153" s="383"/>
      <c r="B153" s="383"/>
      <c r="C153" s="383"/>
      <c r="D153" s="383"/>
      <c r="E153" s="383"/>
      <c r="F153" s="378"/>
      <c r="G153" s="383"/>
      <c r="H153" s="383"/>
      <c r="I153" s="383"/>
      <c r="J153" s="383"/>
      <c r="K153" s="379"/>
      <c r="L153" s="380"/>
      <c r="M153" s="381"/>
      <c r="N153" s="379"/>
      <c r="O153" s="382"/>
      <c r="P153" s="384"/>
      <c r="Q153" s="298"/>
      <c r="R153" s="299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300"/>
      <c r="AG153" s="300"/>
      <c r="AH153" s="300"/>
      <c r="AI153" s="300"/>
      <c r="AJ153" s="300"/>
      <c r="AK153" s="300"/>
      <c r="AL153" s="300"/>
    </row>
    <row r="154" spans="1:38" ht="14.25" customHeight="1">
      <c r="A154" s="151"/>
      <c r="B154" s="156"/>
      <c r="C154" s="156"/>
      <c r="D154" s="157"/>
      <c r="E154" s="151"/>
      <c r="F154" s="158"/>
      <c r="G154" s="151"/>
      <c r="H154" s="151"/>
      <c r="I154" s="151"/>
      <c r="J154" s="156"/>
      <c r="K154" s="159"/>
      <c r="L154" s="151"/>
      <c r="M154" s="151"/>
      <c r="N154" s="151"/>
      <c r="O154" s="160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2.75" customHeight="1">
      <c r="A155" s="94" t="s">
        <v>612</v>
      </c>
      <c r="B155" s="161"/>
      <c r="C155" s="161"/>
      <c r="D155" s="162"/>
      <c r="E155" s="135"/>
      <c r="F155" s="6"/>
      <c r="G155" s="6"/>
      <c r="H155" s="136"/>
      <c r="I155" s="163"/>
      <c r="J155" s="1"/>
      <c r="K155" s="6"/>
      <c r="L155" s="6"/>
      <c r="M155" s="6"/>
      <c r="N155" s="1"/>
      <c r="O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38.25" customHeight="1">
      <c r="A156" s="95" t="s">
        <v>16</v>
      </c>
      <c r="B156" s="96" t="s">
        <v>565</v>
      </c>
      <c r="C156" s="96"/>
      <c r="D156" s="97" t="s">
        <v>576</v>
      </c>
      <c r="E156" s="96" t="s">
        <v>577</v>
      </c>
      <c r="F156" s="96" t="s">
        <v>578</v>
      </c>
      <c r="G156" s="96" t="s">
        <v>579</v>
      </c>
      <c r="H156" s="96" t="s">
        <v>580</v>
      </c>
      <c r="I156" s="96" t="s">
        <v>581</v>
      </c>
      <c r="J156" s="95" t="s">
        <v>582</v>
      </c>
      <c r="K156" s="139" t="s">
        <v>599</v>
      </c>
      <c r="L156" s="140" t="s">
        <v>584</v>
      </c>
      <c r="M156" s="98" t="s">
        <v>585</v>
      </c>
      <c r="N156" s="96" t="s">
        <v>586</v>
      </c>
      <c r="O156" s="97" t="s">
        <v>587</v>
      </c>
      <c r="P156" s="96" t="s">
        <v>819</v>
      </c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s="247" customFormat="1" ht="14.25" customHeight="1">
      <c r="A157" s="271">
        <v>1</v>
      </c>
      <c r="B157" s="272">
        <v>44488</v>
      </c>
      <c r="C157" s="273"/>
      <c r="D157" s="274" t="s">
        <v>137</v>
      </c>
      <c r="E157" s="275" t="s">
        <v>870</v>
      </c>
      <c r="F157" s="276">
        <v>235.25</v>
      </c>
      <c r="G157" s="276">
        <v>198</v>
      </c>
      <c r="H157" s="275"/>
      <c r="I157" s="277" t="s">
        <v>824</v>
      </c>
      <c r="J157" s="278" t="s">
        <v>591</v>
      </c>
      <c r="K157" s="278"/>
      <c r="L157" s="279"/>
      <c r="M157" s="280"/>
      <c r="N157" s="278"/>
      <c r="O157" s="281"/>
      <c r="P157" s="278"/>
      <c r="Q157" s="246"/>
      <c r="R157" s="1" t="s">
        <v>589</v>
      </c>
      <c r="S157" s="246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46"/>
      <c r="AE157" s="246"/>
      <c r="AF157" s="246"/>
      <c r="AG157" s="246"/>
      <c r="AH157" s="246"/>
      <c r="AI157" s="246"/>
      <c r="AJ157" s="246"/>
      <c r="AK157" s="246"/>
      <c r="AL157" s="246"/>
    </row>
    <row r="158" spans="1:38" s="247" customFormat="1" ht="12.75" customHeight="1">
      <c r="A158" s="409">
        <v>2</v>
      </c>
      <c r="B158" s="410">
        <v>44651</v>
      </c>
      <c r="C158" s="411"/>
      <c r="D158" s="412" t="s">
        <v>437</v>
      </c>
      <c r="E158" s="413" t="s">
        <v>590</v>
      </c>
      <c r="F158" s="413">
        <v>379</v>
      </c>
      <c r="G158" s="413">
        <v>348</v>
      </c>
      <c r="H158" s="413">
        <v>406</v>
      </c>
      <c r="I158" s="413" t="s">
        <v>882</v>
      </c>
      <c r="J158" s="370" t="s">
        <v>938</v>
      </c>
      <c r="K158" s="370">
        <f t="shared" ref="K158" si="146">H158-F158</f>
        <v>27</v>
      </c>
      <c r="L158" s="371">
        <f t="shared" ref="L158" si="147">(F158*-0.7)/100</f>
        <v>-2.653</v>
      </c>
      <c r="M158" s="372">
        <f t="shared" ref="M158" si="148">(K158+L158)/F158</f>
        <v>6.4240105540897097E-2</v>
      </c>
      <c r="N158" s="370" t="s">
        <v>588</v>
      </c>
      <c r="O158" s="373">
        <v>44657</v>
      </c>
      <c r="P158" s="370">
        <f>VLOOKUP(D158,'MidCap Intra'!B86:C641,2,0)</f>
        <v>379.35</v>
      </c>
      <c r="Q158" s="246"/>
      <c r="R158" s="246" t="s">
        <v>589</v>
      </c>
      <c r="S158" s="246"/>
      <c r="T158" s="246"/>
      <c r="U158" s="246"/>
      <c r="V158" s="246"/>
      <c r="W158" s="246"/>
      <c r="X158" s="246"/>
      <c r="Y158" s="246"/>
      <c r="Z158" s="246"/>
      <c r="AA158" s="246"/>
      <c r="AB158" s="246"/>
      <c r="AC158" s="246"/>
      <c r="AD158" s="246"/>
      <c r="AE158" s="246"/>
      <c r="AF158" s="246"/>
      <c r="AG158" s="246"/>
      <c r="AH158" s="246"/>
      <c r="AI158" s="246"/>
      <c r="AJ158" s="246"/>
      <c r="AK158" s="246"/>
      <c r="AL158" s="246"/>
    </row>
    <row r="159" spans="1:38" s="247" customFormat="1" ht="12.75" customHeight="1">
      <c r="A159" s="414">
        <v>3</v>
      </c>
      <c r="B159" s="415">
        <v>44658</v>
      </c>
      <c r="C159" s="416"/>
      <c r="D159" s="274" t="s">
        <v>415</v>
      </c>
      <c r="E159" s="417" t="s">
        <v>590</v>
      </c>
      <c r="F159" s="417" t="s">
        <v>943</v>
      </c>
      <c r="G159" s="417">
        <v>398</v>
      </c>
      <c r="H159" s="417"/>
      <c r="I159" s="417" t="s">
        <v>944</v>
      </c>
      <c r="J159" s="278" t="s">
        <v>591</v>
      </c>
      <c r="K159" s="278"/>
      <c r="L159" s="279"/>
      <c r="M159" s="280"/>
      <c r="N159" s="278"/>
      <c r="O159" s="281"/>
      <c r="P159" s="278"/>
      <c r="Q159" s="246"/>
      <c r="R159" s="246" t="s">
        <v>589</v>
      </c>
      <c r="S159" s="246"/>
      <c r="T159" s="246"/>
      <c r="U159" s="246"/>
      <c r="V159" s="246"/>
      <c r="W159" s="246"/>
      <c r="X159" s="246"/>
      <c r="Y159" s="246"/>
      <c r="Z159" s="246"/>
      <c r="AA159" s="246"/>
      <c r="AB159" s="246"/>
      <c r="AC159" s="246"/>
      <c r="AD159" s="246"/>
      <c r="AE159" s="246"/>
      <c r="AF159" s="246"/>
      <c r="AG159" s="246"/>
      <c r="AH159" s="246"/>
      <c r="AI159" s="246"/>
      <c r="AJ159" s="246"/>
      <c r="AK159" s="246"/>
      <c r="AL159" s="246"/>
    </row>
    <row r="160" spans="1:38" ht="14.25" customHeight="1">
      <c r="A160" s="164"/>
      <c r="B160" s="141"/>
      <c r="C160" s="165"/>
      <c r="D160" s="100"/>
      <c r="E160" s="166"/>
      <c r="F160" s="166"/>
      <c r="G160" s="166"/>
      <c r="H160" s="166"/>
      <c r="I160" s="166"/>
      <c r="J160" s="166"/>
      <c r="K160" s="167"/>
      <c r="L160" s="168"/>
      <c r="M160" s="166"/>
      <c r="N160" s="169"/>
      <c r="O160" s="170"/>
      <c r="P160" s="170"/>
      <c r="R160" s="6"/>
      <c r="S160" s="41"/>
      <c r="T160" s="1"/>
      <c r="U160" s="1"/>
      <c r="V160" s="1"/>
      <c r="W160" s="1"/>
      <c r="X160" s="1"/>
      <c r="Y160" s="1"/>
      <c r="Z160" s="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</row>
    <row r="161" spans="1:38" ht="12.75" customHeight="1">
      <c r="A161" s="119" t="s">
        <v>592</v>
      </c>
      <c r="B161" s="119"/>
      <c r="C161" s="119"/>
      <c r="D161" s="119"/>
      <c r="E161" s="41"/>
      <c r="F161" s="127" t="s">
        <v>594</v>
      </c>
      <c r="G161" s="56"/>
      <c r="H161" s="56"/>
      <c r="I161" s="56"/>
      <c r="J161" s="6"/>
      <c r="K161" s="145"/>
      <c r="L161" s="146"/>
      <c r="M161" s="6"/>
      <c r="N161" s="109"/>
      <c r="O161" s="171"/>
      <c r="P161" s="1"/>
      <c r="Q161" s="1"/>
      <c r="R161" s="6"/>
      <c r="S161" s="1"/>
      <c r="T161" s="1"/>
      <c r="U161" s="1"/>
      <c r="V161" s="1"/>
      <c r="W161" s="1"/>
      <c r="X161" s="1"/>
      <c r="Y161" s="1"/>
    </row>
    <row r="162" spans="1:38" ht="12.75" customHeight="1">
      <c r="A162" s="126" t="s">
        <v>593</v>
      </c>
      <c r="B162" s="119"/>
      <c r="C162" s="119"/>
      <c r="D162" s="119"/>
      <c r="E162" s="6"/>
      <c r="F162" s="127" t="s">
        <v>596</v>
      </c>
      <c r="G162" s="6"/>
      <c r="H162" s="6" t="s">
        <v>815</v>
      </c>
      <c r="I162" s="6"/>
      <c r="J162" s="1"/>
      <c r="K162" s="6"/>
      <c r="L162" s="6"/>
      <c r="M162" s="6"/>
      <c r="N162" s="1"/>
      <c r="O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38" ht="12.75" customHeight="1">
      <c r="A163" s="126"/>
      <c r="B163" s="119"/>
      <c r="C163" s="119"/>
      <c r="D163" s="119"/>
      <c r="E163" s="6"/>
      <c r="F163" s="127"/>
      <c r="G163" s="6"/>
      <c r="H163" s="6"/>
      <c r="I163" s="6"/>
      <c r="J163" s="1"/>
      <c r="K163" s="6"/>
      <c r="L163" s="6"/>
      <c r="M163" s="6"/>
      <c r="N163" s="1"/>
      <c r="O163" s="1"/>
      <c r="Q163" s="1"/>
      <c r="R163" s="56"/>
      <c r="S163" s="1"/>
      <c r="T163" s="1"/>
      <c r="U163" s="1"/>
      <c r="V163" s="1"/>
      <c r="W163" s="1"/>
      <c r="X163" s="1"/>
      <c r="Y163" s="1"/>
      <c r="Z163" s="1"/>
    </row>
    <row r="164" spans="1:38" ht="12.75" customHeight="1">
      <c r="A164" s="1"/>
      <c r="B164" s="134" t="s">
        <v>613</v>
      </c>
      <c r="C164" s="134"/>
      <c r="D164" s="134"/>
      <c r="E164" s="134"/>
      <c r="F164" s="135"/>
      <c r="G164" s="6"/>
      <c r="H164" s="6"/>
      <c r="I164" s="136"/>
      <c r="J164" s="137"/>
      <c r="K164" s="138"/>
      <c r="L164" s="137"/>
      <c r="M164" s="6"/>
      <c r="N164" s="1"/>
      <c r="O164" s="1"/>
      <c r="Q164" s="1"/>
      <c r="R164" s="56"/>
      <c r="S164" s="1"/>
      <c r="T164" s="1"/>
      <c r="U164" s="1"/>
      <c r="V164" s="1"/>
      <c r="W164" s="1"/>
      <c r="X164" s="1"/>
      <c r="Y164" s="1"/>
      <c r="Z164" s="1"/>
    </row>
    <row r="165" spans="1:38" ht="38.25" customHeight="1">
      <c r="A165" s="95" t="s">
        <v>16</v>
      </c>
      <c r="B165" s="96" t="s">
        <v>565</v>
      </c>
      <c r="C165" s="96"/>
      <c r="D165" s="97" t="s">
        <v>576</v>
      </c>
      <c r="E165" s="96" t="s">
        <v>577</v>
      </c>
      <c r="F165" s="96" t="s">
        <v>578</v>
      </c>
      <c r="G165" s="96" t="s">
        <v>598</v>
      </c>
      <c r="H165" s="96" t="s">
        <v>580</v>
      </c>
      <c r="I165" s="96" t="s">
        <v>581</v>
      </c>
      <c r="J165" s="172" t="s">
        <v>582</v>
      </c>
      <c r="K165" s="139" t="s">
        <v>599</v>
      </c>
      <c r="L165" s="149" t="s">
        <v>607</v>
      </c>
      <c r="M165" s="96" t="s">
        <v>608</v>
      </c>
      <c r="N165" s="140" t="s">
        <v>584</v>
      </c>
      <c r="O165" s="98" t="s">
        <v>585</v>
      </c>
      <c r="P165" s="96" t="s">
        <v>586</v>
      </c>
      <c r="Q165" s="97" t="s">
        <v>587</v>
      </c>
      <c r="R165" s="56"/>
      <c r="S165" s="1"/>
      <c r="T165" s="1"/>
      <c r="U165" s="1"/>
      <c r="V165" s="1"/>
      <c r="W165" s="1"/>
      <c r="X165" s="1"/>
      <c r="Y165" s="1"/>
      <c r="Z165" s="1"/>
    </row>
    <row r="166" spans="1:38" ht="14.25" customHeight="1">
      <c r="A166" s="101"/>
      <c r="B166" s="102"/>
      <c r="C166" s="173"/>
      <c r="D166" s="103"/>
      <c r="E166" s="104"/>
      <c r="F166" s="174"/>
      <c r="G166" s="101"/>
      <c r="H166" s="104"/>
      <c r="I166" s="105"/>
      <c r="J166" s="175"/>
      <c r="K166" s="175"/>
      <c r="L166" s="176"/>
      <c r="M166" s="99"/>
      <c r="N166" s="176"/>
      <c r="O166" s="177"/>
      <c r="P166" s="178"/>
      <c r="Q166" s="179"/>
      <c r="R166" s="144"/>
      <c r="S166" s="113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38" ht="14.25" customHeight="1">
      <c r="A167" s="101"/>
      <c r="B167" s="102"/>
      <c r="C167" s="173"/>
      <c r="D167" s="103"/>
      <c r="E167" s="104"/>
      <c r="F167" s="174"/>
      <c r="G167" s="101"/>
      <c r="H167" s="104"/>
      <c r="I167" s="105"/>
      <c r="J167" s="175"/>
      <c r="K167" s="175"/>
      <c r="L167" s="176"/>
      <c r="M167" s="99"/>
      <c r="N167" s="176"/>
      <c r="O167" s="177"/>
      <c r="P167" s="178"/>
      <c r="Q167" s="179"/>
      <c r="R167" s="144"/>
      <c r="S167" s="113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38" ht="14.25" customHeight="1">
      <c r="A168" s="101"/>
      <c r="B168" s="102"/>
      <c r="C168" s="173"/>
      <c r="D168" s="103"/>
      <c r="E168" s="104"/>
      <c r="F168" s="174"/>
      <c r="G168" s="101"/>
      <c r="H168" s="104"/>
      <c r="I168" s="105"/>
      <c r="J168" s="175"/>
      <c r="K168" s="175"/>
      <c r="L168" s="176"/>
      <c r="M168" s="99"/>
      <c r="N168" s="176"/>
      <c r="O168" s="177"/>
      <c r="P168" s="178"/>
      <c r="Q168" s="179"/>
      <c r="R168" s="6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4.25" customHeight="1">
      <c r="A169" s="101"/>
      <c r="B169" s="102"/>
      <c r="C169" s="173"/>
      <c r="D169" s="103"/>
      <c r="E169" s="104"/>
      <c r="F169" s="175"/>
      <c r="G169" s="101"/>
      <c r="H169" s="104"/>
      <c r="I169" s="105"/>
      <c r="J169" s="175"/>
      <c r="K169" s="175"/>
      <c r="L169" s="176"/>
      <c r="M169" s="99"/>
      <c r="N169" s="176"/>
      <c r="O169" s="177"/>
      <c r="P169" s="178"/>
      <c r="Q169" s="179"/>
      <c r="R169" s="6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4.25" customHeight="1">
      <c r="A170" s="101"/>
      <c r="B170" s="102"/>
      <c r="C170" s="173"/>
      <c r="D170" s="103"/>
      <c r="E170" s="104"/>
      <c r="F170" s="175"/>
      <c r="G170" s="101"/>
      <c r="H170" s="104"/>
      <c r="I170" s="105"/>
      <c r="J170" s="175"/>
      <c r="K170" s="175"/>
      <c r="L170" s="176"/>
      <c r="M170" s="99"/>
      <c r="N170" s="176"/>
      <c r="O170" s="177"/>
      <c r="P170" s="178"/>
      <c r="Q170" s="179"/>
      <c r="R170" s="6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4.25" customHeight="1">
      <c r="A171" s="101"/>
      <c r="B171" s="102"/>
      <c r="C171" s="173"/>
      <c r="D171" s="103"/>
      <c r="E171" s="104"/>
      <c r="F171" s="174"/>
      <c r="G171" s="101"/>
      <c r="H171" s="104"/>
      <c r="I171" s="105"/>
      <c r="J171" s="175"/>
      <c r="K171" s="175"/>
      <c r="L171" s="176"/>
      <c r="M171" s="99"/>
      <c r="N171" s="176"/>
      <c r="O171" s="177"/>
      <c r="P171" s="178"/>
      <c r="Q171" s="179"/>
      <c r="R171" s="6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4.25" customHeight="1">
      <c r="A172" s="101"/>
      <c r="B172" s="102"/>
      <c r="C172" s="173"/>
      <c r="D172" s="103"/>
      <c r="E172" s="104"/>
      <c r="F172" s="174"/>
      <c r="G172" s="101"/>
      <c r="H172" s="104"/>
      <c r="I172" s="105"/>
      <c r="J172" s="175"/>
      <c r="K172" s="175"/>
      <c r="L172" s="175"/>
      <c r="M172" s="175"/>
      <c r="N172" s="176"/>
      <c r="O172" s="180"/>
      <c r="P172" s="178"/>
      <c r="Q172" s="179"/>
      <c r="R172" s="6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4.25" customHeight="1">
      <c r="A173" s="101"/>
      <c r="B173" s="102"/>
      <c r="C173" s="173"/>
      <c r="D173" s="103"/>
      <c r="E173" s="104"/>
      <c r="F173" s="175"/>
      <c r="G173" s="101"/>
      <c r="H173" s="104"/>
      <c r="I173" s="105"/>
      <c r="J173" s="175"/>
      <c r="K173" s="175"/>
      <c r="L173" s="176"/>
      <c r="M173" s="99"/>
      <c r="N173" s="176"/>
      <c r="O173" s="177"/>
      <c r="P173" s="178"/>
      <c r="Q173" s="179"/>
      <c r="R173" s="144"/>
      <c r="S173" s="113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4.25" customHeight="1">
      <c r="A174" s="101"/>
      <c r="B174" s="102"/>
      <c r="C174" s="173"/>
      <c r="D174" s="103"/>
      <c r="E174" s="104"/>
      <c r="F174" s="174"/>
      <c r="G174" s="101"/>
      <c r="H174" s="104"/>
      <c r="I174" s="105"/>
      <c r="J174" s="181"/>
      <c r="K174" s="181"/>
      <c r="L174" s="181"/>
      <c r="M174" s="181"/>
      <c r="N174" s="182"/>
      <c r="O174" s="177"/>
      <c r="P174" s="106"/>
      <c r="Q174" s="179"/>
      <c r="R174" s="144"/>
      <c r="S174" s="113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12.75" customHeight="1">
      <c r="A175" s="126"/>
      <c r="B175" s="119"/>
      <c r="C175" s="119"/>
      <c r="D175" s="119"/>
      <c r="E175" s="6"/>
      <c r="F175" s="127"/>
      <c r="G175" s="6"/>
      <c r="H175" s="6"/>
      <c r="I175" s="6"/>
      <c r="J175" s="1"/>
      <c r="K175" s="6"/>
      <c r="L175" s="6"/>
      <c r="M175" s="6"/>
      <c r="N175" s="1"/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12.75" customHeight="1">
      <c r="A176" s="126"/>
      <c r="B176" s="119"/>
      <c r="C176" s="119"/>
      <c r="D176" s="119"/>
      <c r="E176" s="6"/>
      <c r="F176" s="127"/>
      <c r="G176" s="56"/>
      <c r="H176" s="41"/>
      <c r="I176" s="56"/>
      <c r="J176" s="6"/>
      <c r="K176" s="145"/>
      <c r="L176" s="146"/>
      <c r="M176" s="6"/>
      <c r="N176" s="109"/>
      <c r="O176" s="147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56"/>
      <c r="B177" s="108"/>
      <c r="C177" s="108"/>
      <c r="D177" s="41"/>
      <c r="E177" s="56"/>
      <c r="F177" s="56"/>
      <c r="G177" s="56"/>
      <c r="H177" s="41"/>
      <c r="I177" s="56"/>
      <c r="J177" s="6"/>
      <c r="K177" s="145"/>
      <c r="L177" s="146"/>
      <c r="M177" s="6"/>
      <c r="N177" s="109"/>
      <c r="O177" s="147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41"/>
      <c r="B178" s="183" t="s">
        <v>614</v>
      </c>
      <c r="C178" s="183"/>
      <c r="D178" s="183"/>
      <c r="E178" s="183"/>
      <c r="F178" s="6"/>
      <c r="G178" s="6"/>
      <c r="H178" s="137"/>
      <c r="I178" s="6"/>
      <c r="J178" s="137"/>
      <c r="K178" s="138"/>
      <c r="L178" s="6"/>
      <c r="M178" s="6"/>
      <c r="N178" s="1"/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38.25" customHeight="1">
      <c r="A179" s="95" t="s">
        <v>16</v>
      </c>
      <c r="B179" s="96" t="s">
        <v>565</v>
      </c>
      <c r="C179" s="96"/>
      <c r="D179" s="97" t="s">
        <v>576</v>
      </c>
      <c r="E179" s="96" t="s">
        <v>577</v>
      </c>
      <c r="F179" s="96" t="s">
        <v>578</v>
      </c>
      <c r="G179" s="96" t="s">
        <v>615</v>
      </c>
      <c r="H179" s="96" t="s">
        <v>616</v>
      </c>
      <c r="I179" s="96" t="s">
        <v>581</v>
      </c>
      <c r="J179" s="184" t="s">
        <v>582</v>
      </c>
      <c r="K179" s="96" t="s">
        <v>583</v>
      </c>
      <c r="L179" s="96" t="s">
        <v>617</v>
      </c>
      <c r="M179" s="96" t="s">
        <v>586</v>
      </c>
      <c r="N179" s="97" t="s">
        <v>587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1</v>
      </c>
      <c r="B180" s="186">
        <v>41579</v>
      </c>
      <c r="C180" s="186"/>
      <c r="D180" s="187" t="s">
        <v>618</v>
      </c>
      <c r="E180" s="188" t="s">
        <v>619</v>
      </c>
      <c r="F180" s="189">
        <v>82</v>
      </c>
      <c r="G180" s="188" t="s">
        <v>620</v>
      </c>
      <c r="H180" s="188">
        <v>100</v>
      </c>
      <c r="I180" s="190">
        <v>100</v>
      </c>
      <c r="J180" s="191" t="s">
        <v>621</v>
      </c>
      <c r="K180" s="192">
        <f t="shared" ref="K180:K232" si="149">H180-F180</f>
        <v>18</v>
      </c>
      <c r="L180" s="193">
        <f t="shared" ref="L180:L232" si="150">K180/F180</f>
        <v>0.21951219512195122</v>
      </c>
      <c r="M180" s="188" t="s">
        <v>588</v>
      </c>
      <c r="N180" s="194">
        <v>42657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2</v>
      </c>
      <c r="B181" s="186">
        <v>41794</v>
      </c>
      <c r="C181" s="186"/>
      <c r="D181" s="187" t="s">
        <v>622</v>
      </c>
      <c r="E181" s="188" t="s">
        <v>590</v>
      </c>
      <c r="F181" s="189">
        <v>257</v>
      </c>
      <c r="G181" s="188" t="s">
        <v>620</v>
      </c>
      <c r="H181" s="188">
        <v>300</v>
      </c>
      <c r="I181" s="190">
        <v>300</v>
      </c>
      <c r="J181" s="191" t="s">
        <v>621</v>
      </c>
      <c r="K181" s="192">
        <f t="shared" si="149"/>
        <v>43</v>
      </c>
      <c r="L181" s="193">
        <f t="shared" si="150"/>
        <v>0.16731517509727625</v>
      </c>
      <c r="M181" s="188" t="s">
        <v>588</v>
      </c>
      <c r="N181" s="194">
        <v>41822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3</v>
      </c>
      <c r="B182" s="186">
        <v>41828</v>
      </c>
      <c r="C182" s="186"/>
      <c r="D182" s="187" t="s">
        <v>623</v>
      </c>
      <c r="E182" s="188" t="s">
        <v>590</v>
      </c>
      <c r="F182" s="189">
        <v>393</v>
      </c>
      <c r="G182" s="188" t="s">
        <v>620</v>
      </c>
      <c r="H182" s="188">
        <v>468</v>
      </c>
      <c r="I182" s="190">
        <v>468</v>
      </c>
      <c r="J182" s="191" t="s">
        <v>621</v>
      </c>
      <c r="K182" s="192">
        <f t="shared" si="149"/>
        <v>75</v>
      </c>
      <c r="L182" s="193">
        <f t="shared" si="150"/>
        <v>0.19083969465648856</v>
      </c>
      <c r="M182" s="188" t="s">
        <v>588</v>
      </c>
      <c r="N182" s="194">
        <v>41863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4</v>
      </c>
      <c r="B183" s="186">
        <v>41857</v>
      </c>
      <c r="C183" s="186"/>
      <c r="D183" s="187" t="s">
        <v>624</v>
      </c>
      <c r="E183" s="188" t="s">
        <v>590</v>
      </c>
      <c r="F183" s="189">
        <v>205</v>
      </c>
      <c r="G183" s="188" t="s">
        <v>620</v>
      </c>
      <c r="H183" s="188">
        <v>275</v>
      </c>
      <c r="I183" s="190">
        <v>250</v>
      </c>
      <c r="J183" s="191" t="s">
        <v>621</v>
      </c>
      <c r="K183" s="192">
        <f t="shared" si="149"/>
        <v>70</v>
      </c>
      <c r="L183" s="193">
        <f t="shared" si="150"/>
        <v>0.34146341463414637</v>
      </c>
      <c r="M183" s="188" t="s">
        <v>588</v>
      </c>
      <c r="N183" s="194">
        <v>41962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5</v>
      </c>
      <c r="B184" s="186">
        <v>41886</v>
      </c>
      <c r="C184" s="186"/>
      <c r="D184" s="187" t="s">
        <v>625</v>
      </c>
      <c r="E184" s="188" t="s">
        <v>590</v>
      </c>
      <c r="F184" s="189">
        <v>162</v>
      </c>
      <c r="G184" s="188" t="s">
        <v>620</v>
      </c>
      <c r="H184" s="188">
        <v>190</v>
      </c>
      <c r="I184" s="190">
        <v>190</v>
      </c>
      <c r="J184" s="191" t="s">
        <v>621</v>
      </c>
      <c r="K184" s="192">
        <f t="shared" si="149"/>
        <v>28</v>
      </c>
      <c r="L184" s="193">
        <f t="shared" si="150"/>
        <v>0.1728395061728395</v>
      </c>
      <c r="M184" s="188" t="s">
        <v>588</v>
      </c>
      <c r="N184" s="194">
        <v>42006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6</v>
      </c>
      <c r="B185" s="186">
        <v>41886</v>
      </c>
      <c r="C185" s="186"/>
      <c r="D185" s="187" t="s">
        <v>626</v>
      </c>
      <c r="E185" s="188" t="s">
        <v>590</v>
      </c>
      <c r="F185" s="189">
        <v>75</v>
      </c>
      <c r="G185" s="188" t="s">
        <v>620</v>
      </c>
      <c r="H185" s="188">
        <v>91.5</v>
      </c>
      <c r="I185" s="190" t="s">
        <v>627</v>
      </c>
      <c r="J185" s="191" t="s">
        <v>628</v>
      </c>
      <c r="K185" s="192">
        <f t="shared" si="149"/>
        <v>16.5</v>
      </c>
      <c r="L185" s="193">
        <f t="shared" si="150"/>
        <v>0.22</v>
      </c>
      <c r="M185" s="188" t="s">
        <v>588</v>
      </c>
      <c r="N185" s="194">
        <v>41954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7</v>
      </c>
      <c r="B186" s="186">
        <v>41913</v>
      </c>
      <c r="C186" s="186"/>
      <c r="D186" s="187" t="s">
        <v>629</v>
      </c>
      <c r="E186" s="188" t="s">
        <v>590</v>
      </c>
      <c r="F186" s="189">
        <v>850</v>
      </c>
      <c r="G186" s="188" t="s">
        <v>620</v>
      </c>
      <c r="H186" s="188">
        <v>982.5</v>
      </c>
      <c r="I186" s="190">
        <v>1050</v>
      </c>
      <c r="J186" s="191" t="s">
        <v>630</v>
      </c>
      <c r="K186" s="192">
        <f t="shared" si="149"/>
        <v>132.5</v>
      </c>
      <c r="L186" s="193">
        <f t="shared" si="150"/>
        <v>0.15588235294117647</v>
      </c>
      <c r="M186" s="188" t="s">
        <v>588</v>
      </c>
      <c r="N186" s="194">
        <v>42039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8</v>
      </c>
      <c r="B187" s="186">
        <v>41913</v>
      </c>
      <c r="C187" s="186"/>
      <c r="D187" s="187" t="s">
        <v>631</v>
      </c>
      <c r="E187" s="188" t="s">
        <v>590</v>
      </c>
      <c r="F187" s="189">
        <v>475</v>
      </c>
      <c r="G187" s="188" t="s">
        <v>620</v>
      </c>
      <c r="H187" s="188">
        <v>515</v>
      </c>
      <c r="I187" s="190">
        <v>600</v>
      </c>
      <c r="J187" s="191" t="s">
        <v>632</v>
      </c>
      <c r="K187" s="192">
        <f t="shared" si="149"/>
        <v>40</v>
      </c>
      <c r="L187" s="193">
        <f t="shared" si="150"/>
        <v>8.4210526315789472E-2</v>
      </c>
      <c r="M187" s="188" t="s">
        <v>588</v>
      </c>
      <c r="N187" s="194">
        <v>41939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9</v>
      </c>
      <c r="B188" s="186">
        <v>41913</v>
      </c>
      <c r="C188" s="186"/>
      <c r="D188" s="187" t="s">
        <v>633</v>
      </c>
      <c r="E188" s="188" t="s">
        <v>590</v>
      </c>
      <c r="F188" s="189">
        <v>86</v>
      </c>
      <c r="G188" s="188" t="s">
        <v>620</v>
      </c>
      <c r="H188" s="188">
        <v>99</v>
      </c>
      <c r="I188" s="190">
        <v>140</v>
      </c>
      <c r="J188" s="191" t="s">
        <v>634</v>
      </c>
      <c r="K188" s="192">
        <f t="shared" si="149"/>
        <v>13</v>
      </c>
      <c r="L188" s="193">
        <f t="shared" si="150"/>
        <v>0.15116279069767441</v>
      </c>
      <c r="M188" s="188" t="s">
        <v>588</v>
      </c>
      <c r="N188" s="194">
        <v>41939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10</v>
      </c>
      <c r="B189" s="186">
        <v>41926</v>
      </c>
      <c r="C189" s="186"/>
      <c r="D189" s="187" t="s">
        <v>635</v>
      </c>
      <c r="E189" s="188" t="s">
        <v>590</v>
      </c>
      <c r="F189" s="189">
        <v>496.6</v>
      </c>
      <c r="G189" s="188" t="s">
        <v>620</v>
      </c>
      <c r="H189" s="188">
        <v>621</v>
      </c>
      <c r="I189" s="190">
        <v>580</v>
      </c>
      <c r="J189" s="191" t="s">
        <v>621</v>
      </c>
      <c r="K189" s="192">
        <f t="shared" si="149"/>
        <v>124.39999999999998</v>
      </c>
      <c r="L189" s="193">
        <f t="shared" si="150"/>
        <v>0.25050342327829234</v>
      </c>
      <c r="M189" s="188" t="s">
        <v>588</v>
      </c>
      <c r="N189" s="194">
        <v>42605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11</v>
      </c>
      <c r="B190" s="186">
        <v>41926</v>
      </c>
      <c r="C190" s="186"/>
      <c r="D190" s="187" t="s">
        <v>636</v>
      </c>
      <c r="E190" s="188" t="s">
        <v>590</v>
      </c>
      <c r="F190" s="189">
        <v>2481.9</v>
      </c>
      <c r="G190" s="188" t="s">
        <v>620</v>
      </c>
      <c r="H190" s="188">
        <v>2840</v>
      </c>
      <c r="I190" s="190">
        <v>2870</v>
      </c>
      <c r="J190" s="191" t="s">
        <v>637</v>
      </c>
      <c r="K190" s="192">
        <f t="shared" si="149"/>
        <v>358.09999999999991</v>
      </c>
      <c r="L190" s="193">
        <f t="shared" si="150"/>
        <v>0.14428462065353154</v>
      </c>
      <c r="M190" s="188" t="s">
        <v>588</v>
      </c>
      <c r="N190" s="194">
        <v>42017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12</v>
      </c>
      <c r="B191" s="186">
        <v>41928</v>
      </c>
      <c r="C191" s="186"/>
      <c r="D191" s="187" t="s">
        <v>638</v>
      </c>
      <c r="E191" s="188" t="s">
        <v>590</v>
      </c>
      <c r="F191" s="189">
        <v>84.5</v>
      </c>
      <c r="G191" s="188" t="s">
        <v>620</v>
      </c>
      <c r="H191" s="188">
        <v>93</v>
      </c>
      <c r="I191" s="190">
        <v>110</v>
      </c>
      <c r="J191" s="191" t="s">
        <v>639</v>
      </c>
      <c r="K191" s="192">
        <f t="shared" si="149"/>
        <v>8.5</v>
      </c>
      <c r="L191" s="193">
        <f t="shared" si="150"/>
        <v>0.10059171597633136</v>
      </c>
      <c r="M191" s="188" t="s">
        <v>588</v>
      </c>
      <c r="N191" s="194">
        <v>41939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13</v>
      </c>
      <c r="B192" s="186">
        <v>41928</v>
      </c>
      <c r="C192" s="186"/>
      <c r="D192" s="187" t="s">
        <v>640</v>
      </c>
      <c r="E192" s="188" t="s">
        <v>590</v>
      </c>
      <c r="F192" s="189">
        <v>401</v>
      </c>
      <c r="G192" s="188" t="s">
        <v>620</v>
      </c>
      <c r="H192" s="188">
        <v>428</v>
      </c>
      <c r="I192" s="190">
        <v>450</v>
      </c>
      <c r="J192" s="191" t="s">
        <v>641</v>
      </c>
      <c r="K192" s="192">
        <f t="shared" si="149"/>
        <v>27</v>
      </c>
      <c r="L192" s="193">
        <f t="shared" si="150"/>
        <v>6.7331670822942641E-2</v>
      </c>
      <c r="M192" s="188" t="s">
        <v>588</v>
      </c>
      <c r="N192" s="194">
        <v>42020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14</v>
      </c>
      <c r="B193" s="186">
        <v>41928</v>
      </c>
      <c r="C193" s="186"/>
      <c r="D193" s="187" t="s">
        <v>642</v>
      </c>
      <c r="E193" s="188" t="s">
        <v>590</v>
      </c>
      <c r="F193" s="189">
        <v>101</v>
      </c>
      <c r="G193" s="188" t="s">
        <v>620</v>
      </c>
      <c r="H193" s="188">
        <v>112</v>
      </c>
      <c r="I193" s="190">
        <v>120</v>
      </c>
      <c r="J193" s="191" t="s">
        <v>643</v>
      </c>
      <c r="K193" s="192">
        <f t="shared" si="149"/>
        <v>11</v>
      </c>
      <c r="L193" s="193">
        <f t="shared" si="150"/>
        <v>0.10891089108910891</v>
      </c>
      <c r="M193" s="188" t="s">
        <v>588</v>
      </c>
      <c r="N193" s="194">
        <v>41939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15</v>
      </c>
      <c r="B194" s="186">
        <v>41954</v>
      </c>
      <c r="C194" s="186"/>
      <c r="D194" s="187" t="s">
        <v>644</v>
      </c>
      <c r="E194" s="188" t="s">
        <v>590</v>
      </c>
      <c r="F194" s="189">
        <v>59</v>
      </c>
      <c r="G194" s="188" t="s">
        <v>620</v>
      </c>
      <c r="H194" s="188">
        <v>76</v>
      </c>
      <c r="I194" s="190">
        <v>76</v>
      </c>
      <c r="J194" s="191" t="s">
        <v>621</v>
      </c>
      <c r="K194" s="192">
        <f t="shared" si="149"/>
        <v>17</v>
      </c>
      <c r="L194" s="193">
        <f t="shared" si="150"/>
        <v>0.28813559322033899</v>
      </c>
      <c r="M194" s="188" t="s">
        <v>588</v>
      </c>
      <c r="N194" s="194">
        <v>43032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16</v>
      </c>
      <c r="B195" s="186">
        <v>41954</v>
      </c>
      <c r="C195" s="186"/>
      <c r="D195" s="187" t="s">
        <v>633</v>
      </c>
      <c r="E195" s="188" t="s">
        <v>590</v>
      </c>
      <c r="F195" s="189">
        <v>99</v>
      </c>
      <c r="G195" s="188" t="s">
        <v>620</v>
      </c>
      <c r="H195" s="188">
        <v>120</v>
      </c>
      <c r="I195" s="190">
        <v>120</v>
      </c>
      <c r="J195" s="191" t="s">
        <v>601</v>
      </c>
      <c r="K195" s="192">
        <f t="shared" si="149"/>
        <v>21</v>
      </c>
      <c r="L195" s="193">
        <f t="shared" si="150"/>
        <v>0.21212121212121213</v>
      </c>
      <c r="M195" s="188" t="s">
        <v>588</v>
      </c>
      <c r="N195" s="194">
        <v>41960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17</v>
      </c>
      <c r="B196" s="186">
        <v>41956</v>
      </c>
      <c r="C196" s="186"/>
      <c r="D196" s="187" t="s">
        <v>645</v>
      </c>
      <c r="E196" s="188" t="s">
        <v>590</v>
      </c>
      <c r="F196" s="189">
        <v>22</v>
      </c>
      <c r="G196" s="188" t="s">
        <v>620</v>
      </c>
      <c r="H196" s="188">
        <v>33.549999999999997</v>
      </c>
      <c r="I196" s="190">
        <v>32</v>
      </c>
      <c r="J196" s="191" t="s">
        <v>646</v>
      </c>
      <c r="K196" s="192">
        <f t="shared" si="149"/>
        <v>11.549999999999997</v>
      </c>
      <c r="L196" s="193">
        <f t="shared" si="150"/>
        <v>0.52499999999999991</v>
      </c>
      <c r="M196" s="188" t="s">
        <v>588</v>
      </c>
      <c r="N196" s="194">
        <v>42188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18</v>
      </c>
      <c r="B197" s="186">
        <v>41976</v>
      </c>
      <c r="C197" s="186"/>
      <c r="D197" s="187" t="s">
        <v>647</v>
      </c>
      <c r="E197" s="188" t="s">
        <v>590</v>
      </c>
      <c r="F197" s="189">
        <v>440</v>
      </c>
      <c r="G197" s="188" t="s">
        <v>620</v>
      </c>
      <c r="H197" s="188">
        <v>520</v>
      </c>
      <c r="I197" s="190">
        <v>520</v>
      </c>
      <c r="J197" s="191" t="s">
        <v>648</v>
      </c>
      <c r="K197" s="192">
        <f t="shared" si="149"/>
        <v>80</v>
      </c>
      <c r="L197" s="193">
        <f t="shared" si="150"/>
        <v>0.18181818181818182</v>
      </c>
      <c r="M197" s="188" t="s">
        <v>588</v>
      </c>
      <c r="N197" s="194">
        <v>42208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19</v>
      </c>
      <c r="B198" s="186">
        <v>41976</v>
      </c>
      <c r="C198" s="186"/>
      <c r="D198" s="187" t="s">
        <v>649</v>
      </c>
      <c r="E198" s="188" t="s">
        <v>590</v>
      </c>
      <c r="F198" s="189">
        <v>360</v>
      </c>
      <c r="G198" s="188" t="s">
        <v>620</v>
      </c>
      <c r="H198" s="188">
        <v>427</v>
      </c>
      <c r="I198" s="190">
        <v>425</v>
      </c>
      <c r="J198" s="191" t="s">
        <v>650</v>
      </c>
      <c r="K198" s="192">
        <f t="shared" si="149"/>
        <v>67</v>
      </c>
      <c r="L198" s="193">
        <f t="shared" si="150"/>
        <v>0.18611111111111112</v>
      </c>
      <c r="M198" s="188" t="s">
        <v>588</v>
      </c>
      <c r="N198" s="194">
        <v>42058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20</v>
      </c>
      <c r="B199" s="186">
        <v>42012</v>
      </c>
      <c r="C199" s="186"/>
      <c r="D199" s="187" t="s">
        <v>651</v>
      </c>
      <c r="E199" s="188" t="s">
        <v>590</v>
      </c>
      <c r="F199" s="189">
        <v>360</v>
      </c>
      <c r="G199" s="188" t="s">
        <v>620</v>
      </c>
      <c r="H199" s="188">
        <v>455</v>
      </c>
      <c r="I199" s="190">
        <v>420</v>
      </c>
      <c r="J199" s="191" t="s">
        <v>652</v>
      </c>
      <c r="K199" s="192">
        <f t="shared" si="149"/>
        <v>95</v>
      </c>
      <c r="L199" s="193">
        <f t="shared" si="150"/>
        <v>0.2638888888888889</v>
      </c>
      <c r="M199" s="188" t="s">
        <v>588</v>
      </c>
      <c r="N199" s="194">
        <v>42024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21</v>
      </c>
      <c r="B200" s="186">
        <v>42012</v>
      </c>
      <c r="C200" s="186"/>
      <c r="D200" s="187" t="s">
        <v>653</v>
      </c>
      <c r="E200" s="188" t="s">
        <v>590</v>
      </c>
      <c r="F200" s="189">
        <v>130</v>
      </c>
      <c r="G200" s="188"/>
      <c r="H200" s="188">
        <v>175.5</v>
      </c>
      <c r="I200" s="190">
        <v>165</v>
      </c>
      <c r="J200" s="191" t="s">
        <v>654</v>
      </c>
      <c r="K200" s="192">
        <f t="shared" si="149"/>
        <v>45.5</v>
      </c>
      <c r="L200" s="193">
        <f t="shared" si="150"/>
        <v>0.35</v>
      </c>
      <c r="M200" s="188" t="s">
        <v>588</v>
      </c>
      <c r="N200" s="194">
        <v>43088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22</v>
      </c>
      <c r="B201" s="186">
        <v>42040</v>
      </c>
      <c r="C201" s="186"/>
      <c r="D201" s="187" t="s">
        <v>381</v>
      </c>
      <c r="E201" s="188" t="s">
        <v>619</v>
      </c>
      <c r="F201" s="189">
        <v>98</v>
      </c>
      <c r="G201" s="188"/>
      <c r="H201" s="188">
        <v>120</v>
      </c>
      <c r="I201" s="190">
        <v>120</v>
      </c>
      <c r="J201" s="191" t="s">
        <v>621</v>
      </c>
      <c r="K201" s="192">
        <f t="shared" si="149"/>
        <v>22</v>
      </c>
      <c r="L201" s="193">
        <f t="shared" si="150"/>
        <v>0.22448979591836735</v>
      </c>
      <c r="M201" s="188" t="s">
        <v>588</v>
      </c>
      <c r="N201" s="194">
        <v>42753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23</v>
      </c>
      <c r="B202" s="186">
        <v>42040</v>
      </c>
      <c r="C202" s="186"/>
      <c r="D202" s="187" t="s">
        <v>655</v>
      </c>
      <c r="E202" s="188" t="s">
        <v>619</v>
      </c>
      <c r="F202" s="189">
        <v>196</v>
      </c>
      <c r="G202" s="188"/>
      <c r="H202" s="188">
        <v>262</v>
      </c>
      <c r="I202" s="190">
        <v>255</v>
      </c>
      <c r="J202" s="191" t="s">
        <v>621</v>
      </c>
      <c r="K202" s="192">
        <f t="shared" si="149"/>
        <v>66</v>
      </c>
      <c r="L202" s="193">
        <f t="shared" si="150"/>
        <v>0.33673469387755101</v>
      </c>
      <c r="M202" s="188" t="s">
        <v>588</v>
      </c>
      <c r="N202" s="194">
        <v>42599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5">
        <v>24</v>
      </c>
      <c r="B203" s="196">
        <v>42067</v>
      </c>
      <c r="C203" s="196"/>
      <c r="D203" s="197" t="s">
        <v>380</v>
      </c>
      <c r="E203" s="198" t="s">
        <v>619</v>
      </c>
      <c r="F203" s="199">
        <v>235</v>
      </c>
      <c r="G203" s="199"/>
      <c r="H203" s="200">
        <v>77</v>
      </c>
      <c r="I203" s="200" t="s">
        <v>656</v>
      </c>
      <c r="J203" s="201" t="s">
        <v>657</v>
      </c>
      <c r="K203" s="202">
        <f t="shared" si="149"/>
        <v>-158</v>
      </c>
      <c r="L203" s="203">
        <f t="shared" si="150"/>
        <v>-0.67234042553191486</v>
      </c>
      <c r="M203" s="199" t="s">
        <v>600</v>
      </c>
      <c r="N203" s="196">
        <v>43522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25</v>
      </c>
      <c r="B204" s="186">
        <v>42067</v>
      </c>
      <c r="C204" s="186"/>
      <c r="D204" s="187" t="s">
        <v>658</v>
      </c>
      <c r="E204" s="188" t="s">
        <v>619</v>
      </c>
      <c r="F204" s="189">
        <v>185</v>
      </c>
      <c r="G204" s="188"/>
      <c r="H204" s="188">
        <v>224</v>
      </c>
      <c r="I204" s="190" t="s">
        <v>659</v>
      </c>
      <c r="J204" s="191" t="s">
        <v>621</v>
      </c>
      <c r="K204" s="192">
        <f t="shared" si="149"/>
        <v>39</v>
      </c>
      <c r="L204" s="193">
        <f t="shared" si="150"/>
        <v>0.21081081081081082</v>
      </c>
      <c r="M204" s="188" t="s">
        <v>588</v>
      </c>
      <c r="N204" s="194">
        <v>42647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5">
        <v>26</v>
      </c>
      <c r="B205" s="196">
        <v>42090</v>
      </c>
      <c r="C205" s="196"/>
      <c r="D205" s="204" t="s">
        <v>660</v>
      </c>
      <c r="E205" s="199" t="s">
        <v>619</v>
      </c>
      <c r="F205" s="199">
        <v>49.5</v>
      </c>
      <c r="G205" s="200"/>
      <c r="H205" s="200">
        <v>15.85</v>
      </c>
      <c r="I205" s="200">
        <v>67</v>
      </c>
      <c r="J205" s="201" t="s">
        <v>661</v>
      </c>
      <c r="K205" s="200">
        <f t="shared" si="149"/>
        <v>-33.65</v>
      </c>
      <c r="L205" s="205">
        <f t="shared" si="150"/>
        <v>-0.67979797979797973</v>
      </c>
      <c r="M205" s="199" t="s">
        <v>600</v>
      </c>
      <c r="N205" s="206">
        <v>43627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27</v>
      </c>
      <c r="B206" s="186">
        <v>42093</v>
      </c>
      <c r="C206" s="186"/>
      <c r="D206" s="187" t="s">
        <v>662</v>
      </c>
      <c r="E206" s="188" t="s">
        <v>619</v>
      </c>
      <c r="F206" s="189">
        <v>183.5</v>
      </c>
      <c r="G206" s="188"/>
      <c r="H206" s="188">
        <v>219</v>
      </c>
      <c r="I206" s="190">
        <v>218</v>
      </c>
      <c r="J206" s="191" t="s">
        <v>663</v>
      </c>
      <c r="K206" s="192">
        <f t="shared" si="149"/>
        <v>35.5</v>
      </c>
      <c r="L206" s="193">
        <f t="shared" si="150"/>
        <v>0.19346049046321526</v>
      </c>
      <c r="M206" s="188" t="s">
        <v>588</v>
      </c>
      <c r="N206" s="194">
        <v>42103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28</v>
      </c>
      <c r="B207" s="186">
        <v>42114</v>
      </c>
      <c r="C207" s="186"/>
      <c r="D207" s="187" t="s">
        <v>664</v>
      </c>
      <c r="E207" s="188" t="s">
        <v>619</v>
      </c>
      <c r="F207" s="189">
        <f>(227+237)/2</f>
        <v>232</v>
      </c>
      <c r="G207" s="188"/>
      <c r="H207" s="188">
        <v>298</v>
      </c>
      <c r="I207" s="190">
        <v>298</v>
      </c>
      <c r="J207" s="191" t="s">
        <v>621</v>
      </c>
      <c r="K207" s="192">
        <f t="shared" si="149"/>
        <v>66</v>
      </c>
      <c r="L207" s="193">
        <f t="shared" si="150"/>
        <v>0.28448275862068967</v>
      </c>
      <c r="M207" s="188" t="s">
        <v>588</v>
      </c>
      <c r="N207" s="194">
        <v>42823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29</v>
      </c>
      <c r="B208" s="186">
        <v>42128</v>
      </c>
      <c r="C208" s="186"/>
      <c r="D208" s="187" t="s">
        <v>665</v>
      </c>
      <c r="E208" s="188" t="s">
        <v>590</v>
      </c>
      <c r="F208" s="189">
        <v>385</v>
      </c>
      <c r="G208" s="188"/>
      <c r="H208" s="188">
        <f>212.5+331</f>
        <v>543.5</v>
      </c>
      <c r="I208" s="190">
        <v>510</v>
      </c>
      <c r="J208" s="191" t="s">
        <v>666</v>
      </c>
      <c r="K208" s="192">
        <f t="shared" si="149"/>
        <v>158.5</v>
      </c>
      <c r="L208" s="193">
        <f t="shared" si="150"/>
        <v>0.41168831168831171</v>
      </c>
      <c r="M208" s="188" t="s">
        <v>588</v>
      </c>
      <c r="N208" s="194">
        <v>42235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30</v>
      </c>
      <c r="B209" s="186">
        <v>42128</v>
      </c>
      <c r="C209" s="186"/>
      <c r="D209" s="187" t="s">
        <v>667</v>
      </c>
      <c r="E209" s="188" t="s">
        <v>590</v>
      </c>
      <c r="F209" s="189">
        <v>115.5</v>
      </c>
      <c r="G209" s="188"/>
      <c r="H209" s="188">
        <v>146</v>
      </c>
      <c r="I209" s="190">
        <v>142</v>
      </c>
      <c r="J209" s="191" t="s">
        <v>668</v>
      </c>
      <c r="K209" s="192">
        <f t="shared" si="149"/>
        <v>30.5</v>
      </c>
      <c r="L209" s="193">
        <f t="shared" si="150"/>
        <v>0.26406926406926406</v>
      </c>
      <c r="M209" s="188" t="s">
        <v>588</v>
      </c>
      <c r="N209" s="194">
        <v>42202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31</v>
      </c>
      <c r="B210" s="186">
        <v>42151</v>
      </c>
      <c r="C210" s="186"/>
      <c r="D210" s="187" t="s">
        <v>669</v>
      </c>
      <c r="E210" s="188" t="s">
        <v>590</v>
      </c>
      <c r="F210" s="189">
        <v>237.5</v>
      </c>
      <c r="G210" s="188"/>
      <c r="H210" s="188">
        <v>279.5</v>
      </c>
      <c r="I210" s="190">
        <v>278</v>
      </c>
      <c r="J210" s="191" t="s">
        <v>621</v>
      </c>
      <c r="K210" s="192">
        <f t="shared" si="149"/>
        <v>42</v>
      </c>
      <c r="L210" s="193">
        <f t="shared" si="150"/>
        <v>0.17684210526315788</v>
      </c>
      <c r="M210" s="188" t="s">
        <v>588</v>
      </c>
      <c r="N210" s="194">
        <v>42222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32</v>
      </c>
      <c r="B211" s="186">
        <v>42174</v>
      </c>
      <c r="C211" s="186"/>
      <c r="D211" s="187" t="s">
        <v>640</v>
      </c>
      <c r="E211" s="188" t="s">
        <v>619</v>
      </c>
      <c r="F211" s="189">
        <v>340</v>
      </c>
      <c r="G211" s="188"/>
      <c r="H211" s="188">
        <v>448</v>
      </c>
      <c r="I211" s="190">
        <v>448</v>
      </c>
      <c r="J211" s="191" t="s">
        <v>621</v>
      </c>
      <c r="K211" s="192">
        <f t="shared" si="149"/>
        <v>108</v>
      </c>
      <c r="L211" s="193">
        <f t="shared" si="150"/>
        <v>0.31764705882352939</v>
      </c>
      <c r="M211" s="188" t="s">
        <v>588</v>
      </c>
      <c r="N211" s="194">
        <v>43018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33</v>
      </c>
      <c r="B212" s="186">
        <v>42191</v>
      </c>
      <c r="C212" s="186"/>
      <c r="D212" s="187" t="s">
        <v>670</v>
      </c>
      <c r="E212" s="188" t="s">
        <v>619</v>
      </c>
      <c r="F212" s="189">
        <v>390</v>
      </c>
      <c r="G212" s="188"/>
      <c r="H212" s="188">
        <v>460</v>
      </c>
      <c r="I212" s="190">
        <v>460</v>
      </c>
      <c r="J212" s="191" t="s">
        <v>621</v>
      </c>
      <c r="K212" s="192">
        <f t="shared" si="149"/>
        <v>70</v>
      </c>
      <c r="L212" s="193">
        <f t="shared" si="150"/>
        <v>0.17948717948717949</v>
      </c>
      <c r="M212" s="188" t="s">
        <v>588</v>
      </c>
      <c r="N212" s="194">
        <v>42478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5">
        <v>34</v>
      </c>
      <c r="B213" s="196">
        <v>42195</v>
      </c>
      <c r="C213" s="196"/>
      <c r="D213" s="197" t="s">
        <v>671</v>
      </c>
      <c r="E213" s="198" t="s">
        <v>619</v>
      </c>
      <c r="F213" s="199">
        <v>122.5</v>
      </c>
      <c r="G213" s="199"/>
      <c r="H213" s="200">
        <v>61</v>
      </c>
      <c r="I213" s="200">
        <v>172</v>
      </c>
      <c r="J213" s="201" t="s">
        <v>672</v>
      </c>
      <c r="K213" s="202">
        <f t="shared" si="149"/>
        <v>-61.5</v>
      </c>
      <c r="L213" s="203">
        <f t="shared" si="150"/>
        <v>-0.50204081632653064</v>
      </c>
      <c r="M213" s="199" t="s">
        <v>600</v>
      </c>
      <c r="N213" s="196">
        <v>43333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35</v>
      </c>
      <c r="B214" s="186">
        <v>42219</v>
      </c>
      <c r="C214" s="186"/>
      <c r="D214" s="187" t="s">
        <v>673</v>
      </c>
      <c r="E214" s="188" t="s">
        <v>619</v>
      </c>
      <c r="F214" s="189">
        <v>297.5</v>
      </c>
      <c r="G214" s="188"/>
      <c r="H214" s="188">
        <v>350</v>
      </c>
      <c r="I214" s="190">
        <v>360</v>
      </c>
      <c r="J214" s="191" t="s">
        <v>674</v>
      </c>
      <c r="K214" s="192">
        <f t="shared" si="149"/>
        <v>52.5</v>
      </c>
      <c r="L214" s="193">
        <f t="shared" si="150"/>
        <v>0.17647058823529413</v>
      </c>
      <c r="M214" s="188" t="s">
        <v>588</v>
      </c>
      <c r="N214" s="194">
        <v>42232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36</v>
      </c>
      <c r="B215" s="186">
        <v>42219</v>
      </c>
      <c r="C215" s="186"/>
      <c r="D215" s="187" t="s">
        <v>675</v>
      </c>
      <c r="E215" s="188" t="s">
        <v>619</v>
      </c>
      <c r="F215" s="189">
        <v>115.5</v>
      </c>
      <c r="G215" s="188"/>
      <c r="H215" s="188">
        <v>149</v>
      </c>
      <c r="I215" s="190">
        <v>140</v>
      </c>
      <c r="J215" s="191" t="s">
        <v>676</v>
      </c>
      <c r="K215" s="192">
        <f t="shared" si="149"/>
        <v>33.5</v>
      </c>
      <c r="L215" s="193">
        <f t="shared" si="150"/>
        <v>0.29004329004329005</v>
      </c>
      <c r="M215" s="188" t="s">
        <v>588</v>
      </c>
      <c r="N215" s="194">
        <v>42740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37</v>
      </c>
      <c r="B216" s="186">
        <v>42251</v>
      </c>
      <c r="C216" s="186"/>
      <c r="D216" s="187" t="s">
        <v>669</v>
      </c>
      <c r="E216" s="188" t="s">
        <v>619</v>
      </c>
      <c r="F216" s="189">
        <v>226</v>
      </c>
      <c r="G216" s="188"/>
      <c r="H216" s="188">
        <v>292</v>
      </c>
      <c r="I216" s="190">
        <v>292</v>
      </c>
      <c r="J216" s="191" t="s">
        <v>677</v>
      </c>
      <c r="K216" s="192">
        <f t="shared" si="149"/>
        <v>66</v>
      </c>
      <c r="L216" s="193">
        <f t="shared" si="150"/>
        <v>0.29203539823008851</v>
      </c>
      <c r="M216" s="188" t="s">
        <v>588</v>
      </c>
      <c r="N216" s="194">
        <v>42286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38</v>
      </c>
      <c r="B217" s="186">
        <v>42254</v>
      </c>
      <c r="C217" s="186"/>
      <c r="D217" s="187" t="s">
        <v>664</v>
      </c>
      <c r="E217" s="188" t="s">
        <v>619</v>
      </c>
      <c r="F217" s="189">
        <v>232.5</v>
      </c>
      <c r="G217" s="188"/>
      <c r="H217" s="188">
        <v>312.5</v>
      </c>
      <c r="I217" s="190">
        <v>310</v>
      </c>
      <c r="J217" s="191" t="s">
        <v>621</v>
      </c>
      <c r="K217" s="192">
        <f t="shared" si="149"/>
        <v>80</v>
      </c>
      <c r="L217" s="193">
        <f t="shared" si="150"/>
        <v>0.34408602150537637</v>
      </c>
      <c r="M217" s="188" t="s">
        <v>588</v>
      </c>
      <c r="N217" s="194">
        <v>42823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39</v>
      </c>
      <c r="B218" s="186">
        <v>42268</v>
      </c>
      <c r="C218" s="186"/>
      <c r="D218" s="187" t="s">
        <v>678</v>
      </c>
      <c r="E218" s="188" t="s">
        <v>619</v>
      </c>
      <c r="F218" s="189">
        <v>196.5</v>
      </c>
      <c r="G218" s="188"/>
      <c r="H218" s="188">
        <v>238</v>
      </c>
      <c r="I218" s="190">
        <v>238</v>
      </c>
      <c r="J218" s="191" t="s">
        <v>677</v>
      </c>
      <c r="K218" s="192">
        <f t="shared" si="149"/>
        <v>41.5</v>
      </c>
      <c r="L218" s="193">
        <f t="shared" si="150"/>
        <v>0.21119592875318066</v>
      </c>
      <c r="M218" s="188" t="s">
        <v>588</v>
      </c>
      <c r="N218" s="194">
        <v>42291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40</v>
      </c>
      <c r="B219" s="186">
        <v>42271</v>
      </c>
      <c r="C219" s="186"/>
      <c r="D219" s="187" t="s">
        <v>618</v>
      </c>
      <c r="E219" s="188" t="s">
        <v>619</v>
      </c>
      <c r="F219" s="189">
        <v>65</v>
      </c>
      <c r="G219" s="188"/>
      <c r="H219" s="188">
        <v>82</v>
      </c>
      <c r="I219" s="190">
        <v>82</v>
      </c>
      <c r="J219" s="191" t="s">
        <v>677</v>
      </c>
      <c r="K219" s="192">
        <f t="shared" si="149"/>
        <v>17</v>
      </c>
      <c r="L219" s="193">
        <f t="shared" si="150"/>
        <v>0.26153846153846155</v>
      </c>
      <c r="M219" s="188" t="s">
        <v>588</v>
      </c>
      <c r="N219" s="194">
        <v>42578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41</v>
      </c>
      <c r="B220" s="186">
        <v>42291</v>
      </c>
      <c r="C220" s="186"/>
      <c r="D220" s="187" t="s">
        <v>679</v>
      </c>
      <c r="E220" s="188" t="s">
        <v>619</v>
      </c>
      <c r="F220" s="189">
        <v>144</v>
      </c>
      <c r="G220" s="188"/>
      <c r="H220" s="188">
        <v>182.5</v>
      </c>
      <c r="I220" s="190">
        <v>181</v>
      </c>
      <c r="J220" s="191" t="s">
        <v>677</v>
      </c>
      <c r="K220" s="192">
        <f t="shared" si="149"/>
        <v>38.5</v>
      </c>
      <c r="L220" s="193">
        <f t="shared" si="150"/>
        <v>0.2673611111111111</v>
      </c>
      <c r="M220" s="188" t="s">
        <v>588</v>
      </c>
      <c r="N220" s="194">
        <v>42817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42</v>
      </c>
      <c r="B221" s="186">
        <v>42291</v>
      </c>
      <c r="C221" s="186"/>
      <c r="D221" s="187" t="s">
        <v>680</v>
      </c>
      <c r="E221" s="188" t="s">
        <v>619</v>
      </c>
      <c r="F221" s="189">
        <v>264</v>
      </c>
      <c r="G221" s="188"/>
      <c r="H221" s="188">
        <v>311</v>
      </c>
      <c r="I221" s="190">
        <v>311</v>
      </c>
      <c r="J221" s="191" t="s">
        <v>677</v>
      </c>
      <c r="K221" s="192">
        <f t="shared" si="149"/>
        <v>47</v>
      </c>
      <c r="L221" s="193">
        <f t="shared" si="150"/>
        <v>0.17803030303030304</v>
      </c>
      <c r="M221" s="188" t="s">
        <v>588</v>
      </c>
      <c r="N221" s="194">
        <v>42604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43</v>
      </c>
      <c r="B222" s="186">
        <v>42318</v>
      </c>
      <c r="C222" s="186"/>
      <c r="D222" s="187" t="s">
        <v>681</v>
      </c>
      <c r="E222" s="188" t="s">
        <v>590</v>
      </c>
      <c r="F222" s="189">
        <v>549.5</v>
      </c>
      <c r="G222" s="188"/>
      <c r="H222" s="188">
        <v>630</v>
      </c>
      <c r="I222" s="190">
        <v>630</v>
      </c>
      <c r="J222" s="191" t="s">
        <v>677</v>
      </c>
      <c r="K222" s="192">
        <f t="shared" si="149"/>
        <v>80.5</v>
      </c>
      <c r="L222" s="193">
        <f t="shared" si="150"/>
        <v>0.1464968152866242</v>
      </c>
      <c r="M222" s="188" t="s">
        <v>588</v>
      </c>
      <c r="N222" s="194">
        <v>42419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44</v>
      </c>
      <c r="B223" s="186">
        <v>42342</v>
      </c>
      <c r="C223" s="186"/>
      <c r="D223" s="187" t="s">
        <v>682</v>
      </c>
      <c r="E223" s="188" t="s">
        <v>619</v>
      </c>
      <c r="F223" s="189">
        <v>1027.5</v>
      </c>
      <c r="G223" s="188"/>
      <c r="H223" s="188">
        <v>1315</v>
      </c>
      <c r="I223" s="190">
        <v>1250</v>
      </c>
      <c r="J223" s="191" t="s">
        <v>677</v>
      </c>
      <c r="K223" s="192">
        <f t="shared" si="149"/>
        <v>287.5</v>
      </c>
      <c r="L223" s="193">
        <f t="shared" si="150"/>
        <v>0.27980535279805352</v>
      </c>
      <c r="M223" s="188" t="s">
        <v>588</v>
      </c>
      <c r="N223" s="194">
        <v>43244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45</v>
      </c>
      <c r="B224" s="186">
        <v>42367</v>
      </c>
      <c r="C224" s="186"/>
      <c r="D224" s="187" t="s">
        <v>683</v>
      </c>
      <c r="E224" s="188" t="s">
        <v>619</v>
      </c>
      <c r="F224" s="189">
        <v>465</v>
      </c>
      <c r="G224" s="188"/>
      <c r="H224" s="188">
        <v>540</v>
      </c>
      <c r="I224" s="190">
        <v>540</v>
      </c>
      <c r="J224" s="191" t="s">
        <v>677</v>
      </c>
      <c r="K224" s="192">
        <f t="shared" si="149"/>
        <v>75</v>
      </c>
      <c r="L224" s="193">
        <f t="shared" si="150"/>
        <v>0.16129032258064516</v>
      </c>
      <c r="M224" s="188" t="s">
        <v>588</v>
      </c>
      <c r="N224" s="194">
        <v>42530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46</v>
      </c>
      <c r="B225" s="186">
        <v>42380</v>
      </c>
      <c r="C225" s="186"/>
      <c r="D225" s="187" t="s">
        <v>381</v>
      </c>
      <c r="E225" s="188" t="s">
        <v>590</v>
      </c>
      <c r="F225" s="189">
        <v>81</v>
      </c>
      <c r="G225" s="188"/>
      <c r="H225" s="188">
        <v>110</v>
      </c>
      <c r="I225" s="190">
        <v>110</v>
      </c>
      <c r="J225" s="191" t="s">
        <v>677</v>
      </c>
      <c r="K225" s="192">
        <f t="shared" si="149"/>
        <v>29</v>
      </c>
      <c r="L225" s="193">
        <f t="shared" si="150"/>
        <v>0.35802469135802467</v>
      </c>
      <c r="M225" s="188" t="s">
        <v>588</v>
      </c>
      <c r="N225" s="194">
        <v>42745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47</v>
      </c>
      <c r="B226" s="186">
        <v>42382</v>
      </c>
      <c r="C226" s="186"/>
      <c r="D226" s="187" t="s">
        <v>684</v>
      </c>
      <c r="E226" s="188" t="s">
        <v>590</v>
      </c>
      <c r="F226" s="189">
        <v>417.5</v>
      </c>
      <c r="G226" s="188"/>
      <c r="H226" s="188">
        <v>547</v>
      </c>
      <c r="I226" s="190">
        <v>535</v>
      </c>
      <c r="J226" s="191" t="s">
        <v>677</v>
      </c>
      <c r="K226" s="192">
        <f t="shared" si="149"/>
        <v>129.5</v>
      </c>
      <c r="L226" s="193">
        <f t="shared" si="150"/>
        <v>0.31017964071856285</v>
      </c>
      <c r="M226" s="188" t="s">
        <v>588</v>
      </c>
      <c r="N226" s="194">
        <v>42578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48</v>
      </c>
      <c r="B227" s="186">
        <v>42408</v>
      </c>
      <c r="C227" s="186"/>
      <c r="D227" s="187" t="s">
        <v>685</v>
      </c>
      <c r="E227" s="188" t="s">
        <v>619</v>
      </c>
      <c r="F227" s="189">
        <v>650</v>
      </c>
      <c r="G227" s="188"/>
      <c r="H227" s="188">
        <v>800</v>
      </c>
      <c r="I227" s="190">
        <v>800</v>
      </c>
      <c r="J227" s="191" t="s">
        <v>677</v>
      </c>
      <c r="K227" s="192">
        <f t="shared" si="149"/>
        <v>150</v>
      </c>
      <c r="L227" s="193">
        <f t="shared" si="150"/>
        <v>0.23076923076923078</v>
      </c>
      <c r="M227" s="188" t="s">
        <v>588</v>
      </c>
      <c r="N227" s="194">
        <v>43154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49</v>
      </c>
      <c r="B228" s="186">
        <v>42433</v>
      </c>
      <c r="C228" s="186"/>
      <c r="D228" s="187" t="s">
        <v>210</v>
      </c>
      <c r="E228" s="188" t="s">
        <v>619</v>
      </c>
      <c r="F228" s="189">
        <v>437.5</v>
      </c>
      <c r="G228" s="188"/>
      <c r="H228" s="188">
        <v>504.5</v>
      </c>
      <c r="I228" s="190">
        <v>522</v>
      </c>
      <c r="J228" s="191" t="s">
        <v>686</v>
      </c>
      <c r="K228" s="192">
        <f t="shared" si="149"/>
        <v>67</v>
      </c>
      <c r="L228" s="193">
        <f t="shared" si="150"/>
        <v>0.15314285714285714</v>
      </c>
      <c r="M228" s="188" t="s">
        <v>588</v>
      </c>
      <c r="N228" s="194">
        <v>42480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50</v>
      </c>
      <c r="B229" s="186">
        <v>42438</v>
      </c>
      <c r="C229" s="186"/>
      <c r="D229" s="187" t="s">
        <v>687</v>
      </c>
      <c r="E229" s="188" t="s">
        <v>619</v>
      </c>
      <c r="F229" s="189">
        <v>189.5</v>
      </c>
      <c r="G229" s="188"/>
      <c r="H229" s="188">
        <v>218</v>
      </c>
      <c r="I229" s="190">
        <v>218</v>
      </c>
      <c r="J229" s="191" t="s">
        <v>677</v>
      </c>
      <c r="K229" s="192">
        <f t="shared" si="149"/>
        <v>28.5</v>
      </c>
      <c r="L229" s="193">
        <f t="shared" si="150"/>
        <v>0.15039577836411611</v>
      </c>
      <c r="M229" s="188" t="s">
        <v>588</v>
      </c>
      <c r="N229" s="194">
        <v>43034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5">
        <v>51</v>
      </c>
      <c r="B230" s="196">
        <v>42471</v>
      </c>
      <c r="C230" s="196"/>
      <c r="D230" s="204" t="s">
        <v>688</v>
      </c>
      <c r="E230" s="199" t="s">
        <v>619</v>
      </c>
      <c r="F230" s="199">
        <v>36.5</v>
      </c>
      <c r="G230" s="200"/>
      <c r="H230" s="200">
        <v>15.85</v>
      </c>
      <c r="I230" s="200">
        <v>60</v>
      </c>
      <c r="J230" s="201" t="s">
        <v>689</v>
      </c>
      <c r="K230" s="202">
        <f t="shared" si="149"/>
        <v>-20.65</v>
      </c>
      <c r="L230" s="203">
        <f t="shared" si="150"/>
        <v>-0.5657534246575342</v>
      </c>
      <c r="M230" s="199" t="s">
        <v>600</v>
      </c>
      <c r="N230" s="207">
        <v>43627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52</v>
      </c>
      <c r="B231" s="186">
        <v>42472</v>
      </c>
      <c r="C231" s="186"/>
      <c r="D231" s="187" t="s">
        <v>690</v>
      </c>
      <c r="E231" s="188" t="s">
        <v>619</v>
      </c>
      <c r="F231" s="189">
        <v>93</v>
      </c>
      <c r="G231" s="188"/>
      <c r="H231" s="188">
        <v>149</v>
      </c>
      <c r="I231" s="190">
        <v>140</v>
      </c>
      <c r="J231" s="191" t="s">
        <v>691</v>
      </c>
      <c r="K231" s="192">
        <f t="shared" si="149"/>
        <v>56</v>
      </c>
      <c r="L231" s="193">
        <f t="shared" si="150"/>
        <v>0.60215053763440862</v>
      </c>
      <c r="M231" s="188" t="s">
        <v>588</v>
      </c>
      <c r="N231" s="194">
        <v>42740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53</v>
      </c>
      <c r="B232" s="186">
        <v>42472</v>
      </c>
      <c r="C232" s="186"/>
      <c r="D232" s="187" t="s">
        <v>692</v>
      </c>
      <c r="E232" s="188" t="s">
        <v>619</v>
      </c>
      <c r="F232" s="189">
        <v>130</v>
      </c>
      <c r="G232" s="188"/>
      <c r="H232" s="188">
        <v>150</v>
      </c>
      <c r="I232" s="190" t="s">
        <v>693</v>
      </c>
      <c r="J232" s="191" t="s">
        <v>677</v>
      </c>
      <c r="K232" s="192">
        <f t="shared" si="149"/>
        <v>20</v>
      </c>
      <c r="L232" s="193">
        <f t="shared" si="150"/>
        <v>0.15384615384615385</v>
      </c>
      <c r="M232" s="188" t="s">
        <v>588</v>
      </c>
      <c r="N232" s="194">
        <v>42564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54</v>
      </c>
      <c r="B233" s="186">
        <v>42473</v>
      </c>
      <c r="C233" s="186"/>
      <c r="D233" s="187" t="s">
        <v>694</v>
      </c>
      <c r="E233" s="188" t="s">
        <v>619</v>
      </c>
      <c r="F233" s="189">
        <v>196</v>
      </c>
      <c r="G233" s="188"/>
      <c r="H233" s="188">
        <v>299</v>
      </c>
      <c r="I233" s="190">
        <v>299</v>
      </c>
      <c r="J233" s="191" t="s">
        <v>677</v>
      </c>
      <c r="K233" s="192">
        <v>103</v>
      </c>
      <c r="L233" s="193">
        <v>0.52551020408163296</v>
      </c>
      <c r="M233" s="188" t="s">
        <v>588</v>
      </c>
      <c r="N233" s="194">
        <v>42620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55</v>
      </c>
      <c r="B234" s="186">
        <v>42473</v>
      </c>
      <c r="C234" s="186"/>
      <c r="D234" s="187" t="s">
        <v>695</v>
      </c>
      <c r="E234" s="188" t="s">
        <v>619</v>
      </c>
      <c r="F234" s="189">
        <v>88</v>
      </c>
      <c r="G234" s="188"/>
      <c r="H234" s="188">
        <v>103</v>
      </c>
      <c r="I234" s="190">
        <v>103</v>
      </c>
      <c r="J234" s="191" t="s">
        <v>677</v>
      </c>
      <c r="K234" s="192">
        <v>15</v>
      </c>
      <c r="L234" s="193">
        <v>0.170454545454545</v>
      </c>
      <c r="M234" s="188" t="s">
        <v>588</v>
      </c>
      <c r="N234" s="194">
        <v>42530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56</v>
      </c>
      <c r="B235" s="186">
        <v>42492</v>
      </c>
      <c r="C235" s="186"/>
      <c r="D235" s="187" t="s">
        <v>696</v>
      </c>
      <c r="E235" s="188" t="s">
        <v>619</v>
      </c>
      <c r="F235" s="189">
        <v>127.5</v>
      </c>
      <c r="G235" s="188"/>
      <c r="H235" s="188">
        <v>148</v>
      </c>
      <c r="I235" s="190" t="s">
        <v>697</v>
      </c>
      <c r="J235" s="191" t="s">
        <v>677</v>
      </c>
      <c r="K235" s="192">
        <f>H235-F235</f>
        <v>20.5</v>
      </c>
      <c r="L235" s="193">
        <f>K235/F235</f>
        <v>0.16078431372549021</v>
      </c>
      <c r="M235" s="188" t="s">
        <v>588</v>
      </c>
      <c r="N235" s="194">
        <v>42564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57</v>
      </c>
      <c r="B236" s="186">
        <v>42493</v>
      </c>
      <c r="C236" s="186"/>
      <c r="D236" s="187" t="s">
        <v>698</v>
      </c>
      <c r="E236" s="188" t="s">
        <v>619</v>
      </c>
      <c r="F236" s="189">
        <v>675</v>
      </c>
      <c r="G236" s="188"/>
      <c r="H236" s="188">
        <v>815</v>
      </c>
      <c r="I236" s="190" t="s">
        <v>699</v>
      </c>
      <c r="J236" s="191" t="s">
        <v>677</v>
      </c>
      <c r="K236" s="192">
        <f>H236-F236</f>
        <v>140</v>
      </c>
      <c r="L236" s="193">
        <f>K236/F236</f>
        <v>0.2074074074074074</v>
      </c>
      <c r="M236" s="188" t="s">
        <v>588</v>
      </c>
      <c r="N236" s="194">
        <v>43154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5">
        <v>58</v>
      </c>
      <c r="B237" s="196">
        <v>42522</v>
      </c>
      <c r="C237" s="196"/>
      <c r="D237" s="197" t="s">
        <v>700</v>
      </c>
      <c r="E237" s="198" t="s">
        <v>619</v>
      </c>
      <c r="F237" s="199">
        <v>500</v>
      </c>
      <c r="G237" s="199"/>
      <c r="H237" s="200">
        <v>232.5</v>
      </c>
      <c r="I237" s="200" t="s">
        <v>701</v>
      </c>
      <c r="J237" s="201" t="s">
        <v>702</v>
      </c>
      <c r="K237" s="202">
        <f>H237-F237</f>
        <v>-267.5</v>
      </c>
      <c r="L237" s="203">
        <f>K237/F237</f>
        <v>-0.53500000000000003</v>
      </c>
      <c r="M237" s="199" t="s">
        <v>600</v>
      </c>
      <c r="N237" s="196">
        <v>43735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59</v>
      </c>
      <c r="B238" s="186">
        <v>42527</v>
      </c>
      <c r="C238" s="186"/>
      <c r="D238" s="187" t="s">
        <v>540</v>
      </c>
      <c r="E238" s="188" t="s">
        <v>619</v>
      </c>
      <c r="F238" s="189">
        <v>110</v>
      </c>
      <c r="G238" s="188"/>
      <c r="H238" s="188">
        <v>126.5</v>
      </c>
      <c r="I238" s="190">
        <v>125</v>
      </c>
      <c r="J238" s="191" t="s">
        <v>628</v>
      </c>
      <c r="K238" s="192">
        <f>H238-F238</f>
        <v>16.5</v>
      </c>
      <c r="L238" s="193">
        <f>K238/F238</f>
        <v>0.15</v>
      </c>
      <c r="M238" s="188" t="s">
        <v>588</v>
      </c>
      <c r="N238" s="194">
        <v>42552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60</v>
      </c>
      <c r="B239" s="186">
        <v>42538</v>
      </c>
      <c r="C239" s="186"/>
      <c r="D239" s="187" t="s">
        <v>703</v>
      </c>
      <c r="E239" s="188" t="s">
        <v>619</v>
      </c>
      <c r="F239" s="189">
        <v>44</v>
      </c>
      <c r="G239" s="188"/>
      <c r="H239" s="188">
        <v>69.5</v>
      </c>
      <c r="I239" s="190">
        <v>69.5</v>
      </c>
      <c r="J239" s="191" t="s">
        <v>704</v>
      </c>
      <c r="K239" s="192">
        <f>H239-F239</f>
        <v>25.5</v>
      </c>
      <c r="L239" s="193">
        <f>K239/F239</f>
        <v>0.57954545454545459</v>
      </c>
      <c r="M239" s="188" t="s">
        <v>588</v>
      </c>
      <c r="N239" s="194">
        <v>42977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61</v>
      </c>
      <c r="B240" s="186">
        <v>42549</v>
      </c>
      <c r="C240" s="186"/>
      <c r="D240" s="187" t="s">
        <v>705</v>
      </c>
      <c r="E240" s="188" t="s">
        <v>619</v>
      </c>
      <c r="F240" s="189">
        <v>262.5</v>
      </c>
      <c r="G240" s="188"/>
      <c r="H240" s="188">
        <v>340</v>
      </c>
      <c r="I240" s="190">
        <v>333</v>
      </c>
      <c r="J240" s="191" t="s">
        <v>706</v>
      </c>
      <c r="K240" s="192">
        <v>77.5</v>
      </c>
      <c r="L240" s="193">
        <v>0.29523809523809502</v>
      </c>
      <c r="M240" s="188" t="s">
        <v>588</v>
      </c>
      <c r="N240" s="194">
        <v>43017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62</v>
      </c>
      <c r="B241" s="186">
        <v>42549</v>
      </c>
      <c r="C241" s="186"/>
      <c r="D241" s="187" t="s">
        <v>707</v>
      </c>
      <c r="E241" s="188" t="s">
        <v>619</v>
      </c>
      <c r="F241" s="189">
        <v>840</v>
      </c>
      <c r="G241" s="188"/>
      <c r="H241" s="188">
        <v>1230</v>
      </c>
      <c r="I241" s="190">
        <v>1230</v>
      </c>
      <c r="J241" s="191" t="s">
        <v>677</v>
      </c>
      <c r="K241" s="192">
        <v>390</v>
      </c>
      <c r="L241" s="193">
        <v>0.46428571428571402</v>
      </c>
      <c r="M241" s="188" t="s">
        <v>588</v>
      </c>
      <c r="N241" s="194">
        <v>42649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8">
        <v>63</v>
      </c>
      <c r="B242" s="209">
        <v>42556</v>
      </c>
      <c r="C242" s="209"/>
      <c r="D242" s="210" t="s">
        <v>708</v>
      </c>
      <c r="E242" s="211" t="s">
        <v>619</v>
      </c>
      <c r="F242" s="211">
        <v>395</v>
      </c>
      <c r="G242" s="212"/>
      <c r="H242" s="212">
        <f>(468.5+342.5)/2</f>
        <v>405.5</v>
      </c>
      <c r="I242" s="212">
        <v>510</v>
      </c>
      <c r="J242" s="213" t="s">
        <v>709</v>
      </c>
      <c r="K242" s="214">
        <f t="shared" ref="K242:K248" si="151">H242-F242</f>
        <v>10.5</v>
      </c>
      <c r="L242" s="215">
        <f t="shared" ref="L242:L248" si="152">K242/F242</f>
        <v>2.6582278481012658E-2</v>
      </c>
      <c r="M242" s="211" t="s">
        <v>710</v>
      </c>
      <c r="N242" s="209">
        <v>43606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5">
        <v>64</v>
      </c>
      <c r="B243" s="196">
        <v>42584</v>
      </c>
      <c r="C243" s="196"/>
      <c r="D243" s="197" t="s">
        <v>711</v>
      </c>
      <c r="E243" s="198" t="s">
        <v>590</v>
      </c>
      <c r="F243" s="199">
        <f>169.5-12.8</f>
        <v>156.69999999999999</v>
      </c>
      <c r="G243" s="199"/>
      <c r="H243" s="200">
        <v>77</v>
      </c>
      <c r="I243" s="200" t="s">
        <v>712</v>
      </c>
      <c r="J243" s="201" t="s">
        <v>713</v>
      </c>
      <c r="K243" s="202">
        <f t="shared" si="151"/>
        <v>-79.699999999999989</v>
      </c>
      <c r="L243" s="203">
        <f t="shared" si="152"/>
        <v>-0.50861518825781749</v>
      </c>
      <c r="M243" s="199" t="s">
        <v>600</v>
      </c>
      <c r="N243" s="196">
        <v>43522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5">
        <v>65</v>
      </c>
      <c r="B244" s="196">
        <v>42586</v>
      </c>
      <c r="C244" s="196"/>
      <c r="D244" s="197" t="s">
        <v>714</v>
      </c>
      <c r="E244" s="198" t="s">
        <v>619</v>
      </c>
      <c r="F244" s="199">
        <v>400</v>
      </c>
      <c r="G244" s="199"/>
      <c r="H244" s="200">
        <v>305</v>
      </c>
      <c r="I244" s="200">
        <v>475</v>
      </c>
      <c r="J244" s="201" t="s">
        <v>715</v>
      </c>
      <c r="K244" s="202">
        <f t="shared" si="151"/>
        <v>-95</v>
      </c>
      <c r="L244" s="203">
        <f t="shared" si="152"/>
        <v>-0.23749999999999999</v>
      </c>
      <c r="M244" s="199" t="s">
        <v>600</v>
      </c>
      <c r="N244" s="196">
        <v>43606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66</v>
      </c>
      <c r="B245" s="186">
        <v>42593</v>
      </c>
      <c r="C245" s="186"/>
      <c r="D245" s="187" t="s">
        <v>716</v>
      </c>
      <c r="E245" s="188" t="s">
        <v>619</v>
      </c>
      <c r="F245" s="189">
        <v>86.5</v>
      </c>
      <c r="G245" s="188"/>
      <c r="H245" s="188">
        <v>130</v>
      </c>
      <c r="I245" s="190">
        <v>130</v>
      </c>
      <c r="J245" s="191" t="s">
        <v>717</v>
      </c>
      <c r="K245" s="192">
        <f t="shared" si="151"/>
        <v>43.5</v>
      </c>
      <c r="L245" s="193">
        <f t="shared" si="152"/>
        <v>0.50289017341040465</v>
      </c>
      <c r="M245" s="188" t="s">
        <v>588</v>
      </c>
      <c r="N245" s="194">
        <v>43091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5">
        <v>67</v>
      </c>
      <c r="B246" s="196">
        <v>42600</v>
      </c>
      <c r="C246" s="196"/>
      <c r="D246" s="197" t="s">
        <v>109</v>
      </c>
      <c r="E246" s="198" t="s">
        <v>619</v>
      </c>
      <c r="F246" s="199">
        <v>133.5</v>
      </c>
      <c r="G246" s="199"/>
      <c r="H246" s="200">
        <v>126.5</v>
      </c>
      <c r="I246" s="200">
        <v>178</v>
      </c>
      <c r="J246" s="201" t="s">
        <v>718</v>
      </c>
      <c r="K246" s="202">
        <f t="shared" si="151"/>
        <v>-7</v>
      </c>
      <c r="L246" s="203">
        <f t="shared" si="152"/>
        <v>-5.2434456928838954E-2</v>
      </c>
      <c r="M246" s="199" t="s">
        <v>600</v>
      </c>
      <c r="N246" s="196">
        <v>42615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68</v>
      </c>
      <c r="B247" s="186">
        <v>42613</v>
      </c>
      <c r="C247" s="186"/>
      <c r="D247" s="187" t="s">
        <v>719</v>
      </c>
      <c r="E247" s="188" t="s">
        <v>619</v>
      </c>
      <c r="F247" s="189">
        <v>560</v>
      </c>
      <c r="G247" s="188"/>
      <c r="H247" s="188">
        <v>725</v>
      </c>
      <c r="I247" s="190">
        <v>725</v>
      </c>
      <c r="J247" s="191" t="s">
        <v>621</v>
      </c>
      <c r="K247" s="192">
        <f t="shared" si="151"/>
        <v>165</v>
      </c>
      <c r="L247" s="193">
        <f t="shared" si="152"/>
        <v>0.29464285714285715</v>
      </c>
      <c r="M247" s="188" t="s">
        <v>588</v>
      </c>
      <c r="N247" s="194">
        <v>42456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69</v>
      </c>
      <c r="B248" s="186">
        <v>42614</v>
      </c>
      <c r="C248" s="186"/>
      <c r="D248" s="187" t="s">
        <v>720</v>
      </c>
      <c r="E248" s="188" t="s">
        <v>619</v>
      </c>
      <c r="F248" s="189">
        <v>160.5</v>
      </c>
      <c r="G248" s="188"/>
      <c r="H248" s="188">
        <v>210</v>
      </c>
      <c r="I248" s="190">
        <v>210</v>
      </c>
      <c r="J248" s="191" t="s">
        <v>621</v>
      </c>
      <c r="K248" s="192">
        <f t="shared" si="151"/>
        <v>49.5</v>
      </c>
      <c r="L248" s="193">
        <f t="shared" si="152"/>
        <v>0.30841121495327101</v>
      </c>
      <c r="M248" s="188" t="s">
        <v>588</v>
      </c>
      <c r="N248" s="194">
        <v>42871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70</v>
      </c>
      <c r="B249" s="186">
        <v>42646</v>
      </c>
      <c r="C249" s="186"/>
      <c r="D249" s="187" t="s">
        <v>395</v>
      </c>
      <c r="E249" s="188" t="s">
        <v>619</v>
      </c>
      <c r="F249" s="189">
        <v>430</v>
      </c>
      <c r="G249" s="188"/>
      <c r="H249" s="188">
        <v>596</v>
      </c>
      <c r="I249" s="190">
        <v>575</v>
      </c>
      <c r="J249" s="191" t="s">
        <v>721</v>
      </c>
      <c r="K249" s="192">
        <v>166</v>
      </c>
      <c r="L249" s="193">
        <v>0.38604651162790699</v>
      </c>
      <c r="M249" s="188" t="s">
        <v>588</v>
      </c>
      <c r="N249" s="194">
        <v>42769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71</v>
      </c>
      <c r="B250" s="186">
        <v>42657</v>
      </c>
      <c r="C250" s="186"/>
      <c r="D250" s="187" t="s">
        <v>722</v>
      </c>
      <c r="E250" s="188" t="s">
        <v>619</v>
      </c>
      <c r="F250" s="189">
        <v>280</v>
      </c>
      <c r="G250" s="188"/>
      <c r="H250" s="188">
        <v>345</v>
      </c>
      <c r="I250" s="190">
        <v>345</v>
      </c>
      <c r="J250" s="191" t="s">
        <v>621</v>
      </c>
      <c r="K250" s="192">
        <f t="shared" ref="K250:K255" si="153">H250-F250</f>
        <v>65</v>
      </c>
      <c r="L250" s="193">
        <f>K250/F250</f>
        <v>0.23214285714285715</v>
      </c>
      <c r="M250" s="188" t="s">
        <v>588</v>
      </c>
      <c r="N250" s="194">
        <v>42814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72</v>
      </c>
      <c r="B251" s="186">
        <v>42657</v>
      </c>
      <c r="C251" s="186"/>
      <c r="D251" s="187" t="s">
        <v>723</v>
      </c>
      <c r="E251" s="188" t="s">
        <v>619</v>
      </c>
      <c r="F251" s="189">
        <v>245</v>
      </c>
      <c r="G251" s="188"/>
      <c r="H251" s="188">
        <v>325.5</v>
      </c>
      <c r="I251" s="190">
        <v>330</v>
      </c>
      <c r="J251" s="191" t="s">
        <v>724</v>
      </c>
      <c r="K251" s="192">
        <f t="shared" si="153"/>
        <v>80.5</v>
      </c>
      <c r="L251" s="193">
        <f>K251/F251</f>
        <v>0.32857142857142857</v>
      </c>
      <c r="M251" s="188" t="s">
        <v>588</v>
      </c>
      <c r="N251" s="194">
        <v>42769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73</v>
      </c>
      <c r="B252" s="186">
        <v>42660</v>
      </c>
      <c r="C252" s="186"/>
      <c r="D252" s="187" t="s">
        <v>345</v>
      </c>
      <c r="E252" s="188" t="s">
        <v>619</v>
      </c>
      <c r="F252" s="189">
        <v>125</v>
      </c>
      <c r="G252" s="188"/>
      <c r="H252" s="188">
        <v>160</v>
      </c>
      <c r="I252" s="190">
        <v>160</v>
      </c>
      <c r="J252" s="191" t="s">
        <v>677</v>
      </c>
      <c r="K252" s="192">
        <f t="shared" si="153"/>
        <v>35</v>
      </c>
      <c r="L252" s="193">
        <v>0.28000000000000003</v>
      </c>
      <c r="M252" s="188" t="s">
        <v>588</v>
      </c>
      <c r="N252" s="194">
        <v>42803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74</v>
      </c>
      <c r="B253" s="186">
        <v>42660</v>
      </c>
      <c r="C253" s="186"/>
      <c r="D253" s="187" t="s">
        <v>468</v>
      </c>
      <c r="E253" s="188" t="s">
        <v>619</v>
      </c>
      <c r="F253" s="189">
        <v>114</v>
      </c>
      <c r="G253" s="188"/>
      <c r="H253" s="188">
        <v>145</v>
      </c>
      <c r="I253" s="190">
        <v>145</v>
      </c>
      <c r="J253" s="191" t="s">
        <v>677</v>
      </c>
      <c r="K253" s="192">
        <f t="shared" si="153"/>
        <v>31</v>
      </c>
      <c r="L253" s="193">
        <f>K253/F253</f>
        <v>0.27192982456140352</v>
      </c>
      <c r="M253" s="188" t="s">
        <v>588</v>
      </c>
      <c r="N253" s="194">
        <v>42859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75</v>
      </c>
      <c r="B254" s="186">
        <v>42660</v>
      </c>
      <c r="C254" s="186"/>
      <c r="D254" s="187" t="s">
        <v>725</v>
      </c>
      <c r="E254" s="188" t="s">
        <v>619</v>
      </c>
      <c r="F254" s="189">
        <v>212</v>
      </c>
      <c r="G254" s="188"/>
      <c r="H254" s="188">
        <v>280</v>
      </c>
      <c r="I254" s="190">
        <v>276</v>
      </c>
      <c r="J254" s="191" t="s">
        <v>726</v>
      </c>
      <c r="K254" s="192">
        <f t="shared" si="153"/>
        <v>68</v>
      </c>
      <c r="L254" s="193">
        <f>K254/F254</f>
        <v>0.32075471698113206</v>
      </c>
      <c r="M254" s="188" t="s">
        <v>588</v>
      </c>
      <c r="N254" s="194">
        <v>42858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76</v>
      </c>
      <c r="B255" s="186">
        <v>42678</v>
      </c>
      <c r="C255" s="186"/>
      <c r="D255" s="187" t="s">
        <v>456</v>
      </c>
      <c r="E255" s="188" t="s">
        <v>619</v>
      </c>
      <c r="F255" s="189">
        <v>155</v>
      </c>
      <c r="G255" s="188"/>
      <c r="H255" s="188">
        <v>210</v>
      </c>
      <c r="I255" s="190">
        <v>210</v>
      </c>
      <c r="J255" s="191" t="s">
        <v>727</v>
      </c>
      <c r="K255" s="192">
        <f t="shared" si="153"/>
        <v>55</v>
      </c>
      <c r="L255" s="193">
        <f>K255/F255</f>
        <v>0.35483870967741937</v>
      </c>
      <c r="M255" s="188" t="s">
        <v>588</v>
      </c>
      <c r="N255" s="194">
        <v>42944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5">
        <v>77</v>
      </c>
      <c r="B256" s="196">
        <v>42710</v>
      </c>
      <c r="C256" s="196"/>
      <c r="D256" s="197" t="s">
        <v>728</v>
      </c>
      <c r="E256" s="198" t="s">
        <v>619</v>
      </c>
      <c r="F256" s="199">
        <v>150.5</v>
      </c>
      <c r="G256" s="199"/>
      <c r="H256" s="200">
        <v>72.5</v>
      </c>
      <c r="I256" s="200">
        <v>174</v>
      </c>
      <c r="J256" s="201" t="s">
        <v>729</v>
      </c>
      <c r="K256" s="202">
        <v>-78</v>
      </c>
      <c r="L256" s="203">
        <v>-0.51827242524916906</v>
      </c>
      <c r="M256" s="199" t="s">
        <v>600</v>
      </c>
      <c r="N256" s="196">
        <v>43333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78</v>
      </c>
      <c r="B257" s="186">
        <v>42712</v>
      </c>
      <c r="C257" s="186"/>
      <c r="D257" s="187" t="s">
        <v>730</v>
      </c>
      <c r="E257" s="188" t="s">
        <v>619</v>
      </c>
      <c r="F257" s="189">
        <v>380</v>
      </c>
      <c r="G257" s="188"/>
      <c r="H257" s="188">
        <v>478</v>
      </c>
      <c r="I257" s="190">
        <v>468</v>
      </c>
      <c r="J257" s="191" t="s">
        <v>677</v>
      </c>
      <c r="K257" s="192">
        <f>H257-F257</f>
        <v>98</v>
      </c>
      <c r="L257" s="193">
        <f>K257/F257</f>
        <v>0.25789473684210529</v>
      </c>
      <c r="M257" s="188" t="s">
        <v>588</v>
      </c>
      <c r="N257" s="194">
        <v>43025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79</v>
      </c>
      <c r="B258" s="186">
        <v>42734</v>
      </c>
      <c r="C258" s="186"/>
      <c r="D258" s="187" t="s">
        <v>108</v>
      </c>
      <c r="E258" s="188" t="s">
        <v>619</v>
      </c>
      <c r="F258" s="189">
        <v>305</v>
      </c>
      <c r="G258" s="188"/>
      <c r="H258" s="188">
        <v>375</v>
      </c>
      <c r="I258" s="190">
        <v>375</v>
      </c>
      <c r="J258" s="191" t="s">
        <v>677</v>
      </c>
      <c r="K258" s="192">
        <f>H258-F258</f>
        <v>70</v>
      </c>
      <c r="L258" s="193">
        <f>K258/F258</f>
        <v>0.22950819672131148</v>
      </c>
      <c r="M258" s="188" t="s">
        <v>588</v>
      </c>
      <c r="N258" s="194">
        <v>42768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80</v>
      </c>
      <c r="B259" s="186">
        <v>42739</v>
      </c>
      <c r="C259" s="186"/>
      <c r="D259" s="187" t="s">
        <v>94</v>
      </c>
      <c r="E259" s="188" t="s">
        <v>619</v>
      </c>
      <c r="F259" s="189">
        <v>99.5</v>
      </c>
      <c r="G259" s="188"/>
      <c r="H259" s="188">
        <v>158</v>
      </c>
      <c r="I259" s="190">
        <v>158</v>
      </c>
      <c r="J259" s="191" t="s">
        <v>677</v>
      </c>
      <c r="K259" s="192">
        <f>H259-F259</f>
        <v>58.5</v>
      </c>
      <c r="L259" s="193">
        <f>K259/F259</f>
        <v>0.5879396984924623</v>
      </c>
      <c r="M259" s="188" t="s">
        <v>588</v>
      </c>
      <c r="N259" s="194">
        <v>42898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5">
        <v>81</v>
      </c>
      <c r="B260" s="186">
        <v>42739</v>
      </c>
      <c r="C260" s="186"/>
      <c r="D260" s="187" t="s">
        <v>94</v>
      </c>
      <c r="E260" s="188" t="s">
        <v>619</v>
      </c>
      <c r="F260" s="189">
        <v>99.5</v>
      </c>
      <c r="G260" s="188"/>
      <c r="H260" s="188">
        <v>158</v>
      </c>
      <c r="I260" s="190">
        <v>158</v>
      </c>
      <c r="J260" s="191" t="s">
        <v>677</v>
      </c>
      <c r="K260" s="192">
        <v>58.5</v>
      </c>
      <c r="L260" s="193">
        <v>0.58793969849246197</v>
      </c>
      <c r="M260" s="188" t="s">
        <v>588</v>
      </c>
      <c r="N260" s="194">
        <v>42898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82</v>
      </c>
      <c r="B261" s="186">
        <v>42786</v>
      </c>
      <c r="C261" s="186"/>
      <c r="D261" s="187" t="s">
        <v>185</v>
      </c>
      <c r="E261" s="188" t="s">
        <v>619</v>
      </c>
      <c r="F261" s="189">
        <v>140.5</v>
      </c>
      <c r="G261" s="188"/>
      <c r="H261" s="188">
        <v>220</v>
      </c>
      <c r="I261" s="190">
        <v>220</v>
      </c>
      <c r="J261" s="191" t="s">
        <v>677</v>
      </c>
      <c r="K261" s="192">
        <f>H261-F261</f>
        <v>79.5</v>
      </c>
      <c r="L261" s="193">
        <f>K261/F261</f>
        <v>0.5658362989323843</v>
      </c>
      <c r="M261" s="188" t="s">
        <v>588</v>
      </c>
      <c r="N261" s="194">
        <v>42864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83</v>
      </c>
      <c r="B262" s="186">
        <v>42786</v>
      </c>
      <c r="C262" s="186"/>
      <c r="D262" s="187" t="s">
        <v>731</v>
      </c>
      <c r="E262" s="188" t="s">
        <v>619</v>
      </c>
      <c r="F262" s="189">
        <v>202.5</v>
      </c>
      <c r="G262" s="188"/>
      <c r="H262" s="188">
        <v>234</v>
      </c>
      <c r="I262" s="190">
        <v>234</v>
      </c>
      <c r="J262" s="191" t="s">
        <v>677</v>
      </c>
      <c r="K262" s="192">
        <v>31.5</v>
      </c>
      <c r="L262" s="193">
        <v>0.155555555555556</v>
      </c>
      <c r="M262" s="188" t="s">
        <v>588</v>
      </c>
      <c r="N262" s="194">
        <v>42836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84</v>
      </c>
      <c r="B263" s="186">
        <v>42818</v>
      </c>
      <c r="C263" s="186"/>
      <c r="D263" s="187" t="s">
        <v>732</v>
      </c>
      <c r="E263" s="188" t="s">
        <v>619</v>
      </c>
      <c r="F263" s="189">
        <v>300.5</v>
      </c>
      <c r="G263" s="188"/>
      <c r="H263" s="188">
        <v>417.5</v>
      </c>
      <c r="I263" s="190">
        <v>420</v>
      </c>
      <c r="J263" s="191" t="s">
        <v>733</v>
      </c>
      <c r="K263" s="192">
        <f>H263-F263</f>
        <v>117</v>
      </c>
      <c r="L263" s="193">
        <f>K263/F263</f>
        <v>0.38935108153078202</v>
      </c>
      <c r="M263" s="188" t="s">
        <v>588</v>
      </c>
      <c r="N263" s="194">
        <v>43070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85</v>
      </c>
      <c r="B264" s="186">
        <v>42818</v>
      </c>
      <c r="C264" s="186"/>
      <c r="D264" s="187" t="s">
        <v>707</v>
      </c>
      <c r="E264" s="188" t="s">
        <v>619</v>
      </c>
      <c r="F264" s="189">
        <v>850</v>
      </c>
      <c r="G264" s="188"/>
      <c r="H264" s="188">
        <v>1042.5</v>
      </c>
      <c r="I264" s="190">
        <v>1023</v>
      </c>
      <c r="J264" s="191" t="s">
        <v>734</v>
      </c>
      <c r="K264" s="192">
        <v>192.5</v>
      </c>
      <c r="L264" s="193">
        <v>0.22647058823529401</v>
      </c>
      <c r="M264" s="188" t="s">
        <v>588</v>
      </c>
      <c r="N264" s="194">
        <v>42830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86</v>
      </c>
      <c r="B265" s="186">
        <v>42830</v>
      </c>
      <c r="C265" s="186"/>
      <c r="D265" s="187" t="s">
        <v>487</v>
      </c>
      <c r="E265" s="188" t="s">
        <v>619</v>
      </c>
      <c r="F265" s="189">
        <v>785</v>
      </c>
      <c r="G265" s="188"/>
      <c r="H265" s="188">
        <v>930</v>
      </c>
      <c r="I265" s="190">
        <v>920</v>
      </c>
      <c r="J265" s="191" t="s">
        <v>735</v>
      </c>
      <c r="K265" s="192">
        <f>H265-F265</f>
        <v>145</v>
      </c>
      <c r="L265" s="193">
        <f>K265/F265</f>
        <v>0.18471337579617833</v>
      </c>
      <c r="M265" s="188" t="s">
        <v>588</v>
      </c>
      <c r="N265" s="194">
        <v>42976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5">
        <v>87</v>
      </c>
      <c r="B266" s="196">
        <v>42831</v>
      </c>
      <c r="C266" s="196"/>
      <c r="D266" s="197" t="s">
        <v>736</v>
      </c>
      <c r="E266" s="198" t="s">
        <v>619</v>
      </c>
      <c r="F266" s="199">
        <v>40</v>
      </c>
      <c r="G266" s="199"/>
      <c r="H266" s="200">
        <v>13.1</v>
      </c>
      <c r="I266" s="200">
        <v>60</v>
      </c>
      <c r="J266" s="201" t="s">
        <v>737</v>
      </c>
      <c r="K266" s="202">
        <v>-26.9</v>
      </c>
      <c r="L266" s="203">
        <v>-0.67249999999999999</v>
      </c>
      <c r="M266" s="199" t="s">
        <v>600</v>
      </c>
      <c r="N266" s="196">
        <v>43138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88</v>
      </c>
      <c r="B267" s="186">
        <v>42837</v>
      </c>
      <c r="C267" s="186"/>
      <c r="D267" s="187" t="s">
        <v>93</v>
      </c>
      <c r="E267" s="188" t="s">
        <v>619</v>
      </c>
      <c r="F267" s="189">
        <v>289.5</v>
      </c>
      <c r="G267" s="188"/>
      <c r="H267" s="188">
        <v>354</v>
      </c>
      <c r="I267" s="190">
        <v>360</v>
      </c>
      <c r="J267" s="191" t="s">
        <v>738</v>
      </c>
      <c r="K267" s="192">
        <f t="shared" ref="K267:K275" si="154">H267-F267</f>
        <v>64.5</v>
      </c>
      <c r="L267" s="193">
        <f t="shared" ref="L267:L275" si="155">K267/F267</f>
        <v>0.22279792746113988</v>
      </c>
      <c r="M267" s="188" t="s">
        <v>588</v>
      </c>
      <c r="N267" s="194">
        <v>43040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89</v>
      </c>
      <c r="B268" s="186">
        <v>42845</v>
      </c>
      <c r="C268" s="186"/>
      <c r="D268" s="187" t="s">
        <v>426</v>
      </c>
      <c r="E268" s="188" t="s">
        <v>619</v>
      </c>
      <c r="F268" s="189">
        <v>700</v>
      </c>
      <c r="G268" s="188"/>
      <c r="H268" s="188">
        <v>840</v>
      </c>
      <c r="I268" s="190">
        <v>840</v>
      </c>
      <c r="J268" s="191" t="s">
        <v>739</v>
      </c>
      <c r="K268" s="192">
        <f t="shared" si="154"/>
        <v>140</v>
      </c>
      <c r="L268" s="193">
        <f t="shared" si="155"/>
        <v>0.2</v>
      </c>
      <c r="M268" s="188" t="s">
        <v>588</v>
      </c>
      <c r="N268" s="194">
        <v>42893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90</v>
      </c>
      <c r="B269" s="186">
        <v>42887</v>
      </c>
      <c r="C269" s="186"/>
      <c r="D269" s="187" t="s">
        <v>740</v>
      </c>
      <c r="E269" s="188" t="s">
        <v>619</v>
      </c>
      <c r="F269" s="189">
        <v>130</v>
      </c>
      <c r="G269" s="188"/>
      <c r="H269" s="188">
        <v>144.25</v>
      </c>
      <c r="I269" s="190">
        <v>170</v>
      </c>
      <c r="J269" s="191" t="s">
        <v>741</v>
      </c>
      <c r="K269" s="192">
        <f t="shared" si="154"/>
        <v>14.25</v>
      </c>
      <c r="L269" s="193">
        <f t="shared" si="155"/>
        <v>0.10961538461538461</v>
      </c>
      <c r="M269" s="188" t="s">
        <v>588</v>
      </c>
      <c r="N269" s="194">
        <v>43675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91</v>
      </c>
      <c r="B270" s="186">
        <v>42901</v>
      </c>
      <c r="C270" s="186"/>
      <c r="D270" s="187" t="s">
        <v>742</v>
      </c>
      <c r="E270" s="188" t="s">
        <v>619</v>
      </c>
      <c r="F270" s="189">
        <v>214.5</v>
      </c>
      <c r="G270" s="188"/>
      <c r="H270" s="188">
        <v>262</v>
      </c>
      <c r="I270" s="190">
        <v>262</v>
      </c>
      <c r="J270" s="191" t="s">
        <v>743</v>
      </c>
      <c r="K270" s="192">
        <f t="shared" si="154"/>
        <v>47.5</v>
      </c>
      <c r="L270" s="193">
        <f t="shared" si="155"/>
        <v>0.22144522144522144</v>
      </c>
      <c r="M270" s="188" t="s">
        <v>588</v>
      </c>
      <c r="N270" s="194">
        <v>42977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92</v>
      </c>
      <c r="B271" s="217">
        <v>42933</v>
      </c>
      <c r="C271" s="217"/>
      <c r="D271" s="218" t="s">
        <v>744</v>
      </c>
      <c r="E271" s="219" t="s">
        <v>619</v>
      </c>
      <c r="F271" s="220">
        <v>370</v>
      </c>
      <c r="G271" s="219"/>
      <c r="H271" s="219">
        <v>447.5</v>
      </c>
      <c r="I271" s="221">
        <v>450</v>
      </c>
      <c r="J271" s="222" t="s">
        <v>677</v>
      </c>
      <c r="K271" s="192">
        <f t="shared" si="154"/>
        <v>77.5</v>
      </c>
      <c r="L271" s="223">
        <f t="shared" si="155"/>
        <v>0.20945945945945946</v>
      </c>
      <c r="M271" s="219" t="s">
        <v>588</v>
      </c>
      <c r="N271" s="224">
        <v>43035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6">
        <v>93</v>
      </c>
      <c r="B272" s="217">
        <v>42943</v>
      </c>
      <c r="C272" s="217"/>
      <c r="D272" s="218" t="s">
        <v>183</v>
      </c>
      <c r="E272" s="219" t="s">
        <v>619</v>
      </c>
      <c r="F272" s="220">
        <v>657.5</v>
      </c>
      <c r="G272" s="219"/>
      <c r="H272" s="219">
        <v>825</v>
      </c>
      <c r="I272" s="221">
        <v>820</v>
      </c>
      <c r="J272" s="222" t="s">
        <v>677</v>
      </c>
      <c r="K272" s="192">
        <f t="shared" si="154"/>
        <v>167.5</v>
      </c>
      <c r="L272" s="223">
        <f t="shared" si="155"/>
        <v>0.25475285171102663</v>
      </c>
      <c r="M272" s="219" t="s">
        <v>588</v>
      </c>
      <c r="N272" s="224">
        <v>43090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94</v>
      </c>
      <c r="B273" s="186">
        <v>42964</v>
      </c>
      <c r="C273" s="186"/>
      <c r="D273" s="187" t="s">
        <v>361</v>
      </c>
      <c r="E273" s="188" t="s">
        <v>619</v>
      </c>
      <c r="F273" s="189">
        <v>605</v>
      </c>
      <c r="G273" s="188"/>
      <c r="H273" s="188">
        <v>750</v>
      </c>
      <c r="I273" s="190">
        <v>750</v>
      </c>
      <c r="J273" s="191" t="s">
        <v>735</v>
      </c>
      <c r="K273" s="192">
        <f t="shared" si="154"/>
        <v>145</v>
      </c>
      <c r="L273" s="193">
        <f t="shared" si="155"/>
        <v>0.23966942148760331</v>
      </c>
      <c r="M273" s="188" t="s">
        <v>588</v>
      </c>
      <c r="N273" s="194">
        <v>43027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5">
        <v>95</v>
      </c>
      <c r="B274" s="196">
        <v>42979</v>
      </c>
      <c r="C274" s="196"/>
      <c r="D274" s="204" t="s">
        <v>745</v>
      </c>
      <c r="E274" s="199" t="s">
        <v>619</v>
      </c>
      <c r="F274" s="199">
        <v>255</v>
      </c>
      <c r="G274" s="200"/>
      <c r="H274" s="200">
        <v>217.25</v>
      </c>
      <c r="I274" s="200">
        <v>320</v>
      </c>
      <c r="J274" s="201" t="s">
        <v>746</v>
      </c>
      <c r="K274" s="202">
        <f t="shared" si="154"/>
        <v>-37.75</v>
      </c>
      <c r="L274" s="205">
        <f t="shared" si="155"/>
        <v>-0.14803921568627451</v>
      </c>
      <c r="M274" s="199" t="s">
        <v>600</v>
      </c>
      <c r="N274" s="196">
        <v>43661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96</v>
      </c>
      <c r="B275" s="186">
        <v>42997</v>
      </c>
      <c r="C275" s="186"/>
      <c r="D275" s="187" t="s">
        <v>747</v>
      </c>
      <c r="E275" s="188" t="s">
        <v>619</v>
      </c>
      <c r="F275" s="189">
        <v>215</v>
      </c>
      <c r="G275" s="188"/>
      <c r="H275" s="188">
        <v>258</v>
      </c>
      <c r="I275" s="190">
        <v>258</v>
      </c>
      <c r="J275" s="191" t="s">
        <v>677</v>
      </c>
      <c r="K275" s="192">
        <f t="shared" si="154"/>
        <v>43</v>
      </c>
      <c r="L275" s="193">
        <f t="shared" si="155"/>
        <v>0.2</v>
      </c>
      <c r="M275" s="188" t="s">
        <v>588</v>
      </c>
      <c r="N275" s="194">
        <v>43040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5">
        <v>97</v>
      </c>
      <c r="B276" s="186">
        <v>42997</v>
      </c>
      <c r="C276" s="186"/>
      <c r="D276" s="187" t="s">
        <v>747</v>
      </c>
      <c r="E276" s="188" t="s">
        <v>619</v>
      </c>
      <c r="F276" s="189">
        <v>215</v>
      </c>
      <c r="G276" s="188"/>
      <c r="H276" s="188">
        <v>258</v>
      </c>
      <c r="I276" s="190">
        <v>258</v>
      </c>
      <c r="J276" s="222" t="s">
        <v>677</v>
      </c>
      <c r="K276" s="192">
        <v>43</v>
      </c>
      <c r="L276" s="193">
        <v>0.2</v>
      </c>
      <c r="M276" s="188" t="s">
        <v>588</v>
      </c>
      <c r="N276" s="194">
        <v>43040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6">
        <v>98</v>
      </c>
      <c r="B277" s="217">
        <v>42998</v>
      </c>
      <c r="C277" s="217"/>
      <c r="D277" s="218" t="s">
        <v>748</v>
      </c>
      <c r="E277" s="219" t="s">
        <v>619</v>
      </c>
      <c r="F277" s="189">
        <v>75</v>
      </c>
      <c r="G277" s="219"/>
      <c r="H277" s="219">
        <v>90</v>
      </c>
      <c r="I277" s="221">
        <v>90</v>
      </c>
      <c r="J277" s="191" t="s">
        <v>749</v>
      </c>
      <c r="K277" s="192">
        <f t="shared" ref="K277:K282" si="156">H277-F277</f>
        <v>15</v>
      </c>
      <c r="L277" s="193">
        <f t="shared" ref="L277:L282" si="157">K277/F277</f>
        <v>0.2</v>
      </c>
      <c r="M277" s="188" t="s">
        <v>588</v>
      </c>
      <c r="N277" s="194">
        <v>43019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99</v>
      </c>
      <c r="B278" s="217">
        <v>43011</v>
      </c>
      <c r="C278" s="217"/>
      <c r="D278" s="218" t="s">
        <v>602</v>
      </c>
      <c r="E278" s="219" t="s">
        <v>619</v>
      </c>
      <c r="F278" s="220">
        <v>315</v>
      </c>
      <c r="G278" s="219"/>
      <c r="H278" s="219">
        <v>392</v>
      </c>
      <c r="I278" s="221">
        <v>384</v>
      </c>
      <c r="J278" s="222" t="s">
        <v>750</v>
      </c>
      <c r="K278" s="192">
        <f t="shared" si="156"/>
        <v>77</v>
      </c>
      <c r="L278" s="223">
        <f t="shared" si="157"/>
        <v>0.24444444444444444</v>
      </c>
      <c r="M278" s="219" t="s">
        <v>588</v>
      </c>
      <c r="N278" s="224">
        <v>43017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100</v>
      </c>
      <c r="B279" s="217">
        <v>43013</v>
      </c>
      <c r="C279" s="217"/>
      <c r="D279" s="218" t="s">
        <v>461</v>
      </c>
      <c r="E279" s="219" t="s">
        <v>619</v>
      </c>
      <c r="F279" s="220">
        <v>145</v>
      </c>
      <c r="G279" s="219"/>
      <c r="H279" s="219">
        <v>179</v>
      </c>
      <c r="I279" s="221">
        <v>180</v>
      </c>
      <c r="J279" s="222" t="s">
        <v>751</v>
      </c>
      <c r="K279" s="192">
        <f t="shared" si="156"/>
        <v>34</v>
      </c>
      <c r="L279" s="223">
        <f t="shared" si="157"/>
        <v>0.23448275862068965</v>
      </c>
      <c r="M279" s="219" t="s">
        <v>588</v>
      </c>
      <c r="N279" s="224">
        <v>43025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101</v>
      </c>
      <c r="B280" s="217">
        <v>43014</v>
      </c>
      <c r="C280" s="217"/>
      <c r="D280" s="218" t="s">
        <v>335</v>
      </c>
      <c r="E280" s="219" t="s">
        <v>619</v>
      </c>
      <c r="F280" s="220">
        <v>256</v>
      </c>
      <c r="G280" s="219"/>
      <c r="H280" s="219">
        <v>323</v>
      </c>
      <c r="I280" s="221">
        <v>320</v>
      </c>
      <c r="J280" s="222" t="s">
        <v>677</v>
      </c>
      <c r="K280" s="192">
        <f t="shared" si="156"/>
        <v>67</v>
      </c>
      <c r="L280" s="223">
        <f t="shared" si="157"/>
        <v>0.26171875</v>
      </c>
      <c r="M280" s="219" t="s">
        <v>588</v>
      </c>
      <c r="N280" s="224">
        <v>43067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102</v>
      </c>
      <c r="B281" s="217">
        <v>43017</v>
      </c>
      <c r="C281" s="217"/>
      <c r="D281" s="218" t="s">
        <v>351</v>
      </c>
      <c r="E281" s="219" t="s">
        <v>619</v>
      </c>
      <c r="F281" s="220">
        <v>137.5</v>
      </c>
      <c r="G281" s="219"/>
      <c r="H281" s="219">
        <v>184</v>
      </c>
      <c r="I281" s="221">
        <v>183</v>
      </c>
      <c r="J281" s="222" t="s">
        <v>752</v>
      </c>
      <c r="K281" s="192">
        <f t="shared" si="156"/>
        <v>46.5</v>
      </c>
      <c r="L281" s="223">
        <f t="shared" si="157"/>
        <v>0.33818181818181819</v>
      </c>
      <c r="M281" s="219" t="s">
        <v>588</v>
      </c>
      <c r="N281" s="224">
        <v>43108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103</v>
      </c>
      <c r="B282" s="217">
        <v>43018</v>
      </c>
      <c r="C282" s="217"/>
      <c r="D282" s="218" t="s">
        <v>753</v>
      </c>
      <c r="E282" s="219" t="s">
        <v>619</v>
      </c>
      <c r="F282" s="220">
        <v>125.5</v>
      </c>
      <c r="G282" s="219"/>
      <c r="H282" s="219">
        <v>158</v>
      </c>
      <c r="I282" s="221">
        <v>155</v>
      </c>
      <c r="J282" s="222" t="s">
        <v>754</v>
      </c>
      <c r="K282" s="192">
        <f t="shared" si="156"/>
        <v>32.5</v>
      </c>
      <c r="L282" s="223">
        <f t="shared" si="157"/>
        <v>0.25896414342629481</v>
      </c>
      <c r="M282" s="219" t="s">
        <v>588</v>
      </c>
      <c r="N282" s="224">
        <v>43067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6">
        <v>104</v>
      </c>
      <c r="B283" s="217">
        <v>43018</v>
      </c>
      <c r="C283" s="217"/>
      <c r="D283" s="218" t="s">
        <v>755</v>
      </c>
      <c r="E283" s="219" t="s">
        <v>619</v>
      </c>
      <c r="F283" s="220">
        <v>895</v>
      </c>
      <c r="G283" s="219"/>
      <c r="H283" s="219">
        <v>1122.5</v>
      </c>
      <c r="I283" s="221">
        <v>1078</v>
      </c>
      <c r="J283" s="222" t="s">
        <v>756</v>
      </c>
      <c r="K283" s="192">
        <v>227.5</v>
      </c>
      <c r="L283" s="223">
        <v>0.25418994413407803</v>
      </c>
      <c r="M283" s="219" t="s">
        <v>588</v>
      </c>
      <c r="N283" s="224">
        <v>43117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16">
        <v>105</v>
      </c>
      <c r="B284" s="217">
        <v>43020</v>
      </c>
      <c r="C284" s="217"/>
      <c r="D284" s="218" t="s">
        <v>344</v>
      </c>
      <c r="E284" s="219" t="s">
        <v>619</v>
      </c>
      <c r="F284" s="220">
        <v>525</v>
      </c>
      <c r="G284" s="219"/>
      <c r="H284" s="219">
        <v>629</v>
      </c>
      <c r="I284" s="221">
        <v>629</v>
      </c>
      <c r="J284" s="222" t="s">
        <v>677</v>
      </c>
      <c r="K284" s="192">
        <v>104</v>
      </c>
      <c r="L284" s="223">
        <v>0.19809523809523799</v>
      </c>
      <c r="M284" s="219" t="s">
        <v>588</v>
      </c>
      <c r="N284" s="224">
        <v>43119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106</v>
      </c>
      <c r="B285" s="217">
        <v>43046</v>
      </c>
      <c r="C285" s="217"/>
      <c r="D285" s="218" t="s">
        <v>386</v>
      </c>
      <c r="E285" s="219" t="s">
        <v>619</v>
      </c>
      <c r="F285" s="220">
        <v>740</v>
      </c>
      <c r="G285" s="219"/>
      <c r="H285" s="219">
        <v>892.5</v>
      </c>
      <c r="I285" s="221">
        <v>900</v>
      </c>
      <c r="J285" s="222" t="s">
        <v>757</v>
      </c>
      <c r="K285" s="192">
        <f>H285-F285</f>
        <v>152.5</v>
      </c>
      <c r="L285" s="223">
        <f>K285/F285</f>
        <v>0.20608108108108109</v>
      </c>
      <c r="M285" s="219" t="s">
        <v>588</v>
      </c>
      <c r="N285" s="224">
        <v>43052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5">
        <v>107</v>
      </c>
      <c r="B286" s="186">
        <v>43073</v>
      </c>
      <c r="C286" s="186"/>
      <c r="D286" s="187" t="s">
        <v>758</v>
      </c>
      <c r="E286" s="188" t="s">
        <v>619</v>
      </c>
      <c r="F286" s="189">
        <v>118.5</v>
      </c>
      <c r="G286" s="188"/>
      <c r="H286" s="188">
        <v>143.5</v>
      </c>
      <c r="I286" s="190">
        <v>145</v>
      </c>
      <c r="J286" s="191" t="s">
        <v>609</v>
      </c>
      <c r="K286" s="192">
        <f>H286-F286</f>
        <v>25</v>
      </c>
      <c r="L286" s="193">
        <f>K286/F286</f>
        <v>0.2109704641350211</v>
      </c>
      <c r="M286" s="188" t="s">
        <v>588</v>
      </c>
      <c r="N286" s="194">
        <v>43097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95">
        <v>108</v>
      </c>
      <c r="B287" s="196">
        <v>43090</v>
      </c>
      <c r="C287" s="196"/>
      <c r="D287" s="197" t="s">
        <v>432</v>
      </c>
      <c r="E287" s="198" t="s">
        <v>619</v>
      </c>
      <c r="F287" s="199">
        <v>715</v>
      </c>
      <c r="G287" s="199"/>
      <c r="H287" s="200">
        <v>500</v>
      </c>
      <c r="I287" s="200">
        <v>872</v>
      </c>
      <c r="J287" s="201" t="s">
        <v>759</v>
      </c>
      <c r="K287" s="202">
        <f>H287-F287</f>
        <v>-215</v>
      </c>
      <c r="L287" s="203">
        <f>K287/F287</f>
        <v>-0.30069930069930068</v>
      </c>
      <c r="M287" s="199" t="s">
        <v>600</v>
      </c>
      <c r="N287" s="196">
        <v>43670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5">
        <v>109</v>
      </c>
      <c r="B288" s="186">
        <v>43098</v>
      </c>
      <c r="C288" s="186"/>
      <c r="D288" s="187" t="s">
        <v>602</v>
      </c>
      <c r="E288" s="188" t="s">
        <v>619</v>
      </c>
      <c r="F288" s="189">
        <v>435</v>
      </c>
      <c r="G288" s="188"/>
      <c r="H288" s="188">
        <v>542.5</v>
      </c>
      <c r="I288" s="190">
        <v>539</v>
      </c>
      <c r="J288" s="191" t="s">
        <v>677</v>
      </c>
      <c r="K288" s="192">
        <v>107.5</v>
      </c>
      <c r="L288" s="193">
        <v>0.247126436781609</v>
      </c>
      <c r="M288" s="188" t="s">
        <v>588</v>
      </c>
      <c r="N288" s="194">
        <v>43206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5">
        <v>110</v>
      </c>
      <c r="B289" s="186">
        <v>43098</v>
      </c>
      <c r="C289" s="186"/>
      <c r="D289" s="187" t="s">
        <v>560</v>
      </c>
      <c r="E289" s="188" t="s">
        <v>619</v>
      </c>
      <c r="F289" s="189">
        <v>885</v>
      </c>
      <c r="G289" s="188"/>
      <c r="H289" s="188">
        <v>1090</v>
      </c>
      <c r="I289" s="190">
        <v>1084</v>
      </c>
      <c r="J289" s="191" t="s">
        <v>677</v>
      </c>
      <c r="K289" s="192">
        <v>205</v>
      </c>
      <c r="L289" s="193">
        <v>0.23163841807909599</v>
      </c>
      <c r="M289" s="188" t="s">
        <v>588</v>
      </c>
      <c r="N289" s="194">
        <v>43213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5">
        <v>111</v>
      </c>
      <c r="B290" s="226">
        <v>43192</v>
      </c>
      <c r="C290" s="226"/>
      <c r="D290" s="204" t="s">
        <v>760</v>
      </c>
      <c r="E290" s="199" t="s">
        <v>619</v>
      </c>
      <c r="F290" s="227">
        <v>478.5</v>
      </c>
      <c r="G290" s="199"/>
      <c r="H290" s="199">
        <v>442</v>
      </c>
      <c r="I290" s="200">
        <v>613</v>
      </c>
      <c r="J290" s="201" t="s">
        <v>761</v>
      </c>
      <c r="K290" s="202">
        <f>H290-F290</f>
        <v>-36.5</v>
      </c>
      <c r="L290" s="203">
        <f>K290/F290</f>
        <v>-7.6280041797283177E-2</v>
      </c>
      <c r="M290" s="199" t="s">
        <v>600</v>
      </c>
      <c r="N290" s="196">
        <v>43762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95">
        <v>112</v>
      </c>
      <c r="B291" s="196">
        <v>43194</v>
      </c>
      <c r="C291" s="196"/>
      <c r="D291" s="197" t="s">
        <v>762</v>
      </c>
      <c r="E291" s="198" t="s">
        <v>619</v>
      </c>
      <c r="F291" s="199">
        <f>141.5-7.3</f>
        <v>134.19999999999999</v>
      </c>
      <c r="G291" s="199"/>
      <c r="H291" s="200">
        <v>77</v>
      </c>
      <c r="I291" s="200">
        <v>180</v>
      </c>
      <c r="J291" s="201" t="s">
        <v>763</v>
      </c>
      <c r="K291" s="202">
        <f>H291-F291</f>
        <v>-57.199999999999989</v>
      </c>
      <c r="L291" s="203">
        <f>K291/F291</f>
        <v>-0.42622950819672129</v>
      </c>
      <c r="M291" s="199" t="s">
        <v>600</v>
      </c>
      <c r="N291" s="196">
        <v>43522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95">
        <v>113</v>
      </c>
      <c r="B292" s="196">
        <v>43209</v>
      </c>
      <c r="C292" s="196"/>
      <c r="D292" s="197" t="s">
        <v>764</v>
      </c>
      <c r="E292" s="198" t="s">
        <v>619</v>
      </c>
      <c r="F292" s="199">
        <v>430</v>
      </c>
      <c r="G292" s="199"/>
      <c r="H292" s="200">
        <v>220</v>
      </c>
      <c r="I292" s="200">
        <v>537</v>
      </c>
      <c r="J292" s="201" t="s">
        <v>765</v>
      </c>
      <c r="K292" s="202">
        <f>H292-F292</f>
        <v>-210</v>
      </c>
      <c r="L292" s="203">
        <f>K292/F292</f>
        <v>-0.48837209302325579</v>
      </c>
      <c r="M292" s="199" t="s">
        <v>600</v>
      </c>
      <c r="N292" s="196">
        <v>43252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6">
        <v>114</v>
      </c>
      <c r="B293" s="217">
        <v>43220</v>
      </c>
      <c r="C293" s="217"/>
      <c r="D293" s="218" t="s">
        <v>387</v>
      </c>
      <c r="E293" s="219" t="s">
        <v>619</v>
      </c>
      <c r="F293" s="219">
        <v>153.5</v>
      </c>
      <c r="G293" s="219"/>
      <c r="H293" s="219">
        <v>196</v>
      </c>
      <c r="I293" s="221">
        <v>196</v>
      </c>
      <c r="J293" s="191" t="s">
        <v>766</v>
      </c>
      <c r="K293" s="192">
        <f>H293-F293</f>
        <v>42.5</v>
      </c>
      <c r="L293" s="193">
        <f>K293/F293</f>
        <v>0.27687296416938112</v>
      </c>
      <c r="M293" s="188" t="s">
        <v>588</v>
      </c>
      <c r="N293" s="194">
        <v>43605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95">
        <v>115</v>
      </c>
      <c r="B294" s="196">
        <v>43306</v>
      </c>
      <c r="C294" s="196"/>
      <c r="D294" s="197" t="s">
        <v>736</v>
      </c>
      <c r="E294" s="198" t="s">
        <v>619</v>
      </c>
      <c r="F294" s="199">
        <v>27.5</v>
      </c>
      <c r="G294" s="199"/>
      <c r="H294" s="200">
        <v>13.1</v>
      </c>
      <c r="I294" s="200">
        <v>60</v>
      </c>
      <c r="J294" s="201" t="s">
        <v>767</v>
      </c>
      <c r="K294" s="202">
        <v>-14.4</v>
      </c>
      <c r="L294" s="203">
        <v>-0.52363636363636401</v>
      </c>
      <c r="M294" s="199" t="s">
        <v>600</v>
      </c>
      <c r="N294" s="196">
        <v>43138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25">
        <v>116</v>
      </c>
      <c r="B295" s="226">
        <v>43318</v>
      </c>
      <c r="C295" s="226"/>
      <c r="D295" s="204" t="s">
        <v>768</v>
      </c>
      <c r="E295" s="199" t="s">
        <v>619</v>
      </c>
      <c r="F295" s="199">
        <v>148.5</v>
      </c>
      <c r="G295" s="199"/>
      <c r="H295" s="199">
        <v>102</v>
      </c>
      <c r="I295" s="200">
        <v>182</v>
      </c>
      <c r="J295" s="201" t="s">
        <v>769</v>
      </c>
      <c r="K295" s="202">
        <f>H295-F295</f>
        <v>-46.5</v>
      </c>
      <c r="L295" s="203">
        <f>K295/F295</f>
        <v>-0.31313131313131315</v>
      </c>
      <c r="M295" s="199" t="s">
        <v>600</v>
      </c>
      <c r="N295" s="196">
        <v>43661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5">
        <v>117</v>
      </c>
      <c r="B296" s="186">
        <v>43335</v>
      </c>
      <c r="C296" s="186"/>
      <c r="D296" s="187" t="s">
        <v>770</v>
      </c>
      <c r="E296" s="188" t="s">
        <v>619</v>
      </c>
      <c r="F296" s="219">
        <v>285</v>
      </c>
      <c r="G296" s="188"/>
      <c r="H296" s="188">
        <v>355</v>
      </c>
      <c r="I296" s="190">
        <v>364</v>
      </c>
      <c r="J296" s="191" t="s">
        <v>771</v>
      </c>
      <c r="K296" s="192">
        <v>70</v>
      </c>
      <c r="L296" s="193">
        <v>0.24561403508771901</v>
      </c>
      <c r="M296" s="188" t="s">
        <v>588</v>
      </c>
      <c r="N296" s="194">
        <v>43455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5">
        <v>118</v>
      </c>
      <c r="B297" s="186">
        <v>43341</v>
      </c>
      <c r="C297" s="186"/>
      <c r="D297" s="187" t="s">
        <v>375</v>
      </c>
      <c r="E297" s="188" t="s">
        <v>619</v>
      </c>
      <c r="F297" s="219">
        <v>525</v>
      </c>
      <c r="G297" s="188"/>
      <c r="H297" s="188">
        <v>585</v>
      </c>
      <c r="I297" s="190">
        <v>635</v>
      </c>
      <c r="J297" s="191" t="s">
        <v>772</v>
      </c>
      <c r="K297" s="192">
        <f t="shared" ref="K297:K314" si="158">H297-F297</f>
        <v>60</v>
      </c>
      <c r="L297" s="193">
        <f t="shared" ref="L297:L314" si="159">K297/F297</f>
        <v>0.11428571428571428</v>
      </c>
      <c r="M297" s="188" t="s">
        <v>588</v>
      </c>
      <c r="N297" s="194">
        <v>43662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5">
        <v>119</v>
      </c>
      <c r="B298" s="186">
        <v>43395</v>
      </c>
      <c r="C298" s="186"/>
      <c r="D298" s="187" t="s">
        <v>361</v>
      </c>
      <c r="E298" s="188" t="s">
        <v>619</v>
      </c>
      <c r="F298" s="219">
        <v>475</v>
      </c>
      <c r="G298" s="188"/>
      <c r="H298" s="188">
        <v>574</v>
      </c>
      <c r="I298" s="190">
        <v>570</v>
      </c>
      <c r="J298" s="191" t="s">
        <v>677</v>
      </c>
      <c r="K298" s="192">
        <f t="shared" si="158"/>
        <v>99</v>
      </c>
      <c r="L298" s="193">
        <f t="shared" si="159"/>
        <v>0.20842105263157895</v>
      </c>
      <c r="M298" s="188" t="s">
        <v>588</v>
      </c>
      <c r="N298" s="194">
        <v>43403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16">
        <v>120</v>
      </c>
      <c r="B299" s="217">
        <v>43397</v>
      </c>
      <c r="C299" s="217"/>
      <c r="D299" s="218" t="s">
        <v>382</v>
      </c>
      <c r="E299" s="219" t="s">
        <v>619</v>
      </c>
      <c r="F299" s="219">
        <v>707.5</v>
      </c>
      <c r="G299" s="219"/>
      <c r="H299" s="219">
        <v>872</v>
      </c>
      <c r="I299" s="221">
        <v>872</v>
      </c>
      <c r="J299" s="222" t="s">
        <v>677</v>
      </c>
      <c r="K299" s="192">
        <f t="shared" si="158"/>
        <v>164.5</v>
      </c>
      <c r="L299" s="223">
        <f t="shared" si="159"/>
        <v>0.23250883392226149</v>
      </c>
      <c r="M299" s="219" t="s">
        <v>588</v>
      </c>
      <c r="N299" s="224">
        <v>43482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6">
        <v>121</v>
      </c>
      <c r="B300" s="217">
        <v>43398</v>
      </c>
      <c r="C300" s="217"/>
      <c r="D300" s="218" t="s">
        <v>773</v>
      </c>
      <c r="E300" s="219" t="s">
        <v>619</v>
      </c>
      <c r="F300" s="219">
        <v>162</v>
      </c>
      <c r="G300" s="219"/>
      <c r="H300" s="219">
        <v>204</v>
      </c>
      <c r="I300" s="221">
        <v>209</v>
      </c>
      <c r="J300" s="222" t="s">
        <v>774</v>
      </c>
      <c r="K300" s="192">
        <f t="shared" si="158"/>
        <v>42</v>
      </c>
      <c r="L300" s="223">
        <f t="shared" si="159"/>
        <v>0.25925925925925924</v>
      </c>
      <c r="M300" s="219" t="s">
        <v>588</v>
      </c>
      <c r="N300" s="224">
        <v>43539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6">
        <v>122</v>
      </c>
      <c r="B301" s="217">
        <v>43399</v>
      </c>
      <c r="C301" s="217"/>
      <c r="D301" s="218" t="s">
        <v>480</v>
      </c>
      <c r="E301" s="219" t="s">
        <v>619</v>
      </c>
      <c r="F301" s="219">
        <v>240</v>
      </c>
      <c r="G301" s="219"/>
      <c r="H301" s="219">
        <v>297</v>
      </c>
      <c r="I301" s="221">
        <v>297</v>
      </c>
      <c r="J301" s="222" t="s">
        <v>677</v>
      </c>
      <c r="K301" s="228">
        <f t="shared" si="158"/>
        <v>57</v>
      </c>
      <c r="L301" s="223">
        <f t="shared" si="159"/>
        <v>0.23749999999999999</v>
      </c>
      <c r="M301" s="219" t="s">
        <v>588</v>
      </c>
      <c r="N301" s="224">
        <v>43417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85">
        <v>123</v>
      </c>
      <c r="B302" s="186">
        <v>43439</v>
      </c>
      <c r="C302" s="186"/>
      <c r="D302" s="187" t="s">
        <v>775</v>
      </c>
      <c r="E302" s="188" t="s">
        <v>619</v>
      </c>
      <c r="F302" s="188">
        <v>202.5</v>
      </c>
      <c r="G302" s="188"/>
      <c r="H302" s="188">
        <v>255</v>
      </c>
      <c r="I302" s="190">
        <v>252</v>
      </c>
      <c r="J302" s="191" t="s">
        <v>677</v>
      </c>
      <c r="K302" s="192">
        <f t="shared" si="158"/>
        <v>52.5</v>
      </c>
      <c r="L302" s="193">
        <f t="shared" si="159"/>
        <v>0.25925925925925924</v>
      </c>
      <c r="M302" s="188" t="s">
        <v>588</v>
      </c>
      <c r="N302" s="194">
        <v>43542</v>
      </c>
      <c r="O302" s="1"/>
      <c r="P302" s="1"/>
      <c r="Q302" s="1"/>
      <c r="R302" s="6" t="s">
        <v>776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16">
        <v>124</v>
      </c>
      <c r="B303" s="217">
        <v>43465</v>
      </c>
      <c r="C303" s="186"/>
      <c r="D303" s="218" t="s">
        <v>414</v>
      </c>
      <c r="E303" s="219" t="s">
        <v>619</v>
      </c>
      <c r="F303" s="219">
        <v>710</v>
      </c>
      <c r="G303" s="219"/>
      <c r="H303" s="219">
        <v>866</v>
      </c>
      <c r="I303" s="221">
        <v>866</v>
      </c>
      <c r="J303" s="222" t="s">
        <v>677</v>
      </c>
      <c r="K303" s="192">
        <f t="shared" si="158"/>
        <v>156</v>
      </c>
      <c r="L303" s="193">
        <f t="shared" si="159"/>
        <v>0.21971830985915494</v>
      </c>
      <c r="M303" s="188" t="s">
        <v>588</v>
      </c>
      <c r="N303" s="194">
        <v>43553</v>
      </c>
      <c r="O303" s="1"/>
      <c r="P303" s="1"/>
      <c r="Q303" s="1"/>
      <c r="R303" s="6" t="s">
        <v>776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6">
        <v>125</v>
      </c>
      <c r="B304" s="217">
        <v>43522</v>
      </c>
      <c r="C304" s="217"/>
      <c r="D304" s="218" t="s">
        <v>152</v>
      </c>
      <c r="E304" s="219" t="s">
        <v>619</v>
      </c>
      <c r="F304" s="219">
        <v>337.25</v>
      </c>
      <c r="G304" s="219"/>
      <c r="H304" s="219">
        <v>398.5</v>
      </c>
      <c r="I304" s="221">
        <v>411</v>
      </c>
      <c r="J304" s="191" t="s">
        <v>777</v>
      </c>
      <c r="K304" s="192">
        <f t="shared" si="158"/>
        <v>61.25</v>
      </c>
      <c r="L304" s="193">
        <f t="shared" si="159"/>
        <v>0.1816160118606375</v>
      </c>
      <c r="M304" s="188" t="s">
        <v>588</v>
      </c>
      <c r="N304" s="194">
        <v>43760</v>
      </c>
      <c r="O304" s="1"/>
      <c r="P304" s="1"/>
      <c r="Q304" s="1"/>
      <c r="R304" s="6" t="s">
        <v>776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29">
        <v>126</v>
      </c>
      <c r="B305" s="230">
        <v>43559</v>
      </c>
      <c r="C305" s="230"/>
      <c r="D305" s="231" t="s">
        <v>778</v>
      </c>
      <c r="E305" s="232" t="s">
        <v>619</v>
      </c>
      <c r="F305" s="232">
        <v>130</v>
      </c>
      <c r="G305" s="232"/>
      <c r="H305" s="232">
        <v>65</v>
      </c>
      <c r="I305" s="233">
        <v>158</v>
      </c>
      <c r="J305" s="201" t="s">
        <v>779</v>
      </c>
      <c r="K305" s="202">
        <f t="shared" si="158"/>
        <v>-65</v>
      </c>
      <c r="L305" s="203">
        <f t="shared" si="159"/>
        <v>-0.5</v>
      </c>
      <c r="M305" s="199" t="s">
        <v>600</v>
      </c>
      <c r="N305" s="196">
        <v>43726</v>
      </c>
      <c r="O305" s="1"/>
      <c r="P305" s="1"/>
      <c r="Q305" s="1"/>
      <c r="R305" s="6" t="s">
        <v>780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16">
        <v>127</v>
      </c>
      <c r="B306" s="217">
        <v>43017</v>
      </c>
      <c r="C306" s="217"/>
      <c r="D306" s="218" t="s">
        <v>185</v>
      </c>
      <c r="E306" s="219" t="s">
        <v>619</v>
      </c>
      <c r="F306" s="219">
        <v>141.5</v>
      </c>
      <c r="G306" s="219"/>
      <c r="H306" s="219">
        <v>183.5</v>
      </c>
      <c r="I306" s="221">
        <v>210</v>
      </c>
      <c r="J306" s="191" t="s">
        <v>774</v>
      </c>
      <c r="K306" s="192">
        <f t="shared" si="158"/>
        <v>42</v>
      </c>
      <c r="L306" s="193">
        <f t="shared" si="159"/>
        <v>0.29681978798586572</v>
      </c>
      <c r="M306" s="188" t="s">
        <v>588</v>
      </c>
      <c r="N306" s="194">
        <v>43042</v>
      </c>
      <c r="O306" s="1"/>
      <c r="P306" s="1"/>
      <c r="Q306" s="1"/>
      <c r="R306" s="6" t="s">
        <v>780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29">
        <v>128</v>
      </c>
      <c r="B307" s="230">
        <v>43074</v>
      </c>
      <c r="C307" s="230"/>
      <c r="D307" s="231" t="s">
        <v>781</v>
      </c>
      <c r="E307" s="232" t="s">
        <v>619</v>
      </c>
      <c r="F307" s="227">
        <v>172</v>
      </c>
      <c r="G307" s="232"/>
      <c r="H307" s="232">
        <v>155.25</v>
      </c>
      <c r="I307" s="233">
        <v>230</v>
      </c>
      <c r="J307" s="201" t="s">
        <v>782</v>
      </c>
      <c r="K307" s="202">
        <f t="shared" si="158"/>
        <v>-16.75</v>
      </c>
      <c r="L307" s="203">
        <f t="shared" si="159"/>
        <v>-9.7383720930232565E-2</v>
      </c>
      <c r="M307" s="199" t="s">
        <v>600</v>
      </c>
      <c r="N307" s="196">
        <v>43787</v>
      </c>
      <c r="O307" s="1"/>
      <c r="P307" s="1"/>
      <c r="Q307" s="1"/>
      <c r="R307" s="6" t="s">
        <v>780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16">
        <v>129</v>
      </c>
      <c r="B308" s="217">
        <v>43398</v>
      </c>
      <c r="C308" s="217"/>
      <c r="D308" s="218" t="s">
        <v>107</v>
      </c>
      <c r="E308" s="219" t="s">
        <v>619</v>
      </c>
      <c r="F308" s="219">
        <v>698.5</v>
      </c>
      <c r="G308" s="219"/>
      <c r="H308" s="219">
        <v>890</v>
      </c>
      <c r="I308" s="221">
        <v>890</v>
      </c>
      <c r="J308" s="191" t="s">
        <v>850</v>
      </c>
      <c r="K308" s="192">
        <f t="shared" si="158"/>
        <v>191.5</v>
      </c>
      <c r="L308" s="193">
        <f t="shared" si="159"/>
        <v>0.27415891195418757</v>
      </c>
      <c r="M308" s="188" t="s">
        <v>588</v>
      </c>
      <c r="N308" s="194">
        <v>44328</v>
      </c>
      <c r="O308" s="1"/>
      <c r="P308" s="1"/>
      <c r="Q308" s="1"/>
      <c r="R308" s="6" t="s">
        <v>776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16">
        <v>130</v>
      </c>
      <c r="B309" s="217">
        <v>42877</v>
      </c>
      <c r="C309" s="217"/>
      <c r="D309" s="218" t="s">
        <v>374</v>
      </c>
      <c r="E309" s="219" t="s">
        <v>619</v>
      </c>
      <c r="F309" s="219">
        <v>127.6</v>
      </c>
      <c r="G309" s="219"/>
      <c r="H309" s="219">
        <v>138</v>
      </c>
      <c r="I309" s="221">
        <v>190</v>
      </c>
      <c r="J309" s="191" t="s">
        <v>783</v>
      </c>
      <c r="K309" s="192">
        <f t="shared" si="158"/>
        <v>10.400000000000006</v>
      </c>
      <c r="L309" s="193">
        <f t="shared" si="159"/>
        <v>8.1504702194357417E-2</v>
      </c>
      <c r="M309" s="188" t="s">
        <v>588</v>
      </c>
      <c r="N309" s="194">
        <v>43774</v>
      </c>
      <c r="O309" s="1"/>
      <c r="P309" s="1"/>
      <c r="Q309" s="1"/>
      <c r="R309" s="6" t="s">
        <v>780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16">
        <v>131</v>
      </c>
      <c r="B310" s="217">
        <v>43158</v>
      </c>
      <c r="C310" s="217"/>
      <c r="D310" s="218" t="s">
        <v>784</v>
      </c>
      <c r="E310" s="219" t="s">
        <v>619</v>
      </c>
      <c r="F310" s="219">
        <v>317</v>
      </c>
      <c r="G310" s="219"/>
      <c r="H310" s="219">
        <v>382.5</v>
      </c>
      <c r="I310" s="221">
        <v>398</v>
      </c>
      <c r="J310" s="191" t="s">
        <v>785</v>
      </c>
      <c r="K310" s="192">
        <f t="shared" si="158"/>
        <v>65.5</v>
      </c>
      <c r="L310" s="193">
        <f t="shared" si="159"/>
        <v>0.20662460567823343</v>
      </c>
      <c r="M310" s="188" t="s">
        <v>588</v>
      </c>
      <c r="N310" s="194">
        <v>44238</v>
      </c>
      <c r="O310" s="1"/>
      <c r="P310" s="1"/>
      <c r="Q310" s="1"/>
      <c r="R310" s="6" t="s">
        <v>780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29">
        <v>132</v>
      </c>
      <c r="B311" s="230">
        <v>43164</v>
      </c>
      <c r="C311" s="230"/>
      <c r="D311" s="231" t="s">
        <v>144</v>
      </c>
      <c r="E311" s="232" t="s">
        <v>619</v>
      </c>
      <c r="F311" s="227">
        <f>510-14.4</f>
        <v>495.6</v>
      </c>
      <c r="G311" s="232"/>
      <c r="H311" s="232">
        <v>350</v>
      </c>
      <c r="I311" s="233">
        <v>672</v>
      </c>
      <c r="J311" s="201" t="s">
        <v>786</v>
      </c>
      <c r="K311" s="202">
        <f t="shared" si="158"/>
        <v>-145.60000000000002</v>
      </c>
      <c r="L311" s="203">
        <f t="shared" si="159"/>
        <v>-0.29378531073446329</v>
      </c>
      <c r="M311" s="199" t="s">
        <v>600</v>
      </c>
      <c r="N311" s="196">
        <v>43887</v>
      </c>
      <c r="O311" s="1"/>
      <c r="P311" s="1"/>
      <c r="Q311" s="1"/>
      <c r="R311" s="6" t="s">
        <v>776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9">
        <v>133</v>
      </c>
      <c r="B312" s="230">
        <v>43237</v>
      </c>
      <c r="C312" s="230"/>
      <c r="D312" s="231" t="s">
        <v>472</v>
      </c>
      <c r="E312" s="232" t="s">
        <v>619</v>
      </c>
      <c r="F312" s="227">
        <v>230.3</v>
      </c>
      <c r="G312" s="232"/>
      <c r="H312" s="232">
        <v>102.5</v>
      </c>
      <c r="I312" s="233">
        <v>348</v>
      </c>
      <c r="J312" s="201" t="s">
        <v>787</v>
      </c>
      <c r="K312" s="202">
        <f t="shared" si="158"/>
        <v>-127.80000000000001</v>
      </c>
      <c r="L312" s="203">
        <f t="shared" si="159"/>
        <v>-0.55492835432045162</v>
      </c>
      <c r="M312" s="199" t="s">
        <v>600</v>
      </c>
      <c r="N312" s="196">
        <v>43896</v>
      </c>
      <c r="O312" s="1"/>
      <c r="P312" s="1"/>
      <c r="Q312" s="1"/>
      <c r="R312" s="6" t="s">
        <v>776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16">
        <v>134</v>
      </c>
      <c r="B313" s="217">
        <v>43258</v>
      </c>
      <c r="C313" s="217"/>
      <c r="D313" s="218" t="s">
        <v>437</v>
      </c>
      <c r="E313" s="219" t="s">
        <v>619</v>
      </c>
      <c r="F313" s="219">
        <f>342.5-5.1</f>
        <v>337.4</v>
      </c>
      <c r="G313" s="219"/>
      <c r="H313" s="219">
        <v>412.5</v>
      </c>
      <c r="I313" s="221">
        <v>439</v>
      </c>
      <c r="J313" s="191" t="s">
        <v>788</v>
      </c>
      <c r="K313" s="192">
        <f t="shared" si="158"/>
        <v>75.100000000000023</v>
      </c>
      <c r="L313" s="193">
        <f t="shared" si="159"/>
        <v>0.22258446947243635</v>
      </c>
      <c r="M313" s="188" t="s">
        <v>588</v>
      </c>
      <c r="N313" s="194">
        <v>44230</v>
      </c>
      <c r="O313" s="1"/>
      <c r="P313" s="1"/>
      <c r="Q313" s="1"/>
      <c r="R313" s="6" t="s">
        <v>780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0">
        <v>135</v>
      </c>
      <c r="B314" s="209">
        <v>43285</v>
      </c>
      <c r="C314" s="209"/>
      <c r="D314" s="210" t="s">
        <v>55</v>
      </c>
      <c r="E314" s="211" t="s">
        <v>619</v>
      </c>
      <c r="F314" s="211">
        <f>127.5-5.53</f>
        <v>121.97</v>
      </c>
      <c r="G314" s="212"/>
      <c r="H314" s="212">
        <v>122.5</v>
      </c>
      <c r="I314" s="212">
        <v>170</v>
      </c>
      <c r="J314" s="213" t="s">
        <v>817</v>
      </c>
      <c r="K314" s="214">
        <f t="shared" si="158"/>
        <v>0.53000000000000114</v>
      </c>
      <c r="L314" s="215">
        <f t="shared" si="159"/>
        <v>4.3453308190538747E-3</v>
      </c>
      <c r="M314" s="211" t="s">
        <v>710</v>
      </c>
      <c r="N314" s="209">
        <v>44431</v>
      </c>
      <c r="O314" s="1"/>
      <c r="P314" s="1"/>
      <c r="Q314" s="1"/>
      <c r="R314" s="6" t="s">
        <v>776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9">
        <v>136</v>
      </c>
      <c r="B315" s="230">
        <v>43294</v>
      </c>
      <c r="C315" s="230"/>
      <c r="D315" s="231" t="s">
        <v>363</v>
      </c>
      <c r="E315" s="232" t="s">
        <v>619</v>
      </c>
      <c r="F315" s="227">
        <v>46.5</v>
      </c>
      <c r="G315" s="232"/>
      <c r="H315" s="232">
        <v>17</v>
      </c>
      <c r="I315" s="233">
        <v>59</v>
      </c>
      <c r="J315" s="201" t="s">
        <v>789</v>
      </c>
      <c r="K315" s="202">
        <f t="shared" ref="K315:K323" si="160">H315-F315</f>
        <v>-29.5</v>
      </c>
      <c r="L315" s="203">
        <f t="shared" ref="L315:L323" si="161">K315/F315</f>
        <v>-0.63440860215053763</v>
      </c>
      <c r="M315" s="199" t="s">
        <v>600</v>
      </c>
      <c r="N315" s="196">
        <v>43887</v>
      </c>
      <c r="O315" s="1"/>
      <c r="P315" s="1"/>
      <c r="Q315" s="1"/>
      <c r="R315" s="6" t="s">
        <v>776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16">
        <v>137</v>
      </c>
      <c r="B316" s="217">
        <v>43396</v>
      </c>
      <c r="C316" s="217"/>
      <c r="D316" s="218" t="s">
        <v>416</v>
      </c>
      <c r="E316" s="219" t="s">
        <v>619</v>
      </c>
      <c r="F316" s="219">
        <v>156.5</v>
      </c>
      <c r="G316" s="219"/>
      <c r="H316" s="219">
        <v>207.5</v>
      </c>
      <c r="I316" s="221">
        <v>191</v>
      </c>
      <c r="J316" s="191" t="s">
        <v>677</v>
      </c>
      <c r="K316" s="192">
        <f t="shared" si="160"/>
        <v>51</v>
      </c>
      <c r="L316" s="193">
        <f t="shared" si="161"/>
        <v>0.32587859424920129</v>
      </c>
      <c r="M316" s="188" t="s">
        <v>588</v>
      </c>
      <c r="N316" s="194">
        <v>44369</v>
      </c>
      <c r="O316" s="1"/>
      <c r="P316" s="1"/>
      <c r="Q316" s="1"/>
      <c r="R316" s="6" t="s">
        <v>776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16">
        <v>138</v>
      </c>
      <c r="B317" s="217">
        <v>43439</v>
      </c>
      <c r="C317" s="217"/>
      <c r="D317" s="218" t="s">
        <v>325</v>
      </c>
      <c r="E317" s="219" t="s">
        <v>619</v>
      </c>
      <c r="F317" s="219">
        <v>259.5</v>
      </c>
      <c r="G317" s="219"/>
      <c r="H317" s="219">
        <v>320</v>
      </c>
      <c r="I317" s="221">
        <v>320</v>
      </c>
      <c r="J317" s="191" t="s">
        <v>677</v>
      </c>
      <c r="K317" s="192">
        <f t="shared" si="160"/>
        <v>60.5</v>
      </c>
      <c r="L317" s="193">
        <f t="shared" si="161"/>
        <v>0.23314065510597304</v>
      </c>
      <c r="M317" s="188" t="s">
        <v>588</v>
      </c>
      <c r="N317" s="194">
        <v>44323</v>
      </c>
      <c r="O317" s="1"/>
      <c r="P317" s="1"/>
      <c r="Q317" s="1"/>
      <c r="R317" s="6" t="s">
        <v>776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9">
        <v>139</v>
      </c>
      <c r="B318" s="230">
        <v>43439</v>
      </c>
      <c r="C318" s="230"/>
      <c r="D318" s="231" t="s">
        <v>790</v>
      </c>
      <c r="E318" s="232" t="s">
        <v>619</v>
      </c>
      <c r="F318" s="232">
        <v>715</v>
      </c>
      <c r="G318" s="232"/>
      <c r="H318" s="232">
        <v>445</v>
      </c>
      <c r="I318" s="233">
        <v>840</v>
      </c>
      <c r="J318" s="201" t="s">
        <v>791</v>
      </c>
      <c r="K318" s="202">
        <f t="shared" si="160"/>
        <v>-270</v>
      </c>
      <c r="L318" s="203">
        <f t="shared" si="161"/>
        <v>-0.3776223776223776</v>
      </c>
      <c r="M318" s="199" t="s">
        <v>600</v>
      </c>
      <c r="N318" s="196">
        <v>43800</v>
      </c>
      <c r="O318" s="1"/>
      <c r="P318" s="1"/>
      <c r="Q318" s="1"/>
      <c r="R318" s="6" t="s">
        <v>776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16">
        <v>140</v>
      </c>
      <c r="B319" s="217">
        <v>43469</v>
      </c>
      <c r="C319" s="217"/>
      <c r="D319" s="218" t="s">
        <v>157</v>
      </c>
      <c r="E319" s="219" t="s">
        <v>619</v>
      </c>
      <c r="F319" s="219">
        <v>875</v>
      </c>
      <c r="G319" s="219"/>
      <c r="H319" s="219">
        <v>1165</v>
      </c>
      <c r="I319" s="221">
        <v>1185</v>
      </c>
      <c r="J319" s="191" t="s">
        <v>792</v>
      </c>
      <c r="K319" s="192">
        <f t="shared" si="160"/>
        <v>290</v>
      </c>
      <c r="L319" s="193">
        <f t="shared" si="161"/>
        <v>0.33142857142857141</v>
      </c>
      <c r="M319" s="188" t="s">
        <v>588</v>
      </c>
      <c r="N319" s="194">
        <v>43847</v>
      </c>
      <c r="O319" s="1"/>
      <c r="P319" s="1"/>
      <c r="Q319" s="1"/>
      <c r="R319" s="6" t="s">
        <v>776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16">
        <v>141</v>
      </c>
      <c r="B320" s="217">
        <v>43559</v>
      </c>
      <c r="C320" s="217"/>
      <c r="D320" s="218" t="s">
        <v>341</v>
      </c>
      <c r="E320" s="219" t="s">
        <v>619</v>
      </c>
      <c r="F320" s="219">
        <f>387-14.63</f>
        <v>372.37</v>
      </c>
      <c r="G320" s="219"/>
      <c r="H320" s="219">
        <v>490</v>
      </c>
      <c r="I320" s="221">
        <v>490</v>
      </c>
      <c r="J320" s="191" t="s">
        <v>677</v>
      </c>
      <c r="K320" s="192">
        <f t="shared" si="160"/>
        <v>117.63</v>
      </c>
      <c r="L320" s="193">
        <f t="shared" si="161"/>
        <v>0.31589548030185027</v>
      </c>
      <c r="M320" s="188" t="s">
        <v>588</v>
      </c>
      <c r="N320" s="194">
        <v>43850</v>
      </c>
      <c r="O320" s="1"/>
      <c r="P320" s="1"/>
      <c r="Q320" s="1"/>
      <c r="R320" s="6" t="s">
        <v>776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29">
        <v>142</v>
      </c>
      <c r="B321" s="230">
        <v>43578</v>
      </c>
      <c r="C321" s="230"/>
      <c r="D321" s="231" t="s">
        <v>793</v>
      </c>
      <c r="E321" s="232" t="s">
        <v>590</v>
      </c>
      <c r="F321" s="232">
        <v>220</v>
      </c>
      <c r="G321" s="232"/>
      <c r="H321" s="232">
        <v>127.5</v>
      </c>
      <c r="I321" s="233">
        <v>284</v>
      </c>
      <c r="J321" s="201" t="s">
        <v>794</v>
      </c>
      <c r="K321" s="202">
        <f t="shared" si="160"/>
        <v>-92.5</v>
      </c>
      <c r="L321" s="203">
        <f t="shared" si="161"/>
        <v>-0.42045454545454547</v>
      </c>
      <c r="M321" s="199" t="s">
        <v>600</v>
      </c>
      <c r="N321" s="196">
        <v>43896</v>
      </c>
      <c r="O321" s="1"/>
      <c r="P321" s="1"/>
      <c r="Q321" s="1"/>
      <c r="R321" s="6" t="s">
        <v>776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16">
        <v>143</v>
      </c>
      <c r="B322" s="217">
        <v>43622</v>
      </c>
      <c r="C322" s="217"/>
      <c r="D322" s="218" t="s">
        <v>481</v>
      </c>
      <c r="E322" s="219" t="s">
        <v>590</v>
      </c>
      <c r="F322" s="219">
        <v>332.8</v>
      </c>
      <c r="G322" s="219"/>
      <c r="H322" s="219">
        <v>405</v>
      </c>
      <c r="I322" s="221">
        <v>419</v>
      </c>
      <c r="J322" s="191" t="s">
        <v>795</v>
      </c>
      <c r="K322" s="192">
        <f t="shared" si="160"/>
        <v>72.199999999999989</v>
      </c>
      <c r="L322" s="193">
        <f t="shared" si="161"/>
        <v>0.21694711538461534</v>
      </c>
      <c r="M322" s="188" t="s">
        <v>588</v>
      </c>
      <c r="N322" s="194">
        <v>43860</v>
      </c>
      <c r="O322" s="1"/>
      <c r="P322" s="1"/>
      <c r="Q322" s="1"/>
      <c r="R322" s="6" t="s">
        <v>780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10">
        <v>144</v>
      </c>
      <c r="B323" s="209">
        <v>43641</v>
      </c>
      <c r="C323" s="209"/>
      <c r="D323" s="210" t="s">
        <v>150</v>
      </c>
      <c r="E323" s="211" t="s">
        <v>619</v>
      </c>
      <c r="F323" s="211">
        <v>386</v>
      </c>
      <c r="G323" s="212"/>
      <c r="H323" s="212">
        <v>395</v>
      </c>
      <c r="I323" s="212">
        <v>452</v>
      </c>
      <c r="J323" s="213" t="s">
        <v>796</v>
      </c>
      <c r="K323" s="214">
        <f t="shared" si="160"/>
        <v>9</v>
      </c>
      <c r="L323" s="215">
        <f t="shared" si="161"/>
        <v>2.3316062176165803E-2</v>
      </c>
      <c r="M323" s="211" t="s">
        <v>710</v>
      </c>
      <c r="N323" s="209">
        <v>43868</v>
      </c>
      <c r="O323" s="1"/>
      <c r="P323" s="1"/>
      <c r="Q323" s="1"/>
      <c r="R323" s="6" t="s">
        <v>780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10">
        <v>145</v>
      </c>
      <c r="B324" s="209">
        <v>43707</v>
      </c>
      <c r="C324" s="209"/>
      <c r="D324" s="210" t="s">
        <v>130</v>
      </c>
      <c r="E324" s="211" t="s">
        <v>619</v>
      </c>
      <c r="F324" s="211">
        <v>137.5</v>
      </c>
      <c r="G324" s="212"/>
      <c r="H324" s="212">
        <v>138.5</v>
      </c>
      <c r="I324" s="212">
        <v>190</v>
      </c>
      <c r="J324" s="213" t="s">
        <v>816</v>
      </c>
      <c r="K324" s="214">
        <f>H324-F324</f>
        <v>1</v>
      </c>
      <c r="L324" s="215">
        <f>K324/F324</f>
        <v>7.2727272727272727E-3</v>
      </c>
      <c r="M324" s="211" t="s">
        <v>710</v>
      </c>
      <c r="N324" s="209">
        <v>44432</v>
      </c>
      <c r="O324" s="1"/>
      <c r="P324" s="1"/>
      <c r="Q324" s="1"/>
      <c r="R324" s="6" t="s">
        <v>776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16">
        <v>146</v>
      </c>
      <c r="B325" s="217">
        <v>43731</v>
      </c>
      <c r="C325" s="217"/>
      <c r="D325" s="218" t="s">
        <v>428</v>
      </c>
      <c r="E325" s="219" t="s">
        <v>619</v>
      </c>
      <c r="F325" s="219">
        <v>235</v>
      </c>
      <c r="G325" s="219"/>
      <c r="H325" s="219">
        <v>295</v>
      </c>
      <c r="I325" s="221">
        <v>296</v>
      </c>
      <c r="J325" s="191" t="s">
        <v>797</v>
      </c>
      <c r="K325" s="192">
        <f t="shared" ref="K325:K331" si="162">H325-F325</f>
        <v>60</v>
      </c>
      <c r="L325" s="193">
        <f t="shared" ref="L325:L331" si="163">K325/F325</f>
        <v>0.25531914893617019</v>
      </c>
      <c r="M325" s="188" t="s">
        <v>588</v>
      </c>
      <c r="N325" s="194">
        <v>43844</v>
      </c>
      <c r="O325" s="1"/>
      <c r="P325" s="1"/>
      <c r="Q325" s="1"/>
      <c r="R325" s="6" t="s">
        <v>780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16">
        <v>147</v>
      </c>
      <c r="B326" s="217">
        <v>43752</v>
      </c>
      <c r="C326" s="217"/>
      <c r="D326" s="218" t="s">
        <v>798</v>
      </c>
      <c r="E326" s="219" t="s">
        <v>619</v>
      </c>
      <c r="F326" s="219">
        <v>277.5</v>
      </c>
      <c r="G326" s="219"/>
      <c r="H326" s="219">
        <v>333</v>
      </c>
      <c r="I326" s="221">
        <v>333</v>
      </c>
      <c r="J326" s="191" t="s">
        <v>799</v>
      </c>
      <c r="K326" s="192">
        <f t="shared" si="162"/>
        <v>55.5</v>
      </c>
      <c r="L326" s="193">
        <f t="shared" si="163"/>
        <v>0.2</v>
      </c>
      <c r="M326" s="188" t="s">
        <v>588</v>
      </c>
      <c r="N326" s="194">
        <v>43846</v>
      </c>
      <c r="O326" s="1"/>
      <c r="P326" s="1"/>
      <c r="Q326" s="1"/>
      <c r="R326" s="6" t="s">
        <v>776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16">
        <v>148</v>
      </c>
      <c r="B327" s="217">
        <v>43752</v>
      </c>
      <c r="C327" s="217"/>
      <c r="D327" s="218" t="s">
        <v>800</v>
      </c>
      <c r="E327" s="219" t="s">
        <v>619</v>
      </c>
      <c r="F327" s="219">
        <v>930</v>
      </c>
      <c r="G327" s="219"/>
      <c r="H327" s="219">
        <v>1165</v>
      </c>
      <c r="I327" s="221">
        <v>1200</v>
      </c>
      <c r="J327" s="191" t="s">
        <v>801</v>
      </c>
      <c r="K327" s="192">
        <f t="shared" si="162"/>
        <v>235</v>
      </c>
      <c r="L327" s="193">
        <f t="shared" si="163"/>
        <v>0.25268817204301075</v>
      </c>
      <c r="M327" s="188" t="s">
        <v>588</v>
      </c>
      <c r="N327" s="194">
        <v>43847</v>
      </c>
      <c r="O327" s="1"/>
      <c r="P327" s="1"/>
      <c r="Q327" s="1"/>
      <c r="R327" s="6" t="s">
        <v>780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16">
        <v>149</v>
      </c>
      <c r="B328" s="217">
        <v>43753</v>
      </c>
      <c r="C328" s="217"/>
      <c r="D328" s="218" t="s">
        <v>802</v>
      </c>
      <c r="E328" s="219" t="s">
        <v>619</v>
      </c>
      <c r="F328" s="189">
        <v>111</v>
      </c>
      <c r="G328" s="219"/>
      <c r="H328" s="219">
        <v>141</v>
      </c>
      <c r="I328" s="221">
        <v>141</v>
      </c>
      <c r="J328" s="191" t="s">
        <v>603</v>
      </c>
      <c r="K328" s="192">
        <f t="shared" si="162"/>
        <v>30</v>
      </c>
      <c r="L328" s="193">
        <f t="shared" si="163"/>
        <v>0.27027027027027029</v>
      </c>
      <c r="M328" s="188" t="s">
        <v>588</v>
      </c>
      <c r="N328" s="194">
        <v>44328</v>
      </c>
      <c r="O328" s="1"/>
      <c r="P328" s="1"/>
      <c r="Q328" s="1"/>
      <c r="R328" s="6" t="s">
        <v>780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16">
        <v>150</v>
      </c>
      <c r="B329" s="217">
        <v>43753</v>
      </c>
      <c r="C329" s="217"/>
      <c r="D329" s="218" t="s">
        <v>803</v>
      </c>
      <c r="E329" s="219" t="s">
        <v>619</v>
      </c>
      <c r="F329" s="189">
        <v>296</v>
      </c>
      <c r="G329" s="219"/>
      <c r="H329" s="219">
        <v>370</v>
      </c>
      <c r="I329" s="221">
        <v>370</v>
      </c>
      <c r="J329" s="191" t="s">
        <v>677</v>
      </c>
      <c r="K329" s="192">
        <f t="shared" si="162"/>
        <v>74</v>
      </c>
      <c r="L329" s="193">
        <f t="shared" si="163"/>
        <v>0.25</v>
      </c>
      <c r="M329" s="188" t="s">
        <v>588</v>
      </c>
      <c r="N329" s="194">
        <v>43853</v>
      </c>
      <c r="O329" s="1"/>
      <c r="P329" s="1"/>
      <c r="Q329" s="1"/>
      <c r="R329" s="6" t="s">
        <v>780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16">
        <v>151</v>
      </c>
      <c r="B330" s="217">
        <v>43754</v>
      </c>
      <c r="C330" s="217"/>
      <c r="D330" s="218" t="s">
        <v>804</v>
      </c>
      <c r="E330" s="219" t="s">
        <v>619</v>
      </c>
      <c r="F330" s="189">
        <v>300</v>
      </c>
      <c r="G330" s="219"/>
      <c r="H330" s="219">
        <v>382.5</v>
      </c>
      <c r="I330" s="221">
        <v>344</v>
      </c>
      <c r="J330" s="191" t="s">
        <v>855</v>
      </c>
      <c r="K330" s="192">
        <f t="shared" si="162"/>
        <v>82.5</v>
      </c>
      <c r="L330" s="193">
        <f t="shared" si="163"/>
        <v>0.27500000000000002</v>
      </c>
      <c r="M330" s="188" t="s">
        <v>588</v>
      </c>
      <c r="N330" s="194">
        <v>44238</v>
      </c>
      <c r="O330" s="1"/>
      <c r="P330" s="1"/>
      <c r="Q330" s="1"/>
      <c r="R330" s="6" t="s">
        <v>780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16">
        <v>152</v>
      </c>
      <c r="B331" s="217">
        <v>43832</v>
      </c>
      <c r="C331" s="217"/>
      <c r="D331" s="218" t="s">
        <v>805</v>
      </c>
      <c r="E331" s="219" t="s">
        <v>619</v>
      </c>
      <c r="F331" s="189">
        <v>495</v>
      </c>
      <c r="G331" s="219"/>
      <c r="H331" s="219">
        <v>595</v>
      </c>
      <c r="I331" s="221">
        <v>590</v>
      </c>
      <c r="J331" s="191" t="s">
        <v>854</v>
      </c>
      <c r="K331" s="192">
        <f t="shared" si="162"/>
        <v>100</v>
      </c>
      <c r="L331" s="193">
        <f t="shared" si="163"/>
        <v>0.20202020202020202</v>
      </c>
      <c r="M331" s="188" t="s">
        <v>588</v>
      </c>
      <c r="N331" s="194">
        <v>44589</v>
      </c>
      <c r="O331" s="1"/>
      <c r="P331" s="1"/>
      <c r="Q331" s="1"/>
      <c r="R331" s="6" t="s">
        <v>780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16">
        <v>153</v>
      </c>
      <c r="B332" s="217">
        <v>43966</v>
      </c>
      <c r="C332" s="217"/>
      <c r="D332" s="218" t="s">
        <v>71</v>
      </c>
      <c r="E332" s="219" t="s">
        <v>619</v>
      </c>
      <c r="F332" s="189">
        <v>67.5</v>
      </c>
      <c r="G332" s="219"/>
      <c r="H332" s="219">
        <v>86</v>
      </c>
      <c r="I332" s="221">
        <v>86</v>
      </c>
      <c r="J332" s="191" t="s">
        <v>806</v>
      </c>
      <c r="K332" s="192">
        <f t="shared" ref="K332:K339" si="164">H332-F332</f>
        <v>18.5</v>
      </c>
      <c r="L332" s="193">
        <f t="shared" ref="L332:L339" si="165">K332/F332</f>
        <v>0.27407407407407408</v>
      </c>
      <c r="M332" s="188" t="s">
        <v>588</v>
      </c>
      <c r="N332" s="194">
        <v>44008</v>
      </c>
      <c r="O332" s="1"/>
      <c r="P332" s="1"/>
      <c r="Q332" s="1"/>
      <c r="R332" s="6" t="s">
        <v>780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16">
        <v>154</v>
      </c>
      <c r="B333" s="217">
        <v>44035</v>
      </c>
      <c r="C333" s="217"/>
      <c r="D333" s="218" t="s">
        <v>480</v>
      </c>
      <c r="E333" s="219" t="s">
        <v>619</v>
      </c>
      <c r="F333" s="189">
        <v>231</v>
      </c>
      <c r="G333" s="219"/>
      <c r="H333" s="219">
        <v>281</v>
      </c>
      <c r="I333" s="221">
        <v>281</v>
      </c>
      <c r="J333" s="191" t="s">
        <v>677</v>
      </c>
      <c r="K333" s="192">
        <f t="shared" si="164"/>
        <v>50</v>
      </c>
      <c r="L333" s="193">
        <f t="shared" si="165"/>
        <v>0.21645021645021645</v>
      </c>
      <c r="M333" s="188" t="s">
        <v>588</v>
      </c>
      <c r="N333" s="194">
        <v>44358</v>
      </c>
      <c r="O333" s="1"/>
      <c r="P333" s="1"/>
      <c r="Q333" s="1"/>
      <c r="R333" s="6" t="s">
        <v>780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16">
        <v>155</v>
      </c>
      <c r="B334" s="217">
        <v>44092</v>
      </c>
      <c r="C334" s="217"/>
      <c r="D334" s="218" t="s">
        <v>405</v>
      </c>
      <c r="E334" s="219" t="s">
        <v>619</v>
      </c>
      <c r="F334" s="219">
        <v>206</v>
      </c>
      <c r="G334" s="219"/>
      <c r="H334" s="219">
        <v>248</v>
      </c>
      <c r="I334" s="221">
        <v>248</v>
      </c>
      <c r="J334" s="191" t="s">
        <v>677</v>
      </c>
      <c r="K334" s="192">
        <f t="shared" si="164"/>
        <v>42</v>
      </c>
      <c r="L334" s="193">
        <f t="shared" si="165"/>
        <v>0.20388349514563106</v>
      </c>
      <c r="M334" s="188" t="s">
        <v>588</v>
      </c>
      <c r="N334" s="194">
        <v>44214</v>
      </c>
      <c r="O334" s="1"/>
      <c r="P334" s="1"/>
      <c r="Q334" s="1"/>
      <c r="R334" s="6" t="s">
        <v>780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16">
        <v>156</v>
      </c>
      <c r="B335" s="217">
        <v>44140</v>
      </c>
      <c r="C335" s="217"/>
      <c r="D335" s="218" t="s">
        <v>405</v>
      </c>
      <c r="E335" s="219" t="s">
        <v>619</v>
      </c>
      <c r="F335" s="219">
        <v>182.5</v>
      </c>
      <c r="G335" s="219"/>
      <c r="H335" s="219">
        <v>248</v>
      </c>
      <c r="I335" s="221">
        <v>248</v>
      </c>
      <c r="J335" s="191" t="s">
        <v>677</v>
      </c>
      <c r="K335" s="192">
        <f t="shared" si="164"/>
        <v>65.5</v>
      </c>
      <c r="L335" s="193">
        <f t="shared" si="165"/>
        <v>0.35890410958904112</v>
      </c>
      <c r="M335" s="188" t="s">
        <v>588</v>
      </c>
      <c r="N335" s="194">
        <v>44214</v>
      </c>
      <c r="O335" s="1"/>
      <c r="P335" s="1"/>
      <c r="Q335" s="1"/>
      <c r="R335" s="6" t="s">
        <v>780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16">
        <v>157</v>
      </c>
      <c r="B336" s="217">
        <v>44140</v>
      </c>
      <c r="C336" s="217"/>
      <c r="D336" s="218" t="s">
        <v>325</v>
      </c>
      <c r="E336" s="219" t="s">
        <v>619</v>
      </c>
      <c r="F336" s="219">
        <v>247.5</v>
      </c>
      <c r="G336" s="219"/>
      <c r="H336" s="219">
        <v>320</v>
      </c>
      <c r="I336" s="221">
        <v>320</v>
      </c>
      <c r="J336" s="191" t="s">
        <v>677</v>
      </c>
      <c r="K336" s="192">
        <f t="shared" si="164"/>
        <v>72.5</v>
      </c>
      <c r="L336" s="193">
        <f t="shared" si="165"/>
        <v>0.29292929292929293</v>
      </c>
      <c r="M336" s="188" t="s">
        <v>588</v>
      </c>
      <c r="N336" s="194">
        <v>44323</v>
      </c>
      <c r="O336" s="1"/>
      <c r="P336" s="1"/>
      <c r="Q336" s="1"/>
      <c r="R336" s="6" t="s">
        <v>780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16">
        <v>158</v>
      </c>
      <c r="B337" s="217">
        <v>44140</v>
      </c>
      <c r="C337" s="217"/>
      <c r="D337" s="218" t="s">
        <v>271</v>
      </c>
      <c r="E337" s="219" t="s">
        <v>619</v>
      </c>
      <c r="F337" s="189">
        <v>925</v>
      </c>
      <c r="G337" s="219"/>
      <c r="H337" s="219">
        <v>1095</v>
      </c>
      <c r="I337" s="221">
        <v>1093</v>
      </c>
      <c r="J337" s="191" t="s">
        <v>807</v>
      </c>
      <c r="K337" s="192">
        <f t="shared" si="164"/>
        <v>170</v>
      </c>
      <c r="L337" s="193">
        <f t="shared" si="165"/>
        <v>0.18378378378378379</v>
      </c>
      <c r="M337" s="188" t="s">
        <v>588</v>
      </c>
      <c r="N337" s="194">
        <v>44201</v>
      </c>
      <c r="O337" s="1"/>
      <c r="P337" s="1"/>
      <c r="Q337" s="1"/>
      <c r="R337" s="6" t="s">
        <v>780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16">
        <v>159</v>
      </c>
      <c r="B338" s="217">
        <v>44140</v>
      </c>
      <c r="C338" s="217"/>
      <c r="D338" s="218" t="s">
        <v>341</v>
      </c>
      <c r="E338" s="219" t="s">
        <v>619</v>
      </c>
      <c r="F338" s="189">
        <v>332.5</v>
      </c>
      <c r="G338" s="219"/>
      <c r="H338" s="219">
        <v>393</v>
      </c>
      <c r="I338" s="221">
        <v>406</v>
      </c>
      <c r="J338" s="191" t="s">
        <v>808</v>
      </c>
      <c r="K338" s="192">
        <f t="shared" si="164"/>
        <v>60.5</v>
      </c>
      <c r="L338" s="193">
        <f t="shared" si="165"/>
        <v>0.18195488721804512</v>
      </c>
      <c r="M338" s="188" t="s">
        <v>588</v>
      </c>
      <c r="N338" s="194">
        <v>44256</v>
      </c>
      <c r="O338" s="1"/>
      <c r="P338" s="1"/>
      <c r="Q338" s="1"/>
      <c r="R338" s="6" t="s">
        <v>780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16">
        <v>160</v>
      </c>
      <c r="B339" s="217">
        <v>44141</v>
      </c>
      <c r="C339" s="217"/>
      <c r="D339" s="218" t="s">
        <v>480</v>
      </c>
      <c r="E339" s="219" t="s">
        <v>619</v>
      </c>
      <c r="F339" s="189">
        <v>231</v>
      </c>
      <c r="G339" s="219"/>
      <c r="H339" s="219">
        <v>281</v>
      </c>
      <c r="I339" s="221">
        <v>281</v>
      </c>
      <c r="J339" s="191" t="s">
        <v>677</v>
      </c>
      <c r="K339" s="192">
        <f t="shared" si="164"/>
        <v>50</v>
      </c>
      <c r="L339" s="193">
        <f t="shared" si="165"/>
        <v>0.21645021645021645</v>
      </c>
      <c r="M339" s="188" t="s">
        <v>588</v>
      </c>
      <c r="N339" s="194">
        <v>44358</v>
      </c>
      <c r="O339" s="1"/>
      <c r="P339" s="1"/>
      <c r="Q339" s="1"/>
      <c r="R339" s="6" t="s">
        <v>780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42">
        <v>161</v>
      </c>
      <c r="B340" s="235">
        <v>44187</v>
      </c>
      <c r="C340" s="235"/>
      <c r="D340" s="236" t="s">
        <v>453</v>
      </c>
      <c r="E340" s="53" t="s">
        <v>619</v>
      </c>
      <c r="F340" s="237" t="s">
        <v>809</v>
      </c>
      <c r="G340" s="53"/>
      <c r="H340" s="53"/>
      <c r="I340" s="238">
        <v>239</v>
      </c>
      <c r="J340" s="234" t="s">
        <v>591</v>
      </c>
      <c r="K340" s="234"/>
      <c r="L340" s="239"/>
      <c r="M340" s="240"/>
      <c r="N340" s="241"/>
      <c r="O340" s="1"/>
      <c r="P340" s="1"/>
      <c r="Q340" s="1"/>
      <c r="R340" s="6" t="s">
        <v>780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16">
        <v>162</v>
      </c>
      <c r="B341" s="217">
        <v>44258</v>
      </c>
      <c r="C341" s="217"/>
      <c r="D341" s="218" t="s">
        <v>805</v>
      </c>
      <c r="E341" s="219" t="s">
        <v>619</v>
      </c>
      <c r="F341" s="189">
        <v>495</v>
      </c>
      <c r="G341" s="219"/>
      <c r="H341" s="219">
        <v>595</v>
      </c>
      <c r="I341" s="221">
        <v>590</v>
      </c>
      <c r="J341" s="191" t="s">
        <v>854</v>
      </c>
      <c r="K341" s="192">
        <f>H341-F341</f>
        <v>100</v>
      </c>
      <c r="L341" s="193">
        <f>K341/F341</f>
        <v>0.20202020202020202</v>
      </c>
      <c r="M341" s="188" t="s">
        <v>588</v>
      </c>
      <c r="N341" s="194">
        <v>44589</v>
      </c>
      <c r="O341" s="1"/>
      <c r="P341" s="1"/>
      <c r="R341" s="6" t="s">
        <v>780</v>
      </c>
    </row>
    <row r="342" spans="1:26" ht="12.75" customHeight="1">
      <c r="A342" s="216">
        <v>163</v>
      </c>
      <c r="B342" s="217">
        <v>44274</v>
      </c>
      <c r="C342" s="217"/>
      <c r="D342" s="218" t="s">
        <v>341</v>
      </c>
      <c r="E342" s="219" t="s">
        <v>619</v>
      </c>
      <c r="F342" s="189">
        <v>355</v>
      </c>
      <c r="G342" s="219"/>
      <c r="H342" s="219">
        <v>422.5</v>
      </c>
      <c r="I342" s="221">
        <v>420</v>
      </c>
      <c r="J342" s="191" t="s">
        <v>810</v>
      </c>
      <c r="K342" s="192">
        <f>H342-F342</f>
        <v>67.5</v>
      </c>
      <c r="L342" s="193">
        <f>K342/F342</f>
        <v>0.19014084507042253</v>
      </c>
      <c r="M342" s="188" t="s">
        <v>588</v>
      </c>
      <c r="N342" s="194">
        <v>44361</v>
      </c>
      <c r="O342" s="1"/>
      <c r="R342" s="243" t="s">
        <v>780</v>
      </c>
    </row>
    <row r="343" spans="1:26" ht="12.75" customHeight="1">
      <c r="A343" s="216">
        <v>164</v>
      </c>
      <c r="B343" s="217">
        <v>44295</v>
      </c>
      <c r="C343" s="217"/>
      <c r="D343" s="218" t="s">
        <v>811</v>
      </c>
      <c r="E343" s="219" t="s">
        <v>619</v>
      </c>
      <c r="F343" s="189">
        <v>555</v>
      </c>
      <c r="G343" s="219"/>
      <c r="H343" s="219">
        <v>663</v>
      </c>
      <c r="I343" s="221">
        <v>663</v>
      </c>
      <c r="J343" s="191" t="s">
        <v>812</v>
      </c>
      <c r="K343" s="192">
        <f>H343-F343</f>
        <v>108</v>
      </c>
      <c r="L343" s="193">
        <f>K343/F343</f>
        <v>0.19459459459459461</v>
      </c>
      <c r="M343" s="188" t="s">
        <v>588</v>
      </c>
      <c r="N343" s="194">
        <v>44321</v>
      </c>
      <c r="O343" s="1"/>
      <c r="P343" s="1"/>
      <c r="Q343" s="1"/>
      <c r="R343" s="243" t="s">
        <v>780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16">
        <v>165</v>
      </c>
      <c r="B344" s="217">
        <v>44308</v>
      </c>
      <c r="C344" s="217"/>
      <c r="D344" s="218" t="s">
        <v>374</v>
      </c>
      <c r="E344" s="219" t="s">
        <v>619</v>
      </c>
      <c r="F344" s="189">
        <v>126.5</v>
      </c>
      <c r="G344" s="219"/>
      <c r="H344" s="219">
        <v>155</v>
      </c>
      <c r="I344" s="221">
        <v>155</v>
      </c>
      <c r="J344" s="191" t="s">
        <v>677</v>
      </c>
      <c r="K344" s="192">
        <f>H344-F344</f>
        <v>28.5</v>
      </c>
      <c r="L344" s="193">
        <f>K344/F344</f>
        <v>0.22529644268774704</v>
      </c>
      <c r="M344" s="188" t="s">
        <v>588</v>
      </c>
      <c r="N344" s="194">
        <v>44362</v>
      </c>
      <c r="O344" s="1"/>
      <c r="R344" s="243" t="s">
        <v>780</v>
      </c>
    </row>
    <row r="345" spans="1:26" ht="12.75" customHeight="1">
      <c r="A345" s="286">
        <v>166</v>
      </c>
      <c r="B345" s="287">
        <v>44368</v>
      </c>
      <c r="C345" s="287"/>
      <c r="D345" s="288" t="s">
        <v>392</v>
      </c>
      <c r="E345" s="289" t="s">
        <v>619</v>
      </c>
      <c r="F345" s="290">
        <v>287.5</v>
      </c>
      <c r="G345" s="289"/>
      <c r="H345" s="289">
        <v>245</v>
      </c>
      <c r="I345" s="291">
        <v>344</v>
      </c>
      <c r="J345" s="201" t="s">
        <v>848</v>
      </c>
      <c r="K345" s="202">
        <f>H345-F345</f>
        <v>-42.5</v>
      </c>
      <c r="L345" s="203">
        <f>K345/F345</f>
        <v>-0.14782608695652175</v>
      </c>
      <c r="M345" s="199" t="s">
        <v>600</v>
      </c>
      <c r="N345" s="196">
        <v>44508</v>
      </c>
      <c r="O345" s="1"/>
      <c r="R345" s="243" t="s">
        <v>780</v>
      </c>
    </row>
    <row r="346" spans="1:26" ht="12.75" customHeight="1">
      <c r="A346" s="242">
        <v>167</v>
      </c>
      <c r="B346" s="235">
        <v>44368</v>
      </c>
      <c r="C346" s="235"/>
      <c r="D346" s="236" t="s">
        <v>480</v>
      </c>
      <c r="E346" s="53" t="s">
        <v>619</v>
      </c>
      <c r="F346" s="237" t="s">
        <v>813</v>
      </c>
      <c r="G346" s="53"/>
      <c r="H346" s="53"/>
      <c r="I346" s="238">
        <v>320</v>
      </c>
      <c r="J346" s="234" t="s">
        <v>591</v>
      </c>
      <c r="K346" s="242"/>
      <c r="L346" s="235"/>
      <c r="M346" s="235"/>
      <c r="N346" s="236"/>
      <c r="O346" s="41"/>
      <c r="R346" s="243" t="s">
        <v>780</v>
      </c>
    </row>
    <row r="347" spans="1:26" ht="12.75" customHeight="1">
      <c r="A347" s="216">
        <v>168</v>
      </c>
      <c r="B347" s="217">
        <v>44406</v>
      </c>
      <c r="C347" s="217"/>
      <c r="D347" s="218" t="s">
        <v>374</v>
      </c>
      <c r="E347" s="219" t="s">
        <v>619</v>
      </c>
      <c r="F347" s="189">
        <v>162.5</v>
      </c>
      <c r="G347" s="219"/>
      <c r="H347" s="219">
        <v>200</v>
      </c>
      <c r="I347" s="221">
        <v>200</v>
      </c>
      <c r="J347" s="191" t="s">
        <v>677</v>
      </c>
      <c r="K347" s="192">
        <f>H347-F347</f>
        <v>37.5</v>
      </c>
      <c r="L347" s="193">
        <f>K347/F347</f>
        <v>0.23076923076923078</v>
      </c>
      <c r="M347" s="188" t="s">
        <v>588</v>
      </c>
      <c r="N347" s="194">
        <v>44571</v>
      </c>
      <c r="O347" s="1"/>
      <c r="R347" s="243" t="s">
        <v>780</v>
      </c>
    </row>
    <row r="348" spans="1:26" ht="12.75" customHeight="1">
      <c r="A348" s="216">
        <v>169</v>
      </c>
      <c r="B348" s="217">
        <v>44462</v>
      </c>
      <c r="C348" s="217"/>
      <c r="D348" s="218" t="s">
        <v>818</v>
      </c>
      <c r="E348" s="219" t="s">
        <v>619</v>
      </c>
      <c r="F348" s="189">
        <v>1235</v>
      </c>
      <c r="G348" s="219"/>
      <c r="H348" s="219">
        <v>1505</v>
      </c>
      <c r="I348" s="221">
        <v>1500</v>
      </c>
      <c r="J348" s="191" t="s">
        <v>677</v>
      </c>
      <c r="K348" s="192">
        <f>H348-F348</f>
        <v>270</v>
      </c>
      <c r="L348" s="193">
        <f>K348/F348</f>
        <v>0.21862348178137653</v>
      </c>
      <c r="M348" s="188" t="s">
        <v>588</v>
      </c>
      <c r="N348" s="194">
        <v>44564</v>
      </c>
      <c r="O348" s="1"/>
      <c r="R348" s="243" t="s">
        <v>780</v>
      </c>
    </row>
    <row r="349" spans="1:26" ht="12.75" customHeight="1">
      <c r="A349" s="258">
        <v>170</v>
      </c>
      <c r="B349" s="259">
        <v>44480</v>
      </c>
      <c r="C349" s="259"/>
      <c r="D349" s="260" t="s">
        <v>820</v>
      </c>
      <c r="E349" s="261" t="s">
        <v>619</v>
      </c>
      <c r="F349" s="262" t="s">
        <v>825</v>
      </c>
      <c r="G349" s="261"/>
      <c r="H349" s="261"/>
      <c r="I349" s="261">
        <v>145</v>
      </c>
      <c r="J349" s="263" t="s">
        <v>591</v>
      </c>
      <c r="K349" s="258"/>
      <c r="L349" s="259"/>
      <c r="M349" s="259"/>
      <c r="N349" s="260"/>
      <c r="O349" s="41"/>
      <c r="R349" s="243" t="s">
        <v>780</v>
      </c>
    </row>
    <row r="350" spans="1:26" ht="12.75" customHeight="1">
      <c r="A350" s="264">
        <v>171</v>
      </c>
      <c r="B350" s="265">
        <v>44481</v>
      </c>
      <c r="C350" s="265"/>
      <c r="D350" s="266" t="s">
        <v>260</v>
      </c>
      <c r="E350" s="267" t="s">
        <v>619</v>
      </c>
      <c r="F350" s="268" t="s">
        <v>822</v>
      </c>
      <c r="G350" s="267"/>
      <c r="H350" s="267"/>
      <c r="I350" s="267">
        <v>380</v>
      </c>
      <c r="J350" s="269" t="s">
        <v>591</v>
      </c>
      <c r="K350" s="264"/>
      <c r="L350" s="265"/>
      <c r="M350" s="265"/>
      <c r="N350" s="266"/>
      <c r="O350" s="41"/>
      <c r="R350" s="243" t="s">
        <v>780</v>
      </c>
    </row>
    <row r="351" spans="1:26" ht="12.75" customHeight="1">
      <c r="A351" s="264">
        <v>172</v>
      </c>
      <c r="B351" s="265">
        <v>44481</v>
      </c>
      <c r="C351" s="265"/>
      <c r="D351" s="266" t="s">
        <v>400</v>
      </c>
      <c r="E351" s="267" t="s">
        <v>619</v>
      </c>
      <c r="F351" s="268" t="s">
        <v>823</v>
      </c>
      <c r="G351" s="267"/>
      <c r="H351" s="267"/>
      <c r="I351" s="267">
        <v>56</v>
      </c>
      <c r="J351" s="269" t="s">
        <v>591</v>
      </c>
      <c r="K351" s="264"/>
      <c r="L351" s="265"/>
      <c r="M351" s="265"/>
      <c r="N351" s="266"/>
      <c r="O351" s="41"/>
      <c r="R351" s="243"/>
    </row>
    <row r="352" spans="1:26" ht="12.75" customHeight="1">
      <c r="A352" s="216">
        <v>173</v>
      </c>
      <c r="B352" s="217">
        <v>44551</v>
      </c>
      <c r="C352" s="217"/>
      <c r="D352" s="218" t="s">
        <v>118</v>
      </c>
      <c r="E352" s="219" t="s">
        <v>619</v>
      </c>
      <c r="F352" s="189">
        <v>2300</v>
      </c>
      <c r="G352" s="219"/>
      <c r="H352" s="219">
        <f>(2820+2200)/2</f>
        <v>2510</v>
      </c>
      <c r="I352" s="221">
        <v>3000</v>
      </c>
      <c r="J352" s="191" t="s">
        <v>878</v>
      </c>
      <c r="K352" s="192">
        <f>H352-F352</f>
        <v>210</v>
      </c>
      <c r="L352" s="193">
        <f>K352/F352</f>
        <v>9.1304347826086957E-2</v>
      </c>
      <c r="M352" s="188" t="s">
        <v>588</v>
      </c>
      <c r="N352" s="194">
        <v>44649</v>
      </c>
      <c r="O352" s="1"/>
      <c r="R352" s="243"/>
    </row>
    <row r="353" spans="1:18" ht="12.75" customHeight="1">
      <c r="A353" s="270">
        <v>174</v>
      </c>
      <c r="B353" s="265">
        <v>44606</v>
      </c>
      <c r="C353" s="270"/>
      <c r="D353" s="270" t="s">
        <v>426</v>
      </c>
      <c r="E353" s="267" t="s">
        <v>619</v>
      </c>
      <c r="F353" s="267" t="s">
        <v>857</v>
      </c>
      <c r="G353" s="267"/>
      <c r="H353" s="267"/>
      <c r="I353" s="267">
        <v>764</v>
      </c>
      <c r="J353" s="267" t="s">
        <v>591</v>
      </c>
      <c r="K353" s="267"/>
      <c r="L353" s="267"/>
      <c r="M353" s="267"/>
      <c r="N353" s="270"/>
      <c r="O353" s="41"/>
      <c r="R353" s="243"/>
    </row>
    <row r="354" spans="1:18" ht="12.75" customHeight="1">
      <c r="A354" s="270">
        <v>175</v>
      </c>
      <c r="B354" s="265">
        <v>44613</v>
      </c>
      <c r="C354" s="270"/>
      <c r="D354" s="270" t="s">
        <v>818</v>
      </c>
      <c r="E354" s="267" t="s">
        <v>619</v>
      </c>
      <c r="F354" s="267" t="s">
        <v>858</v>
      </c>
      <c r="G354" s="267"/>
      <c r="H354" s="267"/>
      <c r="I354" s="267">
        <v>1510</v>
      </c>
      <c r="J354" s="267" t="s">
        <v>591</v>
      </c>
      <c r="K354" s="267"/>
      <c r="L354" s="267"/>
      <c r="M354" s="267"/>
      <c r="N354" s="270"/>
      <c r="O354" s="41"/>
      <c r="R354" s="243"/>
    </row>
    <row r="355" spans="1:18" ht="12.75" customHeight="1">
      <c r="A355">
        <v>176</v>
      </c>
      <c r="B355" s="265">
        <v>44670</v>
      </c>
      <c r="C355" s="265"/>
      <c r="D355" s="270" t="s">
        <v>552</v>
      </c>
      <c r="E355" s="449" t="s">
        <v>619</v>
      </c>
      <c r="F355" s="267" t="s">
        <v>1023</v>
      </c>
      <c r="G355" s="267"/>
      <c r="H355" s="267"/>
      <c r="I355" s="267">
        <v>553</v>
      </c>
      <c r="J355" s="267" t="s">
        <v>591</v>
      </c>
      <c r="K355" s="267"/>
      <c r="L355" s="267"/>
      <c r="M355" s="267"/>
      <c r="N355" s="267"/>
      <c r="O355" s="41"/>
      <c r="R355" s="243"/>
    </row>
    <row r="356" spans="1:18" ht="12.75" customHeight="1">
      <c r="A356" s="242"/>
      <c r="F356" s="56"/>
      <c r="G356" s="56"/>
      <c r="H356" s="56"/>
      <c r="I356" s="56"/>
      <c r="J356" s="41"/>
      <c r="K356" s="56"/>
      <c r="L356" s="56"/>
      <c r="M356" s="56"/>
      <c r="O356" s="41"/>
      <c r="R356" s="243"/>
    </row>
    <row r="357" spans="1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1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1:18" ht="12.75" customHeight="1">
      <c r="B359" s="244" t="s">
        <v>814</v>
      </c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1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1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1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1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1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1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1:18" ht="12.75" customHeight="1">
      <c r="A366" s="245"/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1:18" ht="12.75" customHeight="1">
      <c r="A367" s="245"/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1:18" ht="12.75" customHeight="1">
      <c r="A368" s="53"/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  <row r="528" spans="6:18" ht="12.75" customHeight="1">
      <c r="F528" s="56"/>
      <c r="G528" s="56"/>
      <c r="H528" s="56"/>
      <c r="I528" s="56"/>
      <c r="J528" s="41"/>
      <c r="K528" s="56"/>
      <c r="L528" s="56"/>
      <c r="M528" s="56"/>
      <c r="O528" s="41"/>
      <c r="R528" s="56"/>
    </row>
    <row r="529" spans="6:18" ht="12.75" customHeight="1">
      <c r="F529" s="56"/>
      <c r="G529" s="56"/>
      <c r="H529" s="56"/>
      <c r="I529" s="56"/>
      <c r="J529" s="41"/>
      <c r="K529" s="56"/>
      <c r="L529" s="56"/>
      <c r="M529" s="56"/>
      <c r="O529" s="41"/>
      <c r="R529" s="56"/>
    </row>
    <row r="530" spans="6:18" ht="12.75" customHeight="1">
      <c r="F530" s="56"/>
      <c r="G530" s="56"/>
      <c r="H530" s="56"/>
      <c r="I530" s="56"/>
      <c r="J530" s="41"/>
      <c r="K530" s="56"/>
      <c r="L530" s="56"/>
      <c r="M530" s="56"/>
      <c r="O530" s="41"/>
      <c r="R530" s="56"/>
    </row>
    <row r="531" spans="6:18" ht="12.75" customHeight="1">
      <c r="F531" s="56"/>
      <c r="G531" s="56"/>
      <c r="H531" s="56"/>
      <c r="I531" s="56"/>
      <c r="J531" s="41"/>
      <c r="K531" s="56"/>
      <c r="L531" s="56"/>
      <c r="M531" s="56"/>
      <c r="O531" s="41"/>
      <c r="R531" s="56"/>
    </row>
    <row r="532" spans="6:18" ht="12.75" customHeight="1">
      <c r="F532" s="56"/>
      <c r="G532" s="56"/>
      <c r="H532" s="56"/>
      <c r="I532" s="56"/>
      <c r="J532" s="41"/>
      <c r="K532" s="56"/>
      <c r="L532" s="56"/>
      <c r="M532" s="56"/>
      <c r="O532" s="41"/>
      <c r="R532" s="56"/>
    </row>
    <row r="533" spans="6:18" ht="12.75" customHeight="1">
      <c r="F533" s="56"/>
      <c r="G533" s="56"/>
      <c r="H533" s="56"/>
      <c r="I533" s="56"/>
      <c r="J533" s="41"/>
      <c r="K533" s="56"/>
      <c r="L533" s="56"/>
      <c r="M533" s="56"/>
      <c r="O533" s="41"/>
      <c r="R533" s="56"/>
    </row>
    <row r="534" spans="6:18" ht="12.75" customHeight="1">
      <c r="F534" s="56"/>
      <c r="G534" s="56"/>
      <c r="H534" s="56"/>
      <c r="I534" s="56"/>
      <c r="J534" s="41"/>
      <c r="K534" s="56"/>
      <c r="L534" s="56"/>
      <c r="M534" s="56"/>
      <c r="O534" s="41"/>
      <c r="R534" s="56"/>
    </row>
    <row r="535" spans="6:18" ht="12.75" customHeight="1">
      <c r="F535" s="56"/>
      <c r="G535" s="56"/>
      <c r="H535" s="56"/>
      <c r="I535" s="56"/>
      <c r="J535" s="41"/>
      <c r="K535" s="56"/>
      <c r="L535" s="56"/>
      <c r="M535" s="56"/>
      <c r="O535" s="41"/>
      <c r="R535" s="56"/>
    </row>
    <row r="536" spans="6:18" ht="12.75" customHeight="1">
      <c r="F536" s="56"/>
      <c r="G536" s="56"/>
      <c r="H536" s="56"/>
      <c r="I536" s="56"/>
      <c r="J536" s="41"/>
      <c r="K536" s="56"/>
      <c r="L536" s="56"/>
      <c r="M536" s="56"/>
      <c r="O536" s="41"/>
      <c r="R536" s="56"/>
    </row>
    <row r="537" spans="6:18" ht="12.75" customHeight="1">
      <c r="F537" s="56"/>
      <c r="G537" s="56"/>
      <c r="H537" s="56"/>
      <c r="I537" s="56"/>
      <c r="J537" s="41"/>
      <c r="K537" s="56"/>
      <c r="L537" s="56"/>
      <c r="M537" s="56"/>
      <c r="O537" s="41"/>
      <c r="R537" s="56"/>
    </row>
    <row r="538" spans="6:18" ht="12.75" customHeight="1">
      <c r="F538" s="56"/>
      <c r="G538" s="56"/>
      <c r="H538" s="56"/>
      <c r="I538" s="56"/>
      <c r="J538" s="41"/>
      <c r="K538" s="56"/>
      <c r="L538" s="56"/>
      <c r="M538" s="56"/>
      <c r="O538" s="41"/>
      <c r="R538" s="56"/>
    </row>
    <row r="539" spans="6:18" ht="12.75" customHeight="1">
      <c r="F539" s="56"/>
      <c r="G539" s="56"/>
      <c r="H539" s="56"/>
      <c r="I539" s="56"/>
      <c r="J539" s="41"/>
      <c r="K539" s="56"/>
      <c r="L539" s="56"/>
      <c r="M539" s="56"/>
      <c r="O539" s="41"/>
      <c r="R539" s="56"/>
    </row>
    <row r="540" spans="6:18" ht="12.75" customHeight="1">
      <c r="F540" s="56"/>
      <c r="G540" s="56"/>
      <c r="H540" s="56"/>
      <c r="I540" s="56"/>
      <c r="J540" s="41"/>
      <c r="K540" s="56"/>
      <c r="L540" s="56"/>
      <c r="M540" s="56"/>
      <c r="O540" s="41"/>
      <c r="R540" s="56"/>
    </row>
    <row r="541" spans="6:18" ht="12.75" customHeight="1">
      <c r="F541" s="56"/>
      <c r="G541" s="56"/>
      <c r="H541" s="56"/>
      <c r="I541" s="56"/>
      <c r="J541" s="41"/>
      <c r="K541" s="56"/>
      <c r="L541" s="56"/>
      <c r="M541" s="56"/>
      <c r="O541" s="41"/>
      <c r="R541" s="56"/>
    </row>
  </sheetData>
  <autoFilter ref="R1:R364"/>
  <mergeCells count="13">
    <mergeCell ref="O136:O137"/>
    <mergeCell ref="P136:P137"/>
    <mergeCell ref="N136:N137"/>
    <mergeCell ref="M136:M137"/>
    <mergeCell ref="A87:A88"/>
    <mergeCell ref="B87:B88"/>
    <mergeCell ref="J87:J88"/>
    <mergeCell ref="A136:A137"/>
    <mergeCell ref="B136:B137"/>
    <mergeCell ref="M87:M88"/>
    <mergeCell ref="N87:N88"/>
    <mergeCell ref="O87:O88"/>
    <mergeCell ref="P87:P88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9 K8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2022-04-26T02:38:50Z</dcterms:modified>
</cp:coreProperties>
</file>