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codeName="ThisWorkbook"/>
  <bookViews>
    <workbookView xWindow="-105" yWindow="-105" windowWidth="20640" windowHeight="1176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</sheets>
  <definedNames>
    <definedName name="_xlnm._FilterDatabase" localSheetId="5" hidden="1">'Call Tracker (Equity &amp; F&amp;O)'!$R$1:$R$353</definedName>
    <definedName name="_xlnm._FilterDatabase" localSheetId="1" hidden="1">'Future Intra'!$A$9:$O$156</definedName>
    <definedName name="Excel_BuiltIn__FilterDatabase_5">#REF!</definedName>
    <definedName name="Excel_BuiltIn__FilterDatabase_6">'Bulk Deals'!#REF!</definedName>
  </definedNames>
  <calcPr calcId="125725"/>
</workbook>
</file>

<file path=xl/calcChain.xml><?xml version="1.0" encoding="utf-8"?>
<calcChain xmlns="http://schemas.openxmlformats.org/spreadsheetml/2006/main">
  <c r="K138" i="7"/>
  <c r="M138" s="1"/>
  <c r="M137"/>
  <c r="K137"/>
  <c r="K133"/>
  <c r="M133" s="1"/>
  <c r="K135"/>
  <c r="M135" s="1"/>
  <c r="L86"/>
  <c r="K86"/>
  <c r="L83"/>
  <c r="K83"/>
  <c r="K131"/>
  <c r="M131" s="1"/>
  <c r="K132"/>
  <c r="M132" s="1"/>
  <c r="L58"/>
  <c r="K58"/>
  <c r="L20"/>
  <c r="K20"/>
  <c r="K129"/>
  <c r="M129" s="1"/>
  <c r="K130"/>
  <c r="M130" s="1"/>
  <c r="L85"/>
  <c r="K85"/>
  <c r="L61"/>
  <c r="K61"/>
  <c r="K128"/>
  <c r="M128" s="1"/>
  <c r="L59"/>
  <c r="K59"/>
  <c r="L57"/>
  <c r="K57"/>
  <c r="L55"/>
  <c r="K55"/>
  <c r="M55" s="1"/>
  <c r="L84"/>
  <c r="K84"/>
  <c r="L56"/>
  <c r="K56"/>
  <c r="L82"/>
  <c r="K124"/>
  <c r="M124" s="1"/>
  <c r="K126"/>
  <c r="M126" s="1"/>
  <c r="K127"/>
  <c r="M127" s="1"/>
  <c r="K125"/>
  <c r="M125" s="1"/>
  <c r="K82"/>
  <c r="K122"/>
  <c r="M122" s="1"/>
  <c r="L53"/>
  <c r="K53"/>
  <c r="L40"/>
  <c r="K40"/>
  <c r="K123"/>
  <c r="M123" s="1"/>
  <c r="M96"/>
  <c r="L52"/>
  <c r="K52"/>
  <c r="L54"/>
  <c r="K54"/>
  <c r="K121"/>
  <c r="M121" s="1"/>
  <c r="K120"/>
  <c r="M120" s="1"/>
  <c r="K117"/>
  <c r="M117" s="1"/>
  <c r="K119"/>
  <c r="M119" s="1"/>
  <c r="K118"/>
  <c r="M118" s="1"/>
  <c r="L18"/>
  <c r="K18"/>
  <c r="K112"/>
  <c r="M112" s="1"/>
  <c r="L149"/>
  <c r="K116"/>
  <c r="M116" s="1"/>
  <c r="K115"/>
  <c r="M115" s="1"/>
  <c r="K114"/>
  <c r="M114" s="1"/>
  <c r="K113"/>
  <c r="M113" s="1"/>
  <c r="K51"/>
  <c r="L51"/>
  <c r="L14"/>
  <c r="K14"/>
  <c r="K111"/>
  <c r="M111" s="1"/>
  <c r="M78"/>
  <c r="K78"/>
  <c r="M76"/>
  <c r="K77"/>
  <c r="K76"/>
  <c r="L50"/>
  <c r="K50"/>
  <c r="L41"/>
  <c r="K41"/>
  <c r="L48"/>
  <c r="K48"/>
  <c r="L49"/>
  <c r="K49"/>
  <c r="L46"/>
  <c r="K46"/>
  <c r="L42"/>
  <c r="K42"/>
  <c r="L47"/>
  <c r="K47"/>
  <c r="K110"/>
  <c r="M110" s="1"/>
  <c r="K109"/>
  <c r="M109" s="1"/>
  <c r="L75"/>
  <c r="K75"/>
  <c r="K107"/>
  <c r="M107" s="1"/>
  <c r="K108"/>
  <c r="M108" s="1"/>
  <c r="L80"/>
  <c r="L45"/>
  <c r="K45"/>
  <c r="L12"/>
  <c r="K12"/>
  <c r="K106"/>
  <c r="M106" s="1"/>
  <c r="M20" l="1"/>
  <c r="M86"/>
  <c r="M83"/>
  <c r="M52"/>
  <c r="M58"/>
  <c r="M59"/>
  <c r="M40"/>
  <c r="M61"/>
  <c r="M85"/>
  <c r="M57"/>
  <c r="M53"/>
  <c r="M56"/>
  <c r="M84"/>
  <c r="M82"/>
  <c r="M47"/>
  <c r="M54"/>
  <c r="M18"/>
  <c r="M45"/>
  <c r="M41"/>
  <c r="M46"/>
  <c r="M50"/>
  <c r="M14"/>
  <c r="M51"/>
  <c r="M48"/>
  <c r="M49"/>
  <c r="M12"/>
  <c r="M42"/>
  <c r="M75"/>
  <c r="K105"/>
  <c r="M105" s="1"/>
  <c r="K104"/>
  <c r="M104" s="1"/>
  <c r="K103"/>
  <c r="M103" s="1"/>
  <c r="L74"/>
  <c r="K74"/>
  <c r="L44"/>
  <c r="K44"/>
  <c r="L36"/>
  <c r="K36"/>
  <c r="L17"/>
  <c r="K17"/>
  <c r="L16"/>
  <c r="K16"/>
  <c r="L43"/>
  <c r="K43"/>
  <c r="L72"/>
  <c r="K72"/>
  <c r="K102"/>
  <c r="M102" s="1"/>
  <c r="K101"/>
  <c r="M101" s="1"/>
  <c r="K100"/>
  <c r="M100" s="1"/>
  <c r="K99"/>
  <c r="M99" s="1"/>
  <c r="K98"/>
  <c r="M98" s="1"/>
  <c r="L39"/>
  <c r="K39"/>
  <c r="L73"/>
  <c r="K73"/>
  <c r="M74" l="1"/>
  <c r="M44"/>
  <c r="M17"/>
  <c r="M16"/>
  <c r="M36"/>
  <c r="M43"/>
  <c r="M72"/>
  <c r="M39"/>
  <c r="M73"/>
  <c r="K97" l="1"/>
  <c r="M97" s="1"/>
  <c r="K96"/>
  <c r="L38"/>
  <c r="K38"/>
  <c r="L37"/>
  <c r="K37"/>
  <c r="L13"/>
  <c r="K13"/>
  <c r="L15"/>
  <c r="K15"/>
  <c r="H11"/>
  <c r="M15" l="1"/>
  <c r="M38"/>
  <c r="M13"/>
  <c r="M37"/>
  <c r="L151"/>
  <c r="K151"/>
  <c r="L11"/>
  <c r="K11"/>
  <c r="L150"/>
  <c r="K150"/>
  <c r="K331"/>
  <c r="L331" s="1"/>
  <c r="L10"/>
  <c r="K10"/>
  <c r="M151" l="1"/>
  <c r="M11"/>
  <c r="M150"/>
  <c r="M10"/>
  <c r="K149"/>
  <c r="K323"/>
  <c r="L323" s="1"/>
  <c r="K303"/>
  <c r="L303" s="1"/>
  <c r="K328"/>
  <c r="L328" s="1"/>
  <c r="K327"/>
  <c r="L327" s="1"/>
  <c r="K330"/>
  <c r="L330" s="1"/>
  <c r="K325"/>
  <c r="L325" s="1"/>
  <c r="M7"/>
  <c r="F313"/>
  <c r="K313" s="1"/>
  <c r="L313" s="1"/>
  <c r="K314"/>
  <c r="L314" s="1"/>
  <c r="K305"/>
  <c r="L305" s="1"/>
  <c r="K308"/>
  <c r="L308" s="1"/>
  <c r="K316"/>
  <c r="L316" s="1"/>
  <c r="F307"/>
  <c r="F306"/>
  <c r="K306" s="1"/>
  <c r="L306" s="1"/>
  <c r="F304"/>
  <c r="K304" s="1"/>
  <c r="L304" s="1"/>
  <c r="F284"/>
  <c r="K284" s="1"/>
  <c r="L284" s="1"/>
  <c r="F236"/>
  <c r="K236" s="1"/>
  <c r="L236" s="1"/>
  <c r="K315"/>
  <c r="L315" s="1"/>
  <c r="K319"/>
  <c r="L319" s="1"/>
  <c r="K320"/>
  <c r="L320" s="1"/>
  <c r="K312"/>
  <c r="L312" s="1"/>
  <c r="K322"/>
  <c r="L322" s="1"/>
  <c r="K318"/>
  <c r="L318" s="1"/>
  <c r="K311"/>
  <c r="L311" s="1"/>
  <c r="K300"/>
  <c r="L300" s="1"/>
  <c r="K302"/>
  <c r="L302" s="1"/>
  <c r="K299"/>
  <c r="L299" s="1"/>
  <c r="K301"/>
  <c r="L301" s="1"/>
  <c r="K230"/>
  <c r="L230" s="1"/>
  <c r="K283"/>
  <c r="L283" s="1"/>
  <c r="K297"/>
  <c r="L297" s="1"/>
  <c r="K298"/>
  <c r="L298" s="1"/>
  <c r="K296"/>
  <c r="L296" s="1"/>
  <c r="K295"/>
  <c r="L295" s="1"/>
  <c r="K294"/>
  <c r="L294" s="1"/>
  <c r="K293"/>
  <c r="L293" s="1"/>
  <c r="K292"/>
  <c r="L292" s="1"/>
  <c r="K291"/>
  <c r="L291" s="1"/>
  <c r="K290"/>
  <c r="L290" s="1"/>
  <c r="K288"/>
  <c r="L288" s="1"/>
  <c r="K286"/>
  <c r="L286" s="1"/>
  <c r="K285"/>
  <c r="L285" s="1"/>
  <c r="K280"/>
  <c r="L280" s="1"/>
  <c r="K279"/>
  <c r="L279" s="1"/>
  <c r="K278"/>
  <c r="L278" s="1"/>
  <c r="K275"/>
  <c r="L275" s="1"/>
  <c r="K274"/>
  <c r="L274" s="1"/>
  <c r="K273"/>
  <c r="L273" s="1"/>
  <c r="K272"/>
  <c r="L272" s="1"/>
  <c r="K271"/>
  <c r="L271" s="1"/>
  <c r="K270"/>
  <c r="L270" s="1"/>
  <c r="K268"/>
  <c r="L268" s="1"/>
  <c r="K267"/>
  <c r="L267" s="1"/>
  <c r="K266"/>
  <c r="L266" s="1"/>
  <c r="K265"/>
  <c r="L265" s="1"/>
  <c r="K264"/>
  <c r="L264" s="1"/>
  <c r="K263"/>
  <c r="L263" s="1"/>
  <c r="K262"/>
  <c r="L262" s="1"/>
  <c r="K261"/>
  <c r="L261" s="1"/>
  <c r="K260"/>
  <c r="L260" s="1"/>
  <c r="K258"/>
  <c r="L258" s="1"/>
  <c r="K256"/>
  <c r="L256" s="1"/>
  <c r="K254"/>
  <c r="L254" s="1"/>
  <c r="K252"/>
  <c r="L252" s="1"/>
  <c r="K251"/>
  <c r="L251" s="1"/>
  <c r="K250"/>
  <c r="L250" s="1"/>
  <c r="K248"/>
  <c r="L248" s="1"/>
  <c r="K247"/>
  <c r="L247" s="1"/>
  <c r="K246"/>
  <c r="L246" s="1"/>
  <c r="K245"/>
  <c r="K244"/>
  <c r="L244" s="1"/>
  <c r="K243"/>
  <c r="L243" s="1"/>
  <c r="K241"/>
  <c r="L241" s="1"/>
  <c r="K240"/>
  <c r="L240" s="1"/>
  <c r="K239"/>
  <c r="L239" s="1"/>
  <c r="K238"/>
  <c r="L238" s="1"/>
  <c r="K237"/>
  <c r="L237" s="1"/>
  <c r="H235"/>
  <c r="K235" s="1"/>
  <c r="L235" s="1"/>
  <c r="K232"/>
  <c r="L232" s="1"/>
  <c r="K231"/>
  <c r="L231" s="1"/>
  <c r="K229"/>
  <c r="L229" s="1"/>
  <c r="K228"/>
  <c r="L228" s="1"/>
  <c r="K225"/>
  <c r="L225" s="1"/>
  <c r="K224"/>
  <c r="L224" s="1"/>
  <c r="K223"/>
  <c r="L223" s="1"/>
  <c r="K222"/>
  <c r="L222" s="1"/>
  <c r="K221"/>
  <c r="L221" s="1"/>
  <c r="K220"/>
  <c r="L220" s="1"/>
  <c r="K219"/>
  <c r="L219" s="1"/>
  <c r="K218"/>
  <c r="L218" s="1"/>
  <c r="K217"/>
  <c r="L217" s="1"/>
  <c r="K216"/>
  <c r="L216" s="1"/>
  <c r="K215"/>
  <c r="L215" s="1"/>
  <c r="K214"/>
  <c r="L214" s="1"/>
  <c r="K213"/>
  <c r="L213" s="1"/>
  <c r="K212"/>
  <c r="L212" s="1"/>
  <c r="K211"/>
  <c r="L211" s="1"/>
  <c r="K210"/>
  <c r="L210" s="1"/>
  <c r="K209"/>
  <c r="L209" s="1"/>
  <c r="K208"/>
  <c r="L208" s="1"/>
  <c r="K207"/>
  <c r="L207" s="1"/>
  <c r="K206"/>
  <c r="L206" s="1"/>
  <c r="K205"/>
  <c r="L205" s="1"/>
  <c r="K204"/>
  <c r="L204" s="1"/>
  <c r="K203"/>
  <c r="L203" s="1"/>
  <c r="K202"/>
  <c r="L202" s="1"/>
  <c r="H201"/>
  <c r="K201" s="1"/>
  <c r="L201" s="1"/>
  <c r="F200"/>
  <c r="K200" s="1"/>
  <c r="L200" s="1"/>
  <c r="K199"/>
  <c r="L199" s="1"/>
  <c r="K198"/>
  <c r="L198" s="1"/>
  <c r="K197"/>
  <c r="L197" s="1"/>
  <c r="K196"/>
  <c r="L196" s="1"/>
  <c r="K195"/>
  <c r="L195" s="1"/>
  <c r="K194"/>
  <c r="L194" s="1"/>
  <c r="K193"/>
  <c r="L193" s="1"/>
  <c r="K192"/>
  <c r="L192" s="1"/>
  <c r="K191"/>
  <c r="L191" s="1"/>
  <c r="K190"/>
  <c r="L190" s="1"/>
  <c r="K189"/>
  <c r="L189" s="1"/>
  <c r="K188"/>
  <c r="L188" s="1"/>
  <c r="K187"/>
  <c r="L187" s="1"/>
  <c r="K186"/>
  <c r="L186" s="1"/>
  <c r="K185"/>
  <c r="L185" s="1"/>
  <c r="K184"/>
  <c r="L184" s="1"/>
  <c r="K183"/>
  <c r="L183" s="1"/>
  <c r="K182"/>
  <c r="L182" s="1"/>
  <c r="K181"/>
  <c r="L181" s="1"/>
  <c r="K180"/>
  <c r="L180" s="1"/>
  <c r="K179"/>
  <c r="L179" s="1"/>
  <c r="K178"/>
  <c r="L178" s="1"/>
  <c r="K177"/>
  <c r="L177" s="1"/>
  <c r="K176"/>
  <c r="L176" s="1"/>
  <c r="K175"/>
  <c r="L175" s="1"/>
  <c r="K174"/>
  <c r="L174" s="1"/>
  <c r="K173"/>
  <c r="L173" s="1"/>
  <c r="D7" i="6"/>
  <c r="K6" i="4"/>
  <c r="K6" i="3"/>
  <c r="L6" i="2"/>
  <c r="M149" i="7" l="1"/>
</calcChain>
</file>

<file path=xl/sharedStrings.xml><?xml version="1.0" encoding="utf-8"?>
<sst xmlns="http://schemas.openxmlformats.org/spreadsheetml/2006/main" count="2874" uniqueCount="1117">
  <si>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</si>
  <si>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</si>
  <si>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</si>
  <si>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</si>
  <si>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</si>
  <si>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</si>
  <si>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</si>
  <si>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</si>
  <si>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</si>
  <si>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</si>
  <si>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</si>
  <si>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</si>
  <si>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</si>
  <si>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</si>
  <si>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</si>
  <si>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</si>
  <si>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</si>
  <si>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</si>
  <si>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</si>
  <si>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</si>
  <si>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</si>
  <si>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</si>
  <si>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</si>
  <si>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</si>
  <si>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</si>
  <si>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</si>
  <si>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</si>
  <si>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</si>
  <si>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</si>
  <si>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</si>
  <si>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</si>
  <si>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</si>
  <si>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</si>
  <si>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</si>
  <si>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</si>
  <si>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</si>
  <si>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</si>
  <si>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Cement</t>
  </si>
  <si>
    <t>ACC</t>
  </si>
  <si>
    <t>Others</t>
  </si>
  <si>
    <t>ADANIENT</t>
  </si>
  <si>
    <t>ADANIPORTS</t>
  </si>
  <si>
    <t>Power</t>
  </si>
  <si>
    <t>Automobile</t>
  </si>
  <si>
    <t>AMARAJABAT</t>
  </si>
  <si>
    <t>AMBUJACEM</t>
  </si>
  <si>
    <t>APOLLOHOSP</t>
  </si>
  <si>
    <t>APOLLOTYRE</t>
  </si>
  <si>
    <t>ASHOKLEY</t>
  </si>
  <si>
    <t>FMCG</t>
  </si>
  <si>
    <t>ASIANPAINT</t>
  </si>
  <si>
    <t>Pharma</t>
  </si>
  <si>
    <t>AUROPHARMA</t>
  </si>
  <si>
    <t>Banking</t>
  </si>
  <si>
    <t>AXISBANK</t>
  </si>
  <si>
    <t>BAJAJ-AUTO</t>
  </si>
  <si>
    <t>Finance</t>
  </si>
  <si>
    <t>BAJAJFINSV</t>
  </si>
  <si>
    <t>BAJFINANCE</t>
  </si>
  <si>
    <t>BALKRISIND</t>
  </si>
  <si>
    <t>BANKBARODA</t>
  </si>
  <si>
    <t>BANKINDIA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</si>
  <si>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</si>
  <si>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</si>
  <si>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</si>
  <si>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</si>
  <si>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</si>
  <si>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</si>
  <si>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</si>
  <si>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</si>
  <si>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</si>
  <si>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</si>
  <si>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</si>
  <si>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</si>
  <si>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</si>
  <si>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</si>
  <si>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</si>
  <si>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CASTROLIND</t>
  </si>
  <si>
    <t>Textile</t>
  </si>
  <si>
    <t>CENTURYTEX</t>
  </si>
  <si>
    <t>CESC</t>
  </si>
  <si>
    <t>CHOLAFIN</t>
  </si>
  <si>
    <t>CIPLA</t>
  </si>
  <si>
    <t>COALINDIA</t>
  </si>
  <si>
    <t>COLPAL</t>
  </si>
  <si>
    <t>CONCOR</t>
  </si>
  <si>
    <t>CUMMINSIND</t>
  </si>
  <si>
    <t>DABUR</t>
  </si>
  <si>
    <t>Media</t>
  </si>
  <si>
    <t>DISHTV</t>
  </si>
  <si>
    <t>DIVISLAB</t>
  </si>
  <si>
    <t>Realty</t>
  </si>
  <si>
    <t>DLF</t>
  </si>
  <si>
    <t>DRREDDY</t>
  </si>
  <si>
    <t>EICHERMOT</t>
  </si>
  <si>
    <t>EQUITAS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</si>
  <si>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</si>
  <si>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</si>
  <si>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</si>
  <si>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</si>
  <si>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</si>
  <si>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</si>
  <si>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</si>
  <si>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</si>
  <si>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GRASIM</t>
  </si>
  <si>
    <t>HAVELLS</t>
  </si>
  <si>
    <t>Technology</t>
  </si>
  <si>
    <t>HCLTECH</t>
  </si>
  <si>
    <t>HDFC</t>
  </si>
  <si>
    <t>HDFCBANK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</si>
  <si>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</si>
  <si>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</si>
  <si>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</si>
  <si>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</si>
  <si>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</si>
  <si>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</si>
  <si>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</si>
  <si>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</si>
  <si>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</si>
  <si>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</si>
  <si>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</si>
  <si>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</si>
  <si>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</si>
  <si>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INFRATEL</t>
  </si>
  <si>
    <t>INFY</t>
  </si>
  <si>
    <t>IOC</t>
  </si>
  <si>
    <t>ITC</t>
  </si>
  <si>
    <t>JINDALSTEL</t>
  </si>
  <si>
    <t>JSWSTEEL</t>
  </si>
  <si>
    <t>JUBLFOOD</t>
  </si>
  <si>
    <t>JUSTDIAL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</si>
  <si>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</si>
  <si>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</si>
  <si>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</si>
  <si>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</si>
  <si>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</si>
  <si>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</si>
  <si>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</si>
  <si>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</si>
  <si>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</si>
  <si>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</si>
  <si>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</si>
  <si>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</si>
  <si>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</si>
  <si>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</si>
  <si>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</si>
  <si>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</si>
  <si>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</si>
  <si>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</si>
  <si>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NBCC</t>
  </si>
  <si>
    <t>NCC</t>
  </si>
  <si>
    <t>NESTLEIND</t>
  </si>
  <si>
    <t>NMDC</t>
  </si>
  <si>
    <t>NTPC</t>
  </si>
  <si>
    <t>OIL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</si>
  <si>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</si>
  <si>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</si>
  <si>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</si>
  <si>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</si>
  <si>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</si>
  <si>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</si>
  <si>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</si>
  <si>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</si>
  <si>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</si>
  <si>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</si>
  <si>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</si>
  <si>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</si>
  <si>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</si>
  <si>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</si>
  <si>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SBIN</t>
  </si>
  <si>
    <t>SHREECEM</t>
  </si>
  <si>
    <t>SIEMENS</t>
  </si>
  <si>
    <t>SRF</t>
  </si>
  <si>
    <t>SRTRANSFIN</t>
  </si>
  <si>
    <t>STAR</t>
  </si>
  <si>
    <t>SUNPHARMA</t>
  </si>
  <si>
    <t>SUNTV</t>
  </si>
  <si>
    <t>TATACHEM</t>
  </si>
  <si>
    <t>TATAELXSI</t>
  </si>
  <si>
    <t>TATAMOTORS</t>
  </si>
  <si>
    <t>TATAMTRDVR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</si>
  <si>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</si>
  <si>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</si>
  <si>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</si>
  <si>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</si>
  <si>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</si>
  <si>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</si>
  <si>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</si>
  <si>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</si>
  <si>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</si>
  <si>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UJJIVAN</t>
  </si>
  <si>
    <t>ULTRACEMCO</t>
  </si>
  <si>
    <t>UNIONBANK</t>
  </si>
  <si>
    <t>UPL</t>
  </si>
  <si>
    <t>VEDL</t>
  </si>
  <si>
    <t>VOLTAS</t>
  </si>
  <si>
    <t>WIPRO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</si>
  <si>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</si>
  <si>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</si>
  <si>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</si>
  <si>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</si>
  <si>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</si>
  <si>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</si>
  <si>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</si>
  <si>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</si>
  <si>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</si>
  <si>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</si>
  <si>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</si>
  <si>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</si>
  <si>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</si>
  <si>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</si>
  <si>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</si>
  <si>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</si>
  <si>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</si>
  <si>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</si>
  <si>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</si>
  <si>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</si>
  <si>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</si>
  <si>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</si>
  <si>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</si>
  <si>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</si>
  <si>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</si>
  <si>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AUBANK</t>
  </si>
  <si>
    <t>ABCAPITAL</t>
  </si>
  <si>
    <t>ABFRL</t>
  </si>
  <si>
    <t>AJANTPHARM</t>
  </si>
  <si>
    <t>ALKEM</t>
  </si>
  <si>
    <t>DMART</t>
  </si>
  <si>
    <t>BAJAJHLDNG</t>
  </si>
  <si>
    <t>BANDHANBNK</t>
  </si>
  <si>
    <t>BBTC</t>
  </si>
  <si>
    <t>CUB</t>
  </si>
  <si>
    <t>COROMANDEL</t>
  </si>
  <si>
    <t>CROMPTON</t>
  </si>
  <si>
    <t>DALBHARAT</t>
  </si>
  <si>
    <t>EDELWEISS</t>
  </si>
  <si>
    <t>EMAMILTD</t>
  </si>
  <si>
    <t>ENDURANCE</t>
  </si>
  <si>
    <t>ENGINERSIN</t>
  </si>
  <si>
    <t>FCONSUMER</t>
  </si>
  <si>
    <t>FRETAIL</t>
  </si>
  <si>
    <t>GICRE</t>
  </si>
  <si>
    <t>GODREJAGRO</t>
  </si>
  <si>
    <t>GODREJIND</t>
  </si>
  <si>
    <t>GODREJPROP</t>
  </si>
  <si>
    <t>GRAPHITE</t>
  </si>
  <si>
    <t>GSPL</t>
  </si>
  <si>
    <t>HEG</t>
  </si>
  <si>
    <t>HDFCAMC</t>
  </si>
  <si>
    <t>HDFCLIFE</t>
  </si>
  <si>
    <t>HINDZINC</t>
  </si>
  <si>
    <t>HUDCO</t>
  </si>
  <si>
    <t>ICICIGI</t>
  </si>
  <si>
    <t>IDBI</t>
  </si>
  <si>
    <t>INDIANB</t>
  </si>
  <si>
    <t>INDHOTEL</t>
  </si>
  <si>
    <t>NAUKRI</t>
  </si>
  <si>
    <t>IPCALAB</t>
  </si>
  <si>
    <t>JSWENERGY</t>
  </si>
  <si>
    <t>LTTS</t>
  </si>
  <si>
    <t>LTI</t>
  </si>
  <si>
    <t>MRPL</t>
  </si>
  <si>
    <t>MPHASIS</t>
  </si>
  <si>
    <t>NATCOPHARM</t>
  </si>
  <si>
    <t>NHPC</t>
  </si>
  <si>
    <t>OBEROIRLTY</t>
  </si>
  <si>
    <t>OFSS</t>
  </si>
  <si>
    <t>PIIND</t>
  </si>
  <si>
    <t>PNBHOUSING</t>
  </si>
  <si>
    <t>PFIZER</t>
  </si>
  <si>
    <t>PRESTIGE</t>
  </si>
  <si>
    <t>PGHH</t>
  </si>
  <si>
    <t>QUESS</t>
  </si>
  <si>
    <t>RAJESHEXPO</t>
  </si>
  <si>
    <t>SBILIFE</t>
  </si>
  <si>
    <t>SYNGENE</t>
  </si>
  <si>
    <t>NIACL</t>
  </si>
  <si>
    <t>VGUARD</t>
  </si>
  <si>
    <t>VARROC</t>
  </si>
  <si>
    <t>Don’t take a open position home</t>
  </si>
  <si>
    <t>PREVIOUS</t>
  </si>
  <si>
    <r>
      <rPr>
        <b/>
        <sz val="9"/>
        <color indexed="1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</si>
  <si>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</si>
  <si>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</si>
  <si>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</si>
  <si>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AIAENG</t>
  </si>
  <si>
    <t>APLAPOLLO</t>
  </si>
  <si>
    <t>AAVAS</t>
  </si>
  <si>
    <t>ABBOTINDIA</t>
  </si>
  <si>
    <t>ADANIGREEN</t>
  </si>
  <si>
    <t>ADANITRANS</t>
  </si>
  <si>
    <t>ADVENZYMES</t>
  </si>
  <si>
    <t>AEGISCHEM</t>
  </si>
  <si>
    <t>AKZOINDIA</t>
  </si>
  <si>
    <t>APLLTD</t>
  </si>
  <si>
    <t>ALLCARGO</t>
  </si>
  <si>
    <t>AMBER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</si>
  <si>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</si>
  <si>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</si>
  <si>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</si>
  <si>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</si>
  <si>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</si>
  <si>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</si>
  <si>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</si>
  <si>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</si>
  <si>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</si>
  <si>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</si>
  <si>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</si>
  <si>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BALMLAWRIE</t>
  </si>
  <si>
    <t>BALRAMCHIN</t>
  </si>
  <si>
    <t>MAHABANK</t>
  </si>
  <si>
    <t>BAYERCROP</t>
  </si>
  <si>
    <t>BDL</t>
  </si>
  <si>
    <t>BIRLACORPN</t>
  </si>
  <si>
    <t>BSOFT</t>
  </si>
  <si>
    <t>BLISSGVS</t>
  </si>
  <si>
    <t>BLUEDART</t>
  </si>
  <si>
    <t>BLUESTARCO</t>
  </si>
  <si>
    <t>BOMDYEING</t>
  </si>
  <si>
    <t>BRIGADE</t>
  </si>
  <si>
    <t>CARERATING</t>
  </si>
  <si>
    <t>CCL</t>
  </si>
  <si>
    <t>CRISIL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</si>
  <si>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</si>
  <si>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</si>
  <si>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</si>
  <si>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</si>
  <si>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</si>
  <si>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</si>
  <si>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</si>
  <si>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</si>
  <si>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CERA</t>
  </si>
  <si>
    <t>CHALET</t>
  </si>
  <si>
    <t>CHAMBLFERT</t>
  </si>
  <si>
    <t>CHENNPETRO</t>
  </si>
  <si>
    <t>CHOLAHLDNG</t>
  </si>
  <si>
    <t>COCHINSHIP</t>
  </si>
  <si>
    <t>CREDITACC</t>
  </si>
  <si>
    <t>CYIENT</t>
  </si>
  <si>
    <t>DBCORP</t>
  </si>
  <si>
    <t>DCBBANK</t>
  </si>
  <si>
    <t>DCMSHRIRAM</t>
  </si>
  <si>
    <t>DEEPAKNTR</t>
  </si>
  <si>
    <t>DELTACORP</t>
  </si>
  <si>
    <t>DHFL</t>
  </si>
  <si>
    <t>DBL</t>
  </si>
  <si>
    <t>DCAL</t>
  </si>
  <si>
    <t>DIXON</t>
  </si>
  <si>
    <t>LALPATHLAB</t>
  </si>
  <si>
    <t>EIDPARRY</t>
  </si>
  <si>
    <t>EIHOTEL</t>
  </si>
  <si>
    <t>ELGIEQUIP</t>
  </si>
  <si>
    <t>ERIS</t>
  </si>
  <si>
    <t>ESSELPACK</t>
  </si>
  <si>
    <t>FDC</t>
  </si>
  <si>
    <t>FINEORG</t>
  </si>
  <si>
    <t>FINCABLES</t>
  </si>
  <si>
    <t>FINPIPE</t>
  </si>
  <si>
    <t>FSL</t>
  </si>
  <si>
    <t>FORTIS</t>
  </si>
  <si>
    <t>GEPIL</t>
  </si>
  <si>
    <t>GHCL</t>
  </si>
  <si>
    <t>GALAXYSURF</t>
  </si>
  <si>
    <t>GARFIBRES</t>
  </si>
  <si>
    <t>GILLETTE</t>
  </si>
  <si>
    <t>GLAXO</t>
  </si>
  <si>
    <t>GODFRYPHLP</t>
  </si>
  <si>
    <t>GRANULES</t>
  </si>
  <si>
    <t>GESHIP</t>
  </si>
  <si>
    <t>GREAVESCOT</t>
  </si>
  <si>
    <t>GRINDWELL</t>
  </si>
  <si>
    <t>GUJALKALI</t>
  </si>
  <si>
    <t>GUJGASLTD</t>
  </si>
  <si>
    <t>GMDCLTD</t>
  </si>
  <si>
    <t>GNFC</t>
  </si>
  <si>
    <t>GPPL</t>
  </si>
  <si>
    <t>GSFC</t>
  </si>
  <si>
    <t>GULFOILLUB</t>
  </si>
  <si>
    <t>HATHWAY</t>
  </si>
  <si>
    <t>HATSUN</t>
  </si>
  <si>
    <t>HEIDELBERG</t>
  </si>
  <si>
    <t>HERITGFOOD</t>
  </si>
  <si>
    <t>HFCL</t>
  </si>
  <si>
    <t>HSCL</t>
  </si>
  <si>
    <t>HAL</t>
  </si>
  <si>
    <t>HINDCOPPER</t>
  </si>
  <si>
    <t>HONAUT</t>
  </si>
  <si>
    <t>ISEC</t>
  </si>
  <si>
    <t>ICRA</t>
  </si>
  <si>
    <t>IDFC</t>
  </si>
  <si>
    <t>IFBIND</t>
  </si>
  <si>
    <t>IIFL</t>
  </si>
  <si>
    <t>IRB</t>
  </si>
  <si>
    <t>IRCON</t>
  </si>
  <si>
    <t>ITDCEM</t>
  </si>
  <si>
    <t>ITI</t>
  </si>
  <si>
    <t>INDIACEM</t>
  </si>
  <si>
    <t>IBREALEST</t>
  </si>
  <si>
    <t>IEX</t>
  </si>
  <si>
    <t>IOB</t>
  </si>
  <si>
    <t>INOXLEISUR</t>
  </si>
  <si>
    <t>JBCHEPHARM</t>
  </si>
  <si>
    <t>JKCEMENT</t>
  </si>
  <si>
    <t>JKLAKSHMI</t>
  </si>
  <si>
    <t>JKPAPER</t>
  </si>
  <si>
    <t>JKTYRE</t>
  </si>
  <si>
    <t>JMFINANCIL</t>
  </si>
  <si>
    <t>JAGRAN</t>
  </si>
  <si>
    <t>JAICORPLTD</t>
  </si>
  <si>
    <t>J&amp;KBANK</t>
  </si>
  <si>
    <t>JAMNAAUTO</t>
  </si>
  <si>
    <t>JINDALSAW</t>
  </si>
  <si>
    <t>JSLHISAR</t>
  </si>
  <si>
    <t>JSL</t>
  </si>
  <si>
    <t>JCHAC</t>
  </si>
  <si>
    <t>JYOTHYLAB</t>
  </si>
  <si>
    <t>KPRMILL</t>
  </si>
  <si>
    <t>KEI</t>
  </si>
  <si>
    <t>KNRCON</t>
  </si>
  <si>
    <t>KRBL</t>
  </si>
  <si>
    <t>KAJARIACER</t>
  </si>
  <si>
    <t>KALPATPOWR</t>
  </si>
  <si>
    <t>KANSAINER</t>
  </si>
  <si>
    <t>KTKBANK</t>
  </si>
  <si>
    <t>KARURVYSYA</t>
  </si>
  <si>
    <t>KSCL</t>
  </si>
  <si>
    <t>KEC</t>
  </si>
  <si>
    <t>KOLTEPATIL</t>
  </si>
  <si>
    <t>LAXMIMACH</t>
  </si>
  <si>
    <t>LAURUSLABS</t>
  </si>
  <si>
    <t>LEMONTREE</t>
  </si>
  <si>
    <t>LINDEINDIA</t>
  </si>
  <si>
    <t>LUXIND</t>
  </si>
  <si>
    <t>MASFIN</t>
  </si>
  <si>
    <t>MMTC</t>
  </si>
  <si>
    <t>MOIL</t>
  </si>
  <si>
    <t>MAHSCOOTER</t>
  </si>
  <si>
    <t>MAHSEAMLES</t>
  </si>
  <si>
    <t>MAHINDCIE</t>
  </si>
  <si>
    <t>MHRIL</t>
  </si>
  <si>
    <t>MAHLOG</t>
  </si>
  <si>
    <t>METROPOLIS</t>
  </si>
  <si>
    <t>MINDACORP</t>
  </si>
  <si>
    <t>MINDAIND</t>
  </si>
  <si>
    <t>MOTILALOFS</t>
  </si>
  <si>
    <t>MCX</t>
  </si>
  <si>
    <t>NESCO</t>
  </si>
  <si>
    <t>NLCINDIA</t>
  </si>
  <si>
    <t>NH</t>
  </si>
  <si>
    <t>NFL</t>
  </si>
  <si>
    <t>NAVINFLUOR</t>
  </si>
  <si>
    <t>NILKAMAL</t>
  </si>
  <si>
    <t>OMAXE</t>
  </si>
  <si>
    <t>ORIENTCEM</t>
  </si>
  <si>
    <t>ORIENTELEC</t>
  </si>
  <si>
    <t>ORIENTREF</t>
  </si>
  <si>
    <t>PNCINFRA</t>
  </si>
  <si>
    <t>PTC</t>
  </si>
  <si>
    <t>PERSISTENT</t>
  </si>
  <si>
    <t>PHILIPCARB</t>
  </si>
  <si>
    <t>PHOENIXLTD</t>
  </si>
  <si>
    <t>POLYCAB</t>
  </si>
  <si>
    <t>PRAJIND</t>
  </si>
  <si>
    <t>PRSMJOHNSN</t>
  </si>
  <si>
    <t>PGHL</t>
  </si>
  <si>
    <t>RITES</t>
  </si>
  <si>
    <t>RADICO</t>
  </si>
  <si>
    <t>RVNL</t>
  </si>
  <si>
    <t>RAIN</t>
  </si>
  <si>
    <t>RALLIS</t>
  </si>
  <si>
    <t>RCF</t>
  </si>
  <si>
    <t>RATNAMANI</t>
  </si>
  <si>
    <t>RAYMOND</t>
  </si>
  <si>
    <t>REDINGTON</t>
  </si>
  <si>
    <t>RELAXO</t>
  </si>
  <si>
    <t>SHK</t>
  </si>
  <si>
    <t>SJVN</t>
  </si>
  <si>
    <t>SKFINDIA</t>
  </si>
  <si>
    <t>SANOFI</t>
  </si>
  <si>
    <t>SCHAEFFLER</t>
  </si>
  <si>
    <t>SIS</t>
  </si>
  <si>
    <t>SFL</t>
  </si>
  <si>
    <t>SHILPAMED</t>
  </si>
  <si>
    <t>SHOPERSTOP</t>
  </si>
  <si>
    <t>SHRIRAMCIT</t>
  </si>
  <si>
    <t>SOBHA</t>
  </si>
  <si>
    <t>SOLARINDS</t>
  </si>
  <si>
    <t>SONATSOFTW</t>
  </si>
  <si>
    <t>SOUTHBANK</t>
  </si>
  <si>
    <t>STARCEMENT</t>
  </si>
  <si>
    <t>SUDARSCHEM</t>
  </si>
  <si>
    <t>SPARC</t>
  </si>
  <si>
    <t>SUNDARMFIN</t>
  </si>
  <si>
    <t>SUNDRMFAST</t>
  </si>
  <si>
    <t>SUNTECK</t>
  </si>
  <si>
    <t>SUPRAJIT</t>
  </si>
  <si>
    <t>SUPREMEIND</t>
  </si>
  <si>
    <t>SUZLON</t>
  </si>
  <si>
    <t>SWANENERGY</t>
  </si>
  <si>
    <t>SYMPHONY</t>
  </si>
  <si>
    <t>TCIEXP</t>
  </si>
  <si>
    <t>TCNSBRANDS</t>
  </si>
  <si>
    <t>TTKPRESTIG</t>
  </si>
  <si>
    <t>TVTODAY</t>
  </si>
  <si>
    <t>TV18BRDCST</t>
  </si>
  <si>
    <t>TATAINVEST</t>
  </si>
  <si>
    <t>TEAMLEASE</t>
  </si>
  <si>
    <t>THERMAX</t>
  </si>
  <si>
    <t>THYROCARE</t>
  </si>
  <si>
    <t>TIMKEN</t>
  </si>
  <si>
    <t>TRENT</t>
  </si>
  <si>
    <t>TRIDENT</t>
  </si>
  <si>
    <t>TIINDIA</t>
  </si>
  <si>
    <t>UCOBANK</t>
  </si>
  <si>
    <t>UFLEX</t>
  </si>
  <si>
    <t>VMART</t>
  </si>
  <si>
    <t>VIPIND</t>
  </si>
  <si>
    <t>VRLLOG</t>
  </si>
  <si>
    <t>VSTIND</t>
  </si>
  <si>
    <t>VAIBHAVGBL</t>
  </si>
  <si>
    <t>VAKRANGEE</t>
  </si>
  <si>
    <t>VTL</t>
  </si>
  <si>
    <t>VBL</t>
  </si>
  <si>
    <t>VENKEYS</t>
  </si>
  <si>
    <t>VINATIORGA</t>
  </si>
  <si>
    <t>WABCOINDIA</t>
  </si>
  <si>
    <t>WELCORP</t>
  </si>
  <si>
    <t>WELSPUNIND</t>
  </si>
  <si>
    <t>WHIRLPOOL</t>
  </si>
  <si>
    <t>WOCKPHARMA</t>
  </si>
  <si>
    <t>ZENSARTECH</t>
  </si>
  <si>
    <t>ZYDUSWELL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</si>
  <si>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</si>
  <si>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</si>
  <si>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</si>
  <si>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</si>
  <si>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</si>
  <si>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</si>
  <si>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</si>
  <si>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</si>
  <si>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</si>
  <si>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</si>
  <si>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</si>
  <si>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</si>
  <si>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</si>
  <si>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</si>
  <si>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</si>
  <si>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</si>
  <si>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</si>
  <si>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</si>
  <si>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</si>
  <si>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</si>
  <si>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</si>
  <si>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</si>
  <si>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</si>
  <si>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</si>
  <si>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Successful</t>
  </si>
  <si>
    <t>Buy</t>
  </si>
  <si>
    <t>Open</t>
  </si>
  <si>
    <t>H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</si>
  <si>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</si>
  <si>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</si>
  <si>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</si>
  <si>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</si>
  <si>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</si>
  <si>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</si>
  <si>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</si>
  <si>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</si>
  <si>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Gain / Loss  per Lot</t>
  </si>
  <si>
    <t>Lot</t>
  </si>
  <si>
    <t>Profit of Rs.34/-</t>
  </si>
  <si>
    <t>Master Trade High Risk</t>
  </si>
  <si>
    <t>Profit / Loss per share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</si>
  <si>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</si>
  <si>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</si>
  <si>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</si>
  <si>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</si>
  <si>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</si>
  <si>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</si>
  <si>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</si>
  <si>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</si>
  <si>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</si>
  <si>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</si>
  <si>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</si>
  <si>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</si>
  <si>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</si>
  <si>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</si>
  <si>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</si>
  <si>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</si>
  <si>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</si>
  <si>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</si>
  <si>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</si>
  <si>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</si>
  <si>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</si>
  <si>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</si>
  <si>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</si>
  <si>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</si>
  <si>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</si>
  <si>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</si>
  <si>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</si>
  <si>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</si>
  <si>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</si>
  <si>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</si>
  <si>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</si>
  <si>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</si>
  <si>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</si>
  <si>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</si>
  <si>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</si>
  <si>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</si>
  <si>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</si>
  <si>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</si>
  <si>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</si>
  <si>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</si>
  <si>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</si>
  <si>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</si>
  <si>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</si>
  <si>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</si>
  <si>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</si>
  <si>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</si>
  <si>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</si>
  <si>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Unsuccessful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</si>
  <si>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</si>
  <si>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</si>
  <si>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</si>
  <si>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</si>
  <si>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</si>
  <si>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</si>
  <si>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</si>
  <si>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</si>
  <si>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</si>
  <si>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</si>
  <si>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</si>
  <si>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</si>
  <si>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</si>
  <si>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</si>
  <si>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</si>
  <si>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</si>
  <si>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</si>
  <si>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</si>
  <si>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</si>
  <si>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</si>
  <si>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</si>
  <si>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</si>
  <si>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</si>
  <si>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</si>
  <si>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</si>
  <si>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</si>
  <si>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</si>
  <si>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</si>
  <si>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</si>
  <si>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</si>
  <si>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</si>
  <si>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</si>
  <si>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</si>
  <si>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</si>
  <si>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</si>
  <si>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KEC International ltd $</t>
  </si>
  <si>
    <t>148-150</t>
  </si>
  <si>
    <t>Mindtree</t>
  </si>
  <si>
    <t>790-800</t>
  </si>
  <si>
    <t>TRITURBINE</t>
  </si>
  <si>
    <t>Pennar Industries Ltd</t>
  </si>
  <si>
    <t>Profit of Rs.25.50/-</t>
  </si>
  <si>
    <t>Bajaj Corp Ltd</t>
  </si>
  <si>
    <t>Profit of Rs.10.50/-</t>
  </si>
  <si>
    <t>Neutral</t>
  </si>
  <si>
    <t>GPPL $</t>
  </si>
  <si>
    <t>198-200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</si>
  <si>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</si>
  <si>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</si>
  <si>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</si>
  <si>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</si>
  <si>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</si>
  <si>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</si>
  <si>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</si>
  <si>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ASIANTILES</t>
  </si>
  <si>
    <t>DEEPIND</t>
  </si>
  <si>
    <t>Profit of Rs.80.5/-</t>
  </si>
  <si>
    <t>GANECOS</t>
  </si>
  <si>
    <t>Profit of Rs.68/-</t>
  </si>
  <si>
    <t>Profit of Rs.55/-</t>
  </si>
  <si>
    <t>Profit of Rs.117/-</t>
  </si>
  <si>
    <t>Profit of Rs.145/-</t>
  </si>
  <si>
    <t>Profit of Rs.64.5/-</t>
  </si>
  <si>
    <t>Profit of Rs.140/-</t>
  </si>
  <si>
    <t>Profit of Rs.14.25/-</t>
  </si>
  <si>
    <t xml:space="preserve">KEI </t>
  </si>
  <si>
    <t>Profit of Rs.47.5/-</t>
  </si>
  <si>
    <t>MAYURUNIQ</t>
  </si>
  <si>
    <t>Loss of Rs.37.75/-</t>
  </si>
  <si>
    <t>SKIPPER</t>
  </si>
  <si>
    <t>Profit of Rs.15.00/-</t>
  </si>
  <si>
    <t>GNA</t>
  </si>
  <si>
    <t>Profit of Rs.77/-</t>
  </si>
  <si>
    <t>NOCIL</t>
  </si>
  <si>
    <t>Profit of Rs.46.5/-</t>
  </si>
  <si>
    <t>NRBBEARING</t>
  </si>
  <si>
    <t>Profit of Rs.32.5/-</t>
  </si>
  <si>
    <t>Profit of Rs.152.5/-</t>
  </si>
  <si>
    <t>SANGHIIND</t>
  </si>
  <si>
    <t>Profit of Rs.25/-</t>
  </si>
  <si>
    <t>Loss of Rs.215/-</t>
  </si>
  <si>
    <t>MANPASAND</t>
  </si>
  <si>
    <t>Loss of Rs.210/-</t>
  </si>
  <si>
    <t>GABRIEL</t>
  </si>
  <si>
    <t>Profit of Rs.60-</t>
  </si>
  <si>
    <t xml:space="preserve">BRIGADE </t>
  </si>
  <si>
    <t>Loss of Rs.65 /-</t>
  </si>
  <si>
    <t>V</t>
  </si>
  <si>
    <t>EVERESTIND</t>
  </si>
  <si>
    <t>K</t>
  </si>
  <si>
    <t>MOLDTKPAC</t>
  </si>
  <si>
    <t>135-140</t>
  </si>
  <si>
    <t>Magma</t>
  </si>
  <si>
    <t>Atulauto</t>
  </si>
  <si>
    <t>565-570</t>
  </si>
  <si>
    <t>Loss of Rs.267.50 /-</t>
  </si>
  <si>
    <t>EVEREADY</t>
  </si>
  <si>
    <t>Profit of Rs.77.50/-</t>
  </si>
  <si>
    <t>FIEMIND</t>
  </si>
  <si>
    <t>Profit of Rs.166/-</t>
  </si>
  <si>
    <t>PRECAM</t>
  </si>
  <si>
    <t>Loss of Rs.78/-</t>
  </si>
  <si>
    <t>SUBROS</t>
  </si>
  <si>
    <t>Profit of Rs 192.50/-</t>
  </si>
  <si>
    <t>ZEEMEDIA</t>
  </si>
  <si>
    <t>Loss of Rs.26.9/-</t>
  </si>
  <si>
    <t>BOROSIL</t>
  </si>
  <si>
    <t>Profit of Rs.227.5/-</t>
  </si>
  <si>
    <t>Loss of Rs.14.40/-</t>
  </si>
  <si>
    <t>INDIANHUME</t>
  </si>
  <si>
    <t>Profit of Rs.70/-</t>
  </si>
  <si>
    <t xml:space="preserve">VARROC </t>
  </si>
  <si>
    <t xml:space="preserve">MAHINDCIE </t>
  </si>
  <si>
    <t>AARTIDRUGS</t>
  </si>
  <si>
    <t>AARTIIND</t>
  </si>
  <si>
    <t>AFFLE</t>
  </si>
  <si>
    <t>ALEMBICLTD</t>
  </si>
  <si>
    <t>ALKYLAMINE</t>
  </si>
  <si>
    <t>BHARATRAS</t>
  </si>
  <si>
    <t>DHANUKA</t>
  </si>
  <si>
    <t>ECLERX</t>
  </si>
  <si>
    <t>ESABINDIA</t>
  </si>
  <si>
    <t>GAEL</t>
  </si>
  <si>
    <t>GMMPFAUDLR</t>
  </si>
  <si>
    <t>GRSE</t>
  </si>
  <si>
    <t>IIFLWAM</t>
  </si>
  <si>
    <t>INDIAMART</t>
  </si>
  <si>
    <t>INDOCO</t>
  </si>
  <si>
    <t>INGERRAND</t>
  </si>
  <si>
    <t>IOLCP</t>
  </si>
  <si>
    <t>JTEKTINDIA</t>
  </si>
  <si>
    <t>KSB</t>
  </si>
  <si>
    <t>LAOPALA</t>
  </si>
  <si>
    <t>MIDHANI</t>
  </si>
  <si>
    <t>NAVNETEDUL</t>
  </si>
  <si>
    <t>POLYMED</t>
  </si>
  <si>
    <t>POLYPLEX</t>
  </si>
  <si>
    <t>PSPPROJECT</t>
  </si>
  <si>
    <t>SCHNEIDER</t>
  </si>
  <si>
    <t>SCI</t>
  </si>
  <si>
    <t>SEQUENT</t>
  </si>
  <si>
    <t>SOLARA</t>
  </si>
  <si>
    <t>SPICEJET</t>
  </si>
  <si>
    <t>SUPPETRO</t>
  </si>
  <si>
    <t>SWARAJENG</t>
  </si>
  <si>
    <t>SWSOLAR</t>
  </si>
  <si>
    <t>TASTYBITE</t>
  </si>
  <si>
    <t>TATACOFFEE</t>
  </si>
  <si>
    <t>TATACOMM</t>
  </si>
  <si>
    <t>TATASTLBSL</t>
  </si>
  <si>
    <t>WESTLIFE</t>
  </si>
  <si>
    <t>IRCTC</t>
  </si>
  <si>
    <t>FLUOROCHEM</t>
  </si>
  <si>
    <t>MOLDTKPAC$</t>
  </si>
  <si>
    <t>RADICO$</t>
  </si>
  <si>
    <t>JKPAPER$</t>
  </si>
  <si>
    <t>MGL$</t>
  </si>
  <si>
    <t>KEC$</t>
  </si>
  <si>
    <t>GPPL$</t>
  </si>
  <si>
    <t>CAMLINFINE$</t>
  </si>
  <si>
    <t>Re-initiated $</t>
  </si>
  <si>
    <t>Loss of Rs.270/-</t>
  </si>
  <si>
    <t>CSBBANK</t>
  </si>
  <si>
    <t>UJJIVANSFB</t>
  </si>
  <si>
    <t>ABB</t>
  </si>
  <si>
    <t>490-500</t>
  </si>
  <si>
    <t>Profit of Rs.60/-</t>
  </si>
  <si>
    <t>Profit of Rs.55.50/-</t>
  </si>
  <si>
    <t>Profit of Rs.235/-</t>
  </si>
  <si>
    <t>NAM-INDIA</t>
  </si>
  <si>
    <t>NETWORK18</t>
  </si>
  <si>
    <t>N</t>
  </si>
  <si>
    <t>SUMICHEM</t>
  </si>
  <si>
    <t>Loss of Rs.16.75/-</t>
  </si>
  <si>
    <t>Loss of Rs.79.7/-</t>
  </si>
  <si>
    <t>Loss of Rs.57.2/-</t>
  </si>
  <si>
    <t>Loss of Rs.36.50 /-</t>
  </si>
  <si>
    <t>Profit of Rs.10.40</t>
  </si>
  <si>
    <t>Profit of Rs.9/-</t>
  </si>
  <si>
    <t>ALOKINDS</t>
  </si>
  <si>
    <t>Part Profit of Rs.42/-</t>
  </si>
  <si>
    <t>Loss of Rs.29.50/-</t>
  </si>
  <si>
    <t>Loss of Rs.145.60/-</t>
  </si>
  <si>
    <t>TATACONSUM</t>
  </si>
  <si>
    <t>Loss of Rs.127.80/-</t>
  </si>
  <si>
    <t>Loss of Rs.92.50/-</t>
  </si>
  <si>
    <t>Part Profit of Rs.151.50/-</t>
  </si>
  <si>
    <t>Profit of Rs.290/-</t>
  </si>
  <si>
    <t>Profit of Rs.72.20/-</t>
  </si>
  <si>
    <t>Profit of Rs.61.25/-</t>
  </si>
  <si>
    <t>Profit of Rs.42/-</t>
  </si>
  <si>
    <t>Loss of Rs.46.50/-</t>
  </si>
  <si>
    <t xml:space="preserve"> Profit of Rs.42.50/-</t>
  </si>
  <si>
    <t>SUVENPHAR</t>
  </si>
  <si>
    <t>SBICARD</t>
  </si>
  <si>
    <t>POWERINDIA</t>
  </si>
  <si>
    <t>Profit of Rs.18.50/-</t>
  </si>
  <si>
    <t>Net Gain / Loss  %</t>
  </si>
  <si>
    <t>All charges</t>
  </si>
  <si>
    <t>244-249</t>
  </si>
  <si>
    <t>*</t>
  </si>
  <si>
    <t>COFORGE</t>
  </si>
  <si>
    <t>Intrday Call</t>
  </si>
  <si>
    <t>245-250</t>
  </si>
  <si>
    <t>237.5-242.5</t>
  </si>
  <si>
    <t>INDUSTOWER</t>
  </si>
  <si>
    <t>187-193</t>
  </si>
  <si>
    <t>Profit of Rs.170/-</t>
  </si>
  <si>
    <t>500-520</t>
  </si>
  <si>
    <t>FINNIFTY</t>
  </si>
  <si>
    <t>ATGL</t>
  </si>
  <si>
    <t>Expiry Date</t>
  </si>
  <si>
    <t>DHANI</t>
  </si>
  <si>
    <t>EPL</t>
  </si>
  <si>
    <t>HUHTAMAKI</t>
  </si>
  <si>
    <t>STLTECH</t>
  </si>
  <si>
    <t>Profit of Rs.75.10</t>
  </si>
  <si>
    <t>1800-1850</t>
  </si>
  <si>
    <t>Profit of Rs.65.5</t>
  </si>
  <si>
    <t>Profit of Rs.82.5</t>
  </si>
  <si>
    <t>Chemical</t>
  </si>
  <si>
    <t>NSE</t>
  </si>
  <si>
    <t>Profit of Rs.60.50/-</t>
  </si>
  <si>
    <t>Profit of Rs.21.5/-</t>
  </si>
  <si>
    <t>Part profit of Rs.80/-</t>
  </si>
  <si>
    <t>3050-3250</t>
  </si>
  <si>
    <t>5700-5800</t>
  </si>
  <si>
    <t>350-360</t>
  </si>
  <si>
    <t xml:space="preserve">HDFCLIFE </t>
  </si>
  <si>
    <t>715-725</t>
  </si>
  <si>
    <t xml:space="preserve">RELIANCE </t>
  </si>
  <si>
    <t>2300-2400</t>
  </si>
  <si>
    <t xml:space="preserve">IGL </t>
  </si>
  <si>
    <t>545-564</t>
  </si>
  <si>
    <t>107-112</t>
  </si>
  <si>
    <t>Buy&lt;&gt;</t>
  </si>
  <si>
    <t>2000-2050</t>
  </si>
  <si>
    <t>PIIND APRIL FUT</t>
  </si>
  <si>
    <t>2350-2370</t>
  </si>
  <si>
    <t>560-580</t>
  </si>
  <si>
    <t>710-720</t>
  </si>
  <si>
    <t>3750-3800</t>
  </si>
  <si>
    <t>Profit of Rs.38.75/-</t>
  </si>
  <si>
    <t>Profit of Rs.450/-</t>
  </si>
  <si>
    <t>Profit of Rs.460/-</t>
  </si>
  <si>
    <t>NIFTY 14600 PE 08-APR</t>
  </si>
  <si>
    <t>150-170</t>
  </si>
  <si>
    <t>Loss of Rs.36/-</t>
  </si>
  <si>
    <t>BANKNIFTY 32900 PE 08-APR</t>
  </si>
  <si>
    <t>BHARTIARTL APRIL FUT</t>
  </si>
  <si>
    <t>535-540</t>
  </si>
  <si>
    <t>Retail Research Technical Calls &amp; Fundamental Performance Report for the month of April-2021</t>
  </si>
  <si>
    <t>1465-1475</t>
  </si>
  <si>
    <t>1600-1700</t>
  </si>
  <si>
    <t>Profit of Rs.100/-</t>
  </si>
  <si>
    <t>NIFTY 14800 CE 08-APR</t>
  </si>
  <si>
    <t>930-940</t>
  </si>
  <si>
    <t xml:space="preserve">EXIDEIND </t>
  </si>
  <si>
    <t>195-200</t>
  </si>
  <si>
    <t>Profit of Rs.2.5/-</t>
  </si>
  <si>
    <t>Profit of Rs.90/-</t>
  </si>
  <si>
    <t>585-590</t>
  </si>
  <si>
    <t>Profit of Rs.6.5/-</t>
  </si>
  <si>
    <t>BPCL 420 PE APR</t>
  </si>
  <si>
    <t>NIFTY 14700 CE 08-APR</t>
  </si>
  <si>
    <t>140-150</t>
  </si>
  <si>
    <t>Profit of Rs.15/-</t>
  </si>
  <si>
    <t>Profit of Rs.17/-</t>
  </si>
  <si>
    <t>Profit of Rs.45/-</t>
  </si>
  <si>
    <t>Sell</t>
  </si>
  <si>
    <t>Profit of Rs.9.5/-</t>
  </si>
  <si>
    <t>Profit of Rs.1.05/-</t>
  </si>
  <si>
    <t>Profit of Rs.31.5/-</t>
  </si>
  <si>
    <t>Profit of Rs.110/-</t>
  </si>
  <si>
    <t>Profit of Rs.14.5/-</t>
  </si>
  <si>
    <t>AARTIIND APRIL FUT</t>
  </si>
  <si>
    <t>1400-1410</t>
  </si>
  <si>
    <t>440-450</t>
  </si>
  <si>
    <t>Profit of Rs.10.5/-</t>
  </si>
  <si>
    <t>524-530</t>
  </si>
  <si>
    <t>NIFTY 14700 PE 08-APR</t>
  </si>
  <si>
    <t>Loss of Rs.42/-</t>
  </si>
  <si>
    <t>BANKNIFTY 32600 PE 08-APR</t>
  </si>
  <si>
    <t>Loss of Rs.200/-</t>
  </si>
  <si>
    <t>567-571</t>
  </si>
  <si>
    <t>620-640</t>
  </si>
  <si>
    <t>TCS APRIL FUT</t>
  </si>
  <si>
    <t>3380-3390</t>
  </si>
  <si>
    <t>HEROMOTOCO APRIL FUT</t>
  </si>
  <si>
    <t>HCLTECH APR FUT</t>
  </si>
  <si>
    <t>HCLTECH APR 1090 CE</t>
  </si>
  <si>
    <t>Profit of Rs.1.0/-</t>
  </si>
  <si>
    <t>HEROMOTOCO APR 3050 CE</t>
  </si>
  <si>
    <t>Profit of Rs.175/-</t>
  </si>
  <si>
    <t xml:space="preserve">LTI </t>
  </si>
  <si>
    <t>4500 -4550</t>
  </si>
  <si>
    <t>TECHM APR FUT</t>
  </si>
  <si>
    <t>TECHM APR 1100 CE</t>
  </si>
  <si>
    <t>Loss of Rs.10/-</t>
  </si>
  <si>
    <t>ANURAS</t>
  </si>
  <si>
    <t>550-560</t>
  </si>
  <si>
    <t>NIFTY 14900 PE 08-APR</t>
  </si>
  <si>
    <t>Profit of Rs.16/-</t>
  </si>
  <si>
    <t xml:space="preserve">ZEEL 210 CE APR </t>
  </si>
  <si>
    <t>9.0-10</t>
  </si>
  <si>
    <t>Profit of Rs.28.5/-</t>
  </si>
  <si>
    <t>Profit of Rs.14/-</t>
  </si>
  <si>
    <t>Profit of Rs.29.50/-</t>
  </si>
  <si>
    <t>Profit of Rs.0.75/-</t>
  </si>
  <si>
    <t xml:space="preserve">HDFCBANK 1460 CE APR </t>
  </si>
  <si>
    <t>50-55</t>
  </si>
  <si>
    <t>1500-1530</t>
  </si>
  <si>
    <t>Profit of Rs.50/-</t>
  </si>
  <si>
    <t>Profit of Rs.20/-</t>
  </si>
  <si>
    <t>Profit of Rs.115/-</t>
  </si>
  <si>
    <t xml:space="preserve">NATIONALUM </t>
  </si>
  <si>
    <t>56-55</t>
  </si>
  <si>
    <t>1900-1920</t>
  </si>
  <si>
    <t>1430-1450</t>
  </si>
  <si>
    <t>1550-1600</t>
  </si>
  <si>
    <t>Profit of Rs.0.95/-</t>
  </si>
  <si>
    <t>Loss of Rs.13.5/-</t>
  </si>
  <si>
    <t>Loss of Rs.30/-</t>
  </si>
  <si>
    <t>Loss of Rs.50/-</t>
  </si>
  <si>
    <t>Loss of Rs.46/-</t>
  </si>
  <si>
    <t>Loss of Rs.22/-</t>
  </si>
  <si>
    <t>Loss of Rs.15.5/-</t>
  </si>
  <si>
    <t>Loss of Rs.125/-</t>
  </si>
  <si>
    <t>Loss of Rs.1.25/-</t>
  </si>
  <si>
    <t>Loss of Rs.5.5/-</t>
  </si>
  <si>
    <t>NIFTY 14200 PE 15-APR</t>
  </si>
  <si>
    <t>BANKNIFTY 31000 PE 15-APR</t>
  </si>
  <si>
    <t>600-700</t>
  </si>
  <si>
    <t>Loss of Rs.150/-</t>
  </si>
  <si>
    <t>INFY 1420 CE APR</t>
  </si>
  <si>
    <t>40-45</t>
  </si>
  <si>
    <t>HEROMOTOCO 2950 CE APR</t>
  </si>
  <si>
    <t>Profit of Rs.7/-</t>
  </si>
  <si>
    <t>Profit of Rs.4.5/-</t>
  </si>
  <si>
    <t>Profit of Rs.5/-</t>
  </si>
  <si>
    <t>2700-2750</t>
  </si>
  <si>
    <t>No profit no loss</t>
  </si>
  <si>
    <t>Loss of Rs.41.5/-</t>
  </si>
  <si>
    <t>4100-4150</t>
  </si>
  <si>
    <t>4500-4600</t>
  </si>
  <si>
    <t>35-40</t>
  </si>
  <si>
    <t>Profit of Rs.3.5/-</t>
  </si>
  <si>
    <t>NIFTY 14400 PE 15-APR</t>
  </si>
  <si>
    <t>Loss of Rs.27/-</t>
  </si>
  <si>
    <t>730-735</t>
  </si>
  <si>
    <t>ESCORT</t>
  </si>
  <si>
    <t>Loss of Rs.75/-</t>
  </si>
  <si>
    <t>HDFCBANK 1460 CE APR</t>
  </si>
  <si>
    <t>45-50</t>
  </si>
  <si>
    <t>BAJAJ-AUTO 3700 CE APR</t>
  </si>
  <si>
    <t xml:space="preserve">BHARTIARTL 550 CE APR </t>
  </si>
  <si>
    <t>HDFCBANK 1480 CE APR</t>
  </si>
  <si>
    <t>30-35</t>
  </si>
  <si>
    <t>LUPIN 1110 CE APR</t>
  </si>
  <si>
    <t>Profit of Rs.11/-</t>
  </si>
  <si>
    <t>560-565</t>
  </si>
  <si>
    <t>Profit of Rs.12.5/-</t>
  </si>
  <si>
    <t>Profit of Rs.63.5/-</t>
  </si>
  <si>
    <t>4300-4400</t>
  </si>
  <si>
    <t xml:space="preserve">GRANULES APR FUT </t>
  </si>
  <si>
    <t>OZONEWORLD</t>
  </si>
  <si>
    <t>Loss of Rs.2.25/-</t>
  </si>
  <si>
    <t>Loss of Rs.72.5/-</t>
  </si>
  <si>
    <t>HCLTECH 1040 CE APR</t>
  </si>
  <si>
    <t>22-25</t>
  </si>
  <si>
    <t>NIFTY 14200 PE 22-APR</t>
  </si>
  <si>
    <t xml:space="preserve"> NIFTY 14200 PE 22-APR</t>
  </si>
  <si>
    <t>590-600</t>
  </si>
  <si>
    <t>Profit of Rs.6/-</t>
  </si>
  <si>
    <t>ALKEM APR FUT</t>
  </si>
  <si>
    <t>2880-2900</t>
  </si>
  <si>
    <t xml:space="preserve">ESCORTS </t>
  </si>
  <si>
    <t>1270-1280</t>
  </si>
  <si>
    <t>AUROPHARMA APR FUT</t>
  </si>
  <si>
    <t xml:space="preserve">HCLTECH APR FUT </t>
  </si>
  <si>
    <t>1760-1770</t>
  </si>
  <si>
    <t>1900-1950</t>
  </si>
  <si>
    <t>Profit of Rs.19.5/-</t>
  </si>
  <si>
    <t>Profit of Rs.2/-</t>
  </si>
  <si>
    <t>KDDL-RE</t>
  </si>
  <si>
    <t>KDDL RE</t>
  </si>
  <si>
    <t>Loss of Rs.23.5/-</t>
  </si>
  <si>
    <t>Profit of Rs.13/-</t>
  </si>
  <si>
    <t>Loss of Rs.9.5/-</t>
  </si>
  <si>
    <t>Loss of Rs.155/-</t>
  </si>
  <si>
    <t>Profit of Rs.29/-</t>
  </si>
  <si>
    <t>Profit of Rs.16.5/-</t>
  </si>
  <si>
    <t>Loss of Rs.52.5/-</t>
  </si>
  <si>
    <t>BHARTIARTL 540 CE APR</t>
  </si>
  <si>
    <t xml:space="preserve"> IGL </t>
  </si>
  <si>
    <t>508-512</t>
  </si>
  <si>
    <t>535-545</t>
  </si>
  <si>
    <t>Loss of Rs.20/-</t>
  </si>
  <si>
    <t>Profit of Rs.4/-</t>
  </si>
  <si>
    <t xml:space="preserve">BPCL 415 CE APR </t>
  </si>
  <si>
    <t>Profit of Rs.1/-</t>
  </si>
  <si>
    <t>NIFTY 14000 PE 22-APR</t>
  </si>
  <si>
    <t>70-80</t>
  </si>
  <si>
    <t>SSPNFIN</t>
  </si>
  <si>
    <t>ESPS FINSERVE PRIVATE LIMITED</t>
  </si>
  <si>
    <t>MAHESHWARI</t>
  </si>
  <si>
    <t>Maheshwari Logistics Limi</t>
  </si>
  <si>
    <t>NIRMAN COMMODITIES PRIVATE LIMITED</t>
  </si>
  <si>
    <t>XTX MARKETS LLP</t>
  </si>
  <si>
    <t>JUPITER INDIA FUND</t>
  </si>
  <si>
    <t>ELEVATION CAPITAL V FII HOLDINGS LIMITED</t>
  </si>
  <si>
    <t>Loss of Rs.9/-</t>
  </si>
  <si>
    <t>Loss of Rs.80/-</t>
  </si>
  <si>
    <t>125-128</t>
  </si>
  <si>
    <t>HDFCIFE 690 CE APR</t>
  </si>
  <si>
    <t>14-16</t>
  </si>
  <si>
    <t>532-535</t>
  </si>
  <si>
    <t xml:space="preserve">HDFCAMC APR FUT </t>
  </si>
  <si>
    <t>2900-2920</t>
  </si>
  <si>
    <t>ESCORTS 1200 CE APR</t>
  </si>
  <si>
    <t>19-20</t>
  </si>
  <si>
    <t>100-120</t>
  </si>
  <si>
    <t>1160-1166</t>
  </si>
  <si>
    <t>1220-1240</t>
  </si>
  <si>
    <t>3.90-4.10</t>
  </si>
  <si>
    <t>Profit of Rs.1.75/-</t>
  </si>
  <si>
    <t>BANKNIFTY 31600 CE 22-APR</t>
  </si>
  <si>
    <t>Loss of Rs.27.5/-</t>
  </si>
  <si>
    <t>ASIANPAINT 2520 CE APR</t>
  </si>
  <si>
    <t>EXIDEIND 175 CE APR</t>
  </si>
  <si>
    <t>2-2,20</t>
  </si>
  <si>
    <t>4-5.0</t>
  </si>
  <si>
    <t>8-8.4</t>
  </si>
  <si>
    <t>15-16</t>
  </si>
  <si>
    <t>HDFCAMC APR FUT</t>
  </si>
  <si>
    <t>2780-2785</t>
  </si>
  <si>
    <t>Profit of Rs.1.5/-</t>
  </si>
  <si>
    <t>Profit of Rs.7.5/-</t>
  </si>
  <si>
    <t>GENNEX</t>
  </si>
  <si>
    <t>VIKRAMKUMAR KARANRAJ SAKARIA HUF</t>
  </si>
  <si>
    <t>REGIUS SUPPLIERS PRIVATE LIMITED</t>
  </si>
  <si>
    <t>GKP</t>
  </si>
  <si>
    <t>SHASHANK ASHOK SAWANT</t>
  </si>
  <si>
    <t>HIRA HARESH VORA</t>
  </si>
  <si>
    <t>JETMALL</t>
  </si>
  <si>
    <t>BSR FINANCE AND CONSTRUCTION LTD</t>
  </si>
  <si>
    <t>MRP</t>
  </si>
  <si>
    <t>MANISH KUMAR JAIN (HUF)</t>
  </si>
  <si>
    <t>DARSHANGI MANISH PATEL</t>
  </si>
  <si>
    <t>PVVINFRA</t>
  </si>
  <si>
    <t>DIVYAKANDA</t>
  </si>
  <si>
    <t>VIJAY VASU</t>
  </si>
  <si>
    <t>RCL</t>
  </si>
  <si>
    <t>SAMIR SHIVCHANDRA JHA</t>
  </si>
  <si>
    <t>PAWAN KANSAL</t>
  </si>
  <si>
    <t>DEVJEET CHAKRABORTY</t>
  </si>
  <si>
    <t>ASHOK KUMAR SINGH</t>
  </si>
  <si>
    <t>SUPRBPA</t>
  </si>
  <si>
    <t>ASHISH JAIN</t>
  </si>
  <si>
    <t>VETO</t>
  </si>
  <si>
    <t>COMFORT SECURITIES PVT.LTD.</t>
  </si>
  <si>
    <t>HARISH D NARWANI</t>
  </si>
  <si>
    <t>APOLLOPIPE</t>
  </si>
  <si>
    <t>Apollo Pipes Limited</t>
  </si>
  <si>
    <t>RUBY MULTIMEDIA PRIVATE LIMITED</t>
  </si>
  <si>
    <t>ANITA SINGHAL</t>
  </si>
  <si>
    <t>Indiabulls Hsg Fin Ltd</t>
  </si>
  <si>
    <t>JUMP TRADING FINANCIAL INDIA PRIVATE LIMITED</t>
  </si>
  <si>
    <t>TOWER RESEARCH CAPITAL MARKETS INDIA PRIVATE LIMITED</t>
  </si>
  <si>
    <t>Jindal Stainless Limited</t>
  </si>
  <si>
    <t>COHESION MK BEST IDEAS SUB TRUST</t>
  </si>
  <si>
    <t>KOPRAN</t>
  </si>
  <si>
    <t>Kopran Ltd.</t>
  </si>
  <si>
    <t>NK SECURITIES RESEARCH PRIVATE LIMITED</t>
  </si>
  <si>
    <t>ALPHA LEON ENTERPRISES LLP</t>
  </si>
  <si>
    <t>LINCOLN</t>
  </si>
  <si>
    <t>Lincoln Pharma Ltd</t>
  </si>
  <si>
    <t>GRAVITON RESEARCH CAPITAL LLP</t>
  </si>
  <si>
    <t>ORTINLAB</t>
  </si>
  <si>
    <t>Ortin Laboratories Ltd</t>
  </si>
  <si>
    <t>MUKUL MAHESHWARI</t>
  </si>
  <si>
    <t>REFEX</t>
  </si>
  <si>
    <t>Refex Industries Limited</t>
  </si>
  <si>
    <t>VERTOZ</t>
  </si>
  <si>
    <t>Vertoz Advertising Ltd</t>
  </si>
  <si>
    <t>OLGA TRADING PRIVATE LIMITED</t>
  </si>
  <si>
    <t>Veto Switchgear Cable Ltd</t>
  </si>
  <si>
    <t>HARISH DARSHAN SINGH NARWANI</t>
  </si>
  <si>
    <t>KOTAK SPECIAL SITUATIONS FUND</t>
  </si>
  <si>
    <t>ELEVATION CAPITAL V LIMITED</t>
  </si>
  <si>
    <t>PAR</t>
  </si>
  <si>
    <t>Par Drugs and Chem Ltd</t>
  </si>
  <si>
    <t>NIRAG J SHAH</t>
  </si>
  <si>
    <t>PNC</t>
  </si>
  <si>
    <t>Pritish Nandy Comm. Ltd.</t>
  </si>
  <si>
    <t>SUSHMA SHIVKUMAR DAGA</t>
  </si>
</sst>
</file>

<file path=xl/styles.xml><?xml version="1.0" encoding="utf-8"?>
<styleSheet xmlns="http://schemas.openxmlformats.org/spreadsheetml/2006/main">
  <numFmts count="7">
    <numFmt numFmtId="164" formatCode="_ * #,##0.00_ ;_ * \-#,##0.00_ ;_ * &quot;-&quot;??_ ;_ @_ "/>
    <numFmt numFmtId="165" formatCode="[$-409]d\-mmm;@"/>
    <numFmt numFmtId="166" formatCode="d\-mmm;@"/>
    <numFmt numFmtId="167" formatCode="d\-mmm\-yyyy"/>
    <numFmt numFmtId="168" formatCode="d\ mmm\ yy"/>
    <numFmt numFmtId="169" formatCode="[$-409]dd\-mmm\-yy;@"/>
    <numFmt numFmtId="170" formatCode="0.0"/>
  </numFmts>
  <fonts count="51">
    <font>
      <sz val="10"/>
      <name val="Arial"/>
      <charset val="134"/>
    </font>
    <font>
      <sz val="10"/>
      <color indexed="16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color rgb="FF2B2C33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16"/>
      <name val="Arial"/>
      <family val="2"/>
    </font>
    <font>
      <u/>
      <sz val="10"/>
      <color indexed="12"/>
      <name val="Arial"/>
      <family val="2"/>
    </font>
    <font>
      <sz val="10"/>
      <color indexed="9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b/>
      <sz val="10"/>
      <color indexed="10"/>
      <name val="Arial"/>
      <family val="2"/>
    </font>
    <font>
      <sz val="9"/>
      <name val="MS Sans Serif"/>
      <family val="2"/>
    </font>
    <font>
      <b/>
      <sz val="8"/>
      <color indexed="8"/>
      <name val="Device Font 10cpi"/>
      <charset val="134"/>
    </font>
    <font>
      <b/>
      <sz val="9"/>
      <color indexed="10"/>
      <name val="MS Sans Serif"/>
      <family val="2"/>
    </font>
    <font>
      <b/>
      <sz val="9"/>
      <name val="MS Sans Serif"/>
      <family val="2"/>
    </font>
    <font>
      <b/>
      <sz val="8"/>
      <color indexed="10"/>
      <name val="MS Sans Serif"/>
      <family val="2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8"/>
      <name val="MS Sans Serif"/>
      <family val="2"/>
    </font>
    <font>
      <sz val="11"/>
      <color theme="1"/>
      <name val="Calibri"/>
      <family val="2"/>
      <scheme val="minor"/>
    </font>
    <font>
      <b/>
      <sz val="8"/>
      <name val="Device Font 10cpi"/>
      <charset val="134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8"/>
      <color theme="3"/>
      <name val="Cambria"/>
      <family val="1"/>
      <scheme val="major"/>
    </font>
    <font>
      <sz val="11"/>
      <color rgb="FFFF00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3"/>
      <color theme="3"/>
      <name val="Calibri"/>
      <family val="2"/>
      <scheme val="minor"/>
    </font>
    <font>
      <i/>
      <sz val="11"/>
      <color rgb="FF7F7F7F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</fonts>
  <fills count="6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44"/>
        <bgColor indexed="31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36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51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5" tint="0.39994506668294322"/>
        <bgColor indexed="46"/>
      </patternFill>
    </fill>
    <fill>
      <patternFill patternType="solid">
        <fgColor theme="5" tint="0.39994506668294322"/>
        <bgColor indexed="36"/>
      </patternFill>
    </fill>
    <fill>
      <patternFill patternType="solid">
        <fgColor theme="0"/>
        <bgColor indexed="46"/>
      </patternFill>
    </fill>
    <fill>
      <patternFill patternType="solid">
        <fgColor theme="5" tint="0.39994506668294322"/>
        <bgColor indexed="51"/>
      </patternFill>
    </fill>
    <fill>
      <patternFill patternType="solid">
        <fgColor theme="9" tint="0.59999389629810485"/>
        <bgColor indexed="38"/>
      </patternFill>
    </fill>
    <fill>
      <patternFill patternType="solid">
        <fgColor theme="5" tint="0.39994506668294322"/>
        <bgColor indexed="38"/>
      </patternFill>
    </fill>
    <fill>
      <patternFill patternType="solid">
        <fgColor rgb="FF92D050"/>
        <bgColor indexed="38"/>
      </patternFill>
    </fill>
    <fill>
      <patternFill patternType="solid">
        <fgColor theme="9" tint="0.59999389629810485"/>
        <bgColor indexed="51"/>
      </patternFill>
    </fill>
    <fill>
      <patternFill patternType="solid">
        <fgColor rgb="FF92D050"/>
        <bgColor indexed="51"/>
      </patternFill>
    </fill>
    <fill>
      <patternFill patternType="solid">
        <fgColor theme="6" tint="0.39994506668294322"/>
        <bgColor indexed="38"/>
      </patternFill>
    </fill>
    <fill>
      <patternFill patternType="solid">
        <fgColor theme="6" tint="0.39994506668294322"/>
        <bgColor indexed="5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61">
    <xf numFmtId="0" fontId="0" fillId="0" borderId="0"/>
    <xf numFmtId="0" fontId="30" fillId="30" borderId="0" applyNumberFormat="0" applyBorder="0" applyAlignment="0" applyProtection="0"/>
    <xf numFmtId="0" fontId="25" fillId="26" borderId="0" applyNumberFormat="0" applyBorder="0" applyAlignment="0" applyProtection="0"/>
    <xf numFmtId="0" fontId="25" fillId="31" borderId="0" applyNumberFormat="0" applyBorder="0" applyAlignment="0" applyProtection="0"/>
    <xf numFmtId="9" fontId="46" fillId="0" borderId="0" applyFont="0" applyFill="0" applyBorder="0" applyAlignment="0" applyProtection="0"/>
    <xf numFmtId="0" fontId="31" fillId="28" borderId="0" applyNumberFormat="0" applyBorder="0" applyAlignment="0" applyProtection="0"/>
    <xf numFmtId="0" fontId="46" fillId="0" borderId="0"/>
    <xf numFmtId="0" fontId="1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46" fillId="0" borderId="0"/>
    <xf numFmtId="0" fontId="46" fillId="0" borderId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33" fillId="0" borderId="0" applyNumberFormat="0" applyFill="0" applyBorder="0" applyAlignment="0" applyProtection="0"/>
    <xf numFmtId="0" fontId="25" fillId="38" borderId="0" applyNumberFormat="0" applyBorder="0" applyAlignment="0" applyProtection="0"/>
    <xf numFmtId="0" fontId="30" fillId="30" borderId="0" applyNumberFormat="0" applyBorder="0" applyAlignment="0" applyProtection="0"/>
    <xf numFmtId="0" fontId="30" fillId="40" borderId="0" applyNumberFormat="0" applyBorder="0" applyAlignment="0" applyProtection="0"/>
    <xf numFmtId="0" fontId="25" fillId="41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33" fillId="0" borderId="0" applyNumberFormat="0" applyFill="0" applyBorder="0" applyAlignment="0" applyProtection="0"/>
    <xf numFmtId="0" fontId="25" fillId="37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30" fillId="34" borderId="0" applyNumberFormat="0" applyBorder="0" applyAlignment="0" applyProtection="0"/>
    <xf numFmtId="0" fontId="25" fillId="38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37" borderId="0" applyNumberFormat="0" applyBorder="0" applyAlignment="0" applyProtection="0"/>
    <xf numFmtId="0" fontId="25" fillId="31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7" borderId="0" applyNumberFormat="0" applyBorder="0" applyAlignment="0" applyProtection="0"/>
    <xf numFmtId="9" fontId="46" fillId="0" borderId="0" applyFill="0" applyBorder="0" applyAlignment="0" applyProtection="0"/>
    <xf numFmtId="0" fontId="25" fillId="47" borderId="0" applyNumberFormat="0" applyBorder="0" applyAlignment="0" applyProtection="0"/>
    <xf numFmtId="9" fontId="25" fillId="0" borderId="0" applyFont="0" applyFill="0" applyBorder="0" applyAlignment="0" applyProtection="0"/>
    <xf numFmtId="0" fontId="25" fillId="47" borderId="0" applyNumberFormat="0" applyBorder="0" applyAlignment="0" applyProtection="0"/>
    <xf numFmtId="9" fontId="25" fillId="0" borderId="0" applyFont="0" applyFill="0" applyBorder="0" applyAlignment="0" applyProtection="0"/>
    <xf numFmtId="0" fontId="25" fillId="47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30" fillId="50" borderId="0" applyNumberFormat="0" applyBorder="0" applyAlignment="0" applyProtection="0"/>
    <xf numFmtId="0" fontId="30" fillId="50" borderId="0" applyNumberFormat="0" applyBorder="0" applyAlignment="0" applyProtection="0"/>
    <xf numFmtId="0" fontId="30" fillId="50" borderId="0" applyNumberFormat="0" applyBorder="0" applyAlignment="0" applyProtection="0"/>
    <xf numFmtId="0" fontId="30" fillId="51" borderId="0" applyNumberFormat="0" applyBorder="0" applyAlignment="0" applyProtection="0"/>
    <xf numFmtId="0" fontId="30" fillId="51" borderId="0" applyNumberFormat="0" applyBorder="0" applyAlignment="0" applyProtection="0"/>
    <xf numFmtId="0" fontId="30" fillId="51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36" borderId="0" applyNumberFormat="0" applyBorder="0" applyAlignment="0" applyProtection="0"/>
    <xf numFmtId="0" fontId="30" fillId="36" borderId="0" applyNumberFormat="0" applyBorder="0" applyAlignment="0" applyProtection="0"/>
    <xf numFmtId="0" fontId="30" fillId="36" borderId="0" applyNumberFormat="0" applyBorder="0" applyAlignment="0" applyProtection="0"/>
    <xf numFmtId="0" fontId="30" fillId="42" borderId="0" applyNumberFormat="0" applyBorder="0" applyAlignment="0" applyProtection="0"/>
    <xf numFmtId="0" fontId="30" fillId="42" borderId="0" applyNumberFormat="0" applyBorder="0" applyAlignment="0" applyProtection="0"/>
    <xf numFmtId="0" fontId="30" fillId="42" borderId="0" applyNumberFormat="0" applyBorder="0" applyAlignment="0" applyProtection="0"/>
    <xf numFmtId="0" fontId="34" fillId="0" borderId="0" applyNumberFormat="0" applyFill="0" applyBorder="0" applyAlignment="0" applyProtection="0"/>
    <xf numFmtId="0" fontId="30" fillId="30" borderId="0" applyNumberFormat="0" applyBorder="0" applyAlignment="0" applyProtection="0"/>
    <xf numFmtId="0" fontId="30" fillId="34" borderId="0" applyNumberFormat="0" applyBorder="0" applyAlignment="0" applyProtection="0"/>
    <xf numFmtId="0" fontId="30" fillId="34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42" fillId="54" borderId="31" applyNumberFormat="0" applyAlignment="0" applyProtection="0"/>
    <xf numFmtId="0" fontId="42" fillId="54" borderId="31" applyNumberFormat="0" applyAlignment="0" applyProtection="0"/>
    <xf numFmtId="0" fontId="42" fillId="54" borderId="31" applyNumberFormat="0" applyAlignment="0" applyProtection="0"/>
    <xf numFmtId="0" fontId="38" fillId="35" borderId="28" applyNumberFormat="0" applyAlignment="0" applyProtection="0"/>
    <xf numFmtId="0" fontId="38" fillId="35" borderId="28" applyNumberFormat="0" applyAlignment="0" applyProtection="0"/>
    <xf numFmtId="0" fontId="38" fillId="35" borderId="28" applyNumberFormat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25" fillId="57" borderId="32" applyNumberFormat="0" applyFont="0" applyAlignment="0" applyProtection="0"/>
    <xf numFmtId="0" fontId="32" fillId="29" borderId="0" applyNumberFormat="0" applyBorder="0" applyAlignment="0" applyProtection="0"/>
    <xf numFmtId="0" fontId="32" fillId="29" borderId="0" applyNumberFormat="0" applyBorder="0" applyAlignment="0" applyProtection="0"/>
    <xf numFmtId="0" fontId="32" fillId="29" borderId="0" applyNumberFormat="0" applyBorder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9" fillId="0" borderId="29" applyNumberFormat="0" applyFill="0" applyAlignment="0" applyProtection="0"/>
    <xf numFmtId="0" fontId="39" fillId="0" borderId="29" applyNumberFormat="0" applyFill="0" applyAlignment="0" applyProtection="0"/>
    <xf numFmtId="0" fontId="39" fillId="0" borderId="29" applyNumberFormat="0" applyFill="0" applyAlignment="0" applyProtection="0"/>
    <xf numFmtId="0" fontId="29" fillId="0" borderId="30" applyNumberFormat="0" applyFill="0" applyAlignment="0" applyProtection="0"/>
    <xf numFmtId="0" fontId="29" fillId="0" borderId="30" applyNumberFormat="0" applyFill="0" applyAlignment="0" applyProtection="0"/>
    <xf numFmtId="0" fontId="29" fillId="0" borderId="30" applyNumberFormat="0" applyFill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43" fillId="56" borderId="31" applyNumberFormat="0" applyAlignment="0" applyProtection="0"/>
    <xf numFmtId="0" fontId="43" fillId="56" borderId="31" applyNumberFormat="0" applyAlignment="0" applyProtection="0"/>
    <xf numFmtId="0" fontId="43" fillId="56" borderId="31" applyNumberFormat="0" applyAlignment="0" applyProtection="0"/>
    <xf numFmtId="0" fontId="37" fillId="0" borderId="27" applyNumberFormat="0" applyFill="0" applyAlignment="0" applyProtection="0"/>
    <xf numFmtId="0" fontId="37" fillId="0" borderId="27" applyNumberFormat="0" applyFill="0" applyAlignment="0" applyProtection="0"/>
    <xf numFmtId="0" fontId="25" fillId="0" borderId="0"/>
    <xf numFmtId="0" fontId="37" fillId="0" borderId="27" applyNumberFormat="0" applyFill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25" fillId="0" borderId="0"/>
    <xf numFmtId="0" fontId="46" fillId="0" borderId="0"/>
    <xf numFmtId="0" fontId="25" fillId="0" borderId="0"/>
    <xf numFmtId="0" fontId="25" fillId="0" borderId="0"/>
    <xf numFmtId="0" fontId="46" fillId="32" borderId="25" applyNumberFormat="0" applyAlignment="0" applyProtection="0"/>
    <xf numFmtId="0" fontId="25" fillId="57" borderId="32" applyNumberFormat="0" applyFont="0" applyAlignment="0" applyProtection="0"/>
    <xf numFmtId="0" fontId="25" fillId="57" borderId="32" applyNumberFormat="0" applyFont="0" applyAlignment="0" applyProtection="0"/>
    <xf numFmtId="0" fontId="25" fillId="57" borderId="32" applyNumberFormat="0" applyFont="0" applyAlignment="0" applyProtection="0"/>
    <xf numFmtId="0" fontId="45" fillId="54" borderId="34" applyNumberFormat="0" applyAlignment="0" applyProtection="0"/>
    <xf numFmtId="0" fontId="45" fillId="54" borderId="34" applyNumberFormat="0" applyAlignment="0" applyProtection="0"/>
    <xf numFmtId="0" fontId="45" fillId="54" borderId="34" applyNumberFormat="0" applyAlignment="0" applyProtection="0"/>
    <xf numFmtId="0" fontId="44" fillId="0" borderId="33" applyNumberFormat="0" applyFill="0" applyAlignment="0" applyProtection="0"/>
    <xf numFmtId="0" fontId="44" fillId="0" borderId="33" applyNumberFormat="0" applyFill="0" applyAlignment="0" applyProtection="0"/>
    <xf numFmtId="0" fontId="44" fillId="0" borderId="33" applyNumberFormat="0" applyFill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164" fontId="47" fillId="0" borderId="0" applyFont="0" applyFill="0" applyBorder="0" applyAlignment="0" applyProtection="0"/>
  </cellStyleXfs>
  <cellXfs count="597">
    <xf numFmtId="0" fontId="0" fillId="0" borderId="0" xfId="0"/>
    <xf numFmtId="0" fontId="0" fillId="0" borderId="0" xfId="0" applyFont="1" applyFill="1" applyBorder="1"/>
    <xf numFmtId="0" fontId="0" fillId="0" borderId="0" xfId="0" applyBorder="1"/>
    <xf numFmtId="0" fontId="0" fillId="0" borderId="0" xfId="0" applyFill="1" applyBorder="1"/>
    <xf numFmtId="0" fontId="0" fillId="2" borderId="0" xfId="0" applyFont="1" applyFill="1"/>
    <xf numFmtId="0" fontId="0" fillId="0" borderId="0" xfId="0" applyFont="1"/>
    <xf numFmtId="0" fontId="0" fillId="0" borderId="0" xfId="0" applyFill="1"/>
    <xf numFmtId="0" fontId="0" fillId="0" borderId="0" xfId="0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4" borderId="0" xfId="9" applyFont="1" applyFill="1"/>
    <xf numFmtId="0" fontId="0" fillId="4" borderId="0" xfId="9" applyFont="1" applyFill="1" applyAlignment="1">
      <alignment horizontal="center"/>
    </xf>
    <xf numFmtId="0" fontId="1" fillId="4" borderId="0" xfId="9" applyFont="1" applyFill="1" applyAlignment="1">
      <alignment horizontal="center"/>
    </xf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0" fontId="2" fillId="3" borderId="0" xfId="9" applyFont="1" applyFill="1" applyAlignment="1">
      <alignment horizontal="left"/>
    </xf>
    <xf numFmtId="0" fontId="3" fillId="3" borderId="1" xfId="0" applyFont="1" applyFill="1" applyBorder="1" applyAlignment="1"/>
    <xf numFmtId="0" fontId="4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left" vertical="center" wrapText="1"/>
    </xf>
    <xf numFmtId="0" fontId="4" fillId="3" borderId="0" xfId="9" applyFont="1" applyFill="1" applyBorder="1" applyAlignment="1">
      <alignment horizontal="left" vertical="center"/>
    </xf>
    <xf numFmtId="165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7" fillId="0" borderId="0" xfId="0" applyFont="1" applyFill="1" applyBorder="1"/>
    <xf numFmtId="0" fontId="0" fillId="0" borderId="0" xfId="9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0" fontId="0" fillId="3" borderId="0" xfId="9" applyFont="1" applyFill="1" applyBorder="1" applyAlignment="1">
      <alignment horizontal="left"/>
    </xf>
    <xf numFmtId="2" fontId="5" fillId="0" borderId="0" xfId="9" applyNumberFormat="1" applyFont="1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3" borderId="0" xfId="9" applyFont="1" applyFill="1" applyBorder="1" applyAlignment="1">
      <alignment horizontal="center"/>
    </xf>
    <xf numFmtId="0" fontId="3" fillId="0" borderId="0" xfId="0" applyFont="1" applyAlignment="1">
      <alignment horizontal="left"/>
    </xf>
    <xf numFmtId="1" fontId="5" fillId="3" borderId="0" xfId="0" applyNumberFormat="1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66" fontId="0" fillId="8" borderId="0" xfId="0" applyNumberFormat="1" applyFont="1" applyFill="1" applyBorder="1" applyAlignment="1">
      <alignment horizontal="center" vertical="center"/>
    </xf>
    <xf numFmtId="0" fontId="0" fillId="2" borderId="0" xfId="0" applyFill="1" applyBorder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3" fillId="0" borderId="1" xfId="0" applyFont="1" applyBorder="1" applyAlignment="1"/>
    <xf numFmtId="0" fontId="5" fillId="7" borderId="0" xfId="9" applyFont="1" applyFill="1" applyBorder="1" applyAlignment="1">
      <alignment horizontal="center" vertical="center" wrapText="1"/>
    </xf>
    <xf numFmtId="165" fontId="0" fillId="7" borderId="0" xfId="0" applyNumberFormat="1" applyFont="1" applyFill="1" applyBorder="1" applyAlignment="1">
      <alignment horizontal="center" vertical="center"/>
    </xf>
    <xf numFmtId="15" fontId="0" fillId="7" borderId="0" xfId="0" applyNumberForma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0" fillId="7" borderId="0" xfId="9" applyFont="1" applyFill="1" applyBorder="1" applyAlignment="1">
      <alignment horizontal="center" vertical="top"/>
    </xf>
    <xf numFmtId="0" fontId="0" fillId="7" borderId="0" xfId="0" applyFill="1" applyBorder="1" applyAlignment="1">
      <alignment horizontal="center" vertical="top"/>
    </xf>
    <xf numFmtId="15" fontId="3" fillId="7" borderId="0" xfId="0" applyNumberFormat="1" applyFont="1" applyFill="1" applyBorder="1" applyAlignment="1">
      <alignment vertical="center"/>
    </xf>
    <xf numFmtId="0" fontId="0" fillId="7" borderId="0" xfId="9" applyFont="1" applyFill="1" applyBorder="1" applyAlignment="1">
      <alignment horizontal="left" vertical="top"/>
    </xf>
    <xf numFmtId="0" fontId="4" fillId="5" borderId="3" xfId="0" applyFont="1" applyFill="1" applyBorder="1" applyAlignment="1">
      <alignment horizontal="center" vertical="center" wrapText="1"/>
    </xf>
    <xf numFmtId="0" fontId="0" fillId="3" borderId="0" xfId="0" applyFont="1" applyFill="1"/>
    <xf numFmtId="0" fontId="1" fillId="4" borderId="0" xfId="9" applyFont="1" applyFill="1" applyAlignment="1"/>
    <xf numFmtId="0" fontId="10" fillId="4" borderId="0" xfId="9" applyFont="1" applyFill="1" applyAlignment="1">
      <alignment horizontal="center"/>
    </xf>
    <xf numFmtId="0" fontId="11" fillId="4" borderId="0" xfId="9" applyFont="1" applyFill="1" applyAlignment="1">
      <alignment horizontal="center"/>
    </xf>
    <xf numFmtId="0" fontId="0" fillId="3" borderId="0" xfId="0" applyFont="1" applyFill="1" applyBorder="1"/>
    <xf numFmtId="0" fontId="12" fillId="9" borderId="0" xfId="7" applyFill="1" applyAlignment="1">
      <alignment horizontal="center" wrapText="1"/>
    </xf>
    <xf numFmtId="15" fontId="4" fillId="3" borderId="0" xfId="0" applyNumberFormat="1" applyFont="1" applyFill="1" applyBorder="1" applyAlignment="1">
      <alignment horizontal="center"/>
    </xf>
    <xf numFmtId="15" fontId="4" fillId="3" borderId="0" xfId="0" applyNumberFormat="1" applyFont="1" applyFill="1" applyAlignment="1">
      <alignment horizontal="center"/>
    </xf>
    <xf numFmtId="0" fontId="4" fillId="5" borderId="6" xfId="9" applyFont="1" applyFill="1" applyBorder="1" applyAlignment="1">
      <alignment horizontal="center" vertical="center" wrapText="1"/>
    </xf>
    <xf numFmtId="0" fontId="4" fillId="5" borderId="4" xfId="9" applyFont="1" applyFill="1" applyBorder="1" applyAlignment="1">
      <alignment horizontal="center" vertical="center" wrapText="1"/>
    </xf>
    <xf numFmtId="0" fontId="4" fillId="5" borderId="7" xfId="9" applyFont="1" applyFill="1" applyBorder="1" applyAlignment="1">
      <alignment horizontal="center" vertical="center" wrapText="1"/>
    </xf>
    <xf numFmtId="0" fontId="0" fillId="0" borderId="0" xfId="0" applyFont="1" applyFill="1"/>
    <xf numFmtId="0" fontId="7" fillId="0" borderId="0" xfId="0" applyFont="1" applyFill="1" applyBorder="1" applyAlignment="1">
      <alignment horizontal="center"/>
    </xf>
    <xf numFmtId="15" fontId="0" fillId="0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right" vertical="center" wrapText="1"/>
    </xf>
    <xf numFmtId="2" fontId="5" fillId="2" borderId="0" xfId="0" applyNumberFormat="1" applyFont="1" applyFill="1" applyBorder="1" applyAlignment="1">
      <alignment horizontal="center" vertical="center" wrapText="1"/>
    </xf>
    <xf numFmtId="10" fontId="5" fillId="10" borderId="0" xfId="51" applyNumberFormat="1" applyFont="1" applyFill="1" applyBorder="1" applyAlignment="1" applyProtection="1">
      <alignment horizontal="center" vertical="center" wrapText="1"/>
    </xf>
    <xf numFmtId="167" fontId="0" fillId="10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right" vertical="top"/>
    </xf>
    <xf numFmtId="167" fontId="5" fillId="10" borderId="0" xfId="0" applyNumberFormat="1" applyFont="1" applyFill="1" applyBorder="1" applyAlignment="1">
      <alignment horizontal="center" vertical="center" wrapText="1"/>
    </xf>
    <xf numFmtId="9" fontId="5" fillId="3" borderId="0" xfId="51" applyFont="1" applyFill="1" applyBorder="1" applyAlignment="1" applyProtection="1">
      <alignment horizontal="center"/>
    </xf>
    <xf numFmtId="2" fontId="0" fillId="3" borderId="0" xfId="9" applyNumberFormat="1" applyFont="1" applyFill="1" applyBorder="1" applyAlignment="1">
      <alignment horizontal="center"/>
    </xf>
    <xf numFmtId="15" fontId="5" fillId="3" borderId="0" xfId="0" applyNumberFormat="1" applyFont="1" applyFill="1" applyBorder="1" applyAlignment="1">
      <alignment horizontal="center"/>
    </xf>
    <xf numFmtId="0" fontId="0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wrapText="1"/>
    </xf>
    <xf numFmtId="0" fontId="4" fillId="5" borderId="8" xfId="9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center"/>
    </xf>
    <xf numFmtId="10" fontId="7" fillId="11" borderId="0" xfId="51" applyNumberFormat="1" applyFont="1" applyFill="1" applyBorder="1" applyAlignment="1" applyProtection="1">
      <alignment horizontal="center" vertical="center" wrapText="1"/>
    </xf>
    <xf numFmtId="166" fontId="7" fillId="8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51" applyNumberFormat="1" applyFont="1" applyFill="1" applyBorder="1" applyAlignment="1" applyProtection="1">
      <alignment horizontal="center" vertical="center" wrapText="1"/>
    </xf>
    <xf numFmtId="0" fontId="0" fillId="3" borderId="0" xfId="0" applyFont="1" applyFill="1" applyBorder="1" applyAlignment="1">
      <alignment horizontal="center"/>
    </xf>
    <xf numFmtId="15" fontId="0" fillId="3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/>
    </xf>
    <xf numFmtId="0" fontId="0" fillId="3" borderId="0" xfId="0" applyFont="1" applyFill="1" applyAlignment="1">
      <alignment horizontal="center"/>
    </xf>
    <xf numFmtId="0" fontId="4" fillId="3" borderId="0" xfId="9" applyFont="1" applyFill="1" applyBorder="1"/>
    <xf numFmtId="0" fontId="4" fillId="5" borderId="5" xfId="9" applyFont="1" applyFill="1" applyBorder="1" applyAlignment="1">
      <alignment horizontal="left" vertical="center" wrapText="1"/>
    </xf>
    <xf numFmtId="0" fontId="0" fillId="10" borderId="0" xfId="0" applyFill="1" applyBorder="1" applyAlignment="1">
      <alignment horizontal="center" vertical="top"/>
    </xf>
    <xf numFmtId="15" fontId="0" fillId="7" borderId="0" xfId="0" applyNumberFormat="1" applyFont="1" applyFill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8" borderId="0" xfId="0" applyFill="1" applyAlignment="1">
      <alignment horizontal="center"/>
    </xf>
    <xf numFmtId="0" fontId="0" fillId="12" borderId="0" xfId="0" applyFont="1" applyFill="1" applyBorder="1"/>
    <xf numFmtId="0" fontId="0" fillId="12" borderId="0" xfId="0" applyFill="1" applyAlignment="1">
      <alignment horizontal="center"/>
    </xf>
    <xf numFmtId="0" fontId="0" fillId="12" borderId="0" xfId="0" applyFont="1" applyFill="1"/>
    <xf numFmtId="0" fontId="0" fillId="8" borderId="0" xfId="0" applyFont="1" applyFill="1"/>
    <xf numFmtId="0" fontId="3" fillId="3" borderId="1" xfId="9" applyFont="1" applyFill="1" applyBorder="1" applyAlignment="1"/>
    <xf numFmtId="15" fontId="5" fillId="3" borderId="0" xfId="9" applyNumberFormat="1" applyFont="1" applyFill="1" applyBorder="1" applyAlignment="1">
      <alignment horizontal="center" vertical="center" wrapText="1"/>
    </xf>
    <xf numFmtId="15" fontId="5" fillId="3" borderId="0" xfId="0" applyNumberFormat="1" applyFont="1" applyFill="1" applyBorder="1" applyAlignment="1">
      <alignment horizontal="left"/>
    </xf>
    <xf numFmtId="165" fontId="0" fillId="7" borderId="0" xfId="0" applyNumberFormat="1" applyFill="1" applyBorder="1" applyAlignment="1">
      <alignment horizontal="center" vertical="center"/>
    </xf>
    <xf numFmtId="0" fontId="3" fillId="3" borderId="1" xfId="9" applyFont="1" applyFill="1" applyBorder="1" applyAlignment="1">
      <alignment horizontal="left"/>
    </xf>
    <xf numFmtId="2" fontId="0" fillId="3" borderId="0" xfId="0" applyNumberFormat="1" applyFill="1" applyBorder="1" applyAlignment="1">
      <alignment horizontal="center"/>
    </xf>
    <xf numFmtId="168" fontId="0" fillId="13" borderId="11" xfId="0" applyNumberFormat="1" applyFont="1" applyFill="1" applyBorder="1" applyAlignment="1">
      <alignment horizontal="center" vertical="center"/>
    </xf>
    <xf numFmtId="168" fontId="0" fillId="13" borderId="11" xfId="0" applyNumberFormat="1" applyFont="1" applyFill="1" applyBorder="1" applyAlignment="1">
      <alignment horizontal="left"/>
    </xf>
    <xf numFmtId="0" fontId="0" fillId="13" borderId="11" xfId="9" applyFont="1" applyFill="1" applyBorder="1" applyAlignment="1">
      <alignment horizontal="center"/>
    </xf>
    <xf numFmtId="2" fontId="0" fillId="13" borderId="11" xfId="9" applyNumberFormat="1" applyFont="1" applyFill="1" applyBorder="1" applyAlignment="1">
      <alignment horizontal="center" vertical="center"/>
    </xf>
    <xf numFmtId="168" fontId="0" fillId="14" borderId="11" xfId="9" applyNumberFormat="1" applyFont="1" applyFill="1" applyBorder="1" applyAlignment="1">
      <alignment horizontal="center" vertical="center" wrapText="1"/>
    </xf>
    <xf numFmtId="168" fontId="0" fillId="14" borderId="11" xfId="0" applyNumberFormat="1" applyFont="1" applyFill="1" applyBorder="1" applyAlignment="1">
      <alignment horizontal="left"/>
    </xf>
    <xf numFmtId="1" fontId="0" fillId="14" borderId="11" xfId="0" applyNumberFormat="1" applyFont="1" applyFill="1" applyBorder="1" applyAlignment="1">
      <alignment horizontal="center"/>
    </xf>
    <xf numFmtId="0" fontId="0" fillId="14" borderId="11" xfId="9" applyFont="1" applyFill="1" applyBorder="1" applyAlignment="1">
      <alignment horizontal="center"/>
    </xf>
    <xf numFmtId="2" fontId="0" fillId="14" borderId="11" xfId="9" applyNumberFormat="1" applyFont="1" applyFill="1" applyBorder="1" applyAlignment="1">
      <alignment horizontal="center"/>
    </xf>
    <xf numFmtId="168" fontId="0" fillId="15" borderId="11" xfId="9" applyNumberFormat="1" applyFont="1" applyFill="1" applyBorder="1" applyAlignment="1">
      <alignment horizontal="center" vertical="center" wrapText="1"/>
    </xf>
    <xf numFmtId="0" fontId="0" fillId="15" borderId="11" xfId="9" applyFont="1" applyFill="1" applyBorder="1"/>
    <xf numFmtId="0" fontId="0" fillId="15" borderId="11" xfId="9" applyFont="1" applyFill="1" applyBorder="1" applyAlignment="1">
      <alignment horizontal="center"/>
    </xf>
    <xf numFmtId="0" fontId="0" fillId="6" borderId="11" xfId="0" applyFont="1" applyFill="1" applyBorder="1" applyAlignment="1">
      <alignment horizontal="center"/>
    </xf>
    <xf numFmtId="2" fontId="0" fillId="15" borderId="11" xfId="9" applyNumberFormat="1" applyFont="1" applyFill="1" applyBorder="1" applyAlignment="1">
      <alignment horizontal="center"/>
    </xf>
    <xf numFmtId="2" fontId="5" fillId="3" borderId="0" xfId="0" applyNumberFormat="1" applyFont="1" applyFill="1" applyBorder="1" applyAlignment="1">
      <alignment horizontal="center"/>
    </xf>
    <xf numFmtId="0" fontId="0" fillId="3" borderId="0" xfId="0" applyFont="1" applyFill="1" applyBorder="1" applyAlignment="1"/>
    <xf numFmtId="0" fontId="0" fillId="3" borderId="4" xfId="0" applyFill="1" applyBorder="1" applyAlignment="1">
      <alignment horizontal="center"/>
    </xf>
    <xf numFmtId="10" fontId="0" fillId="0" borderId="11" xfId="51" applyNumberFormat="1" applyFont="1" applyFill="1" applyBorder="1" applyAlignment="1" applyProtection="1">
      <alignment horizontal="center" vertical="center" wrapText="1"/>
    </xf>
    <xf numFmtId="0" fontId="0" fillId="0" borderId="12" xfId="0" applyFont="1" applyBorder="1"/>
    <xf numFmtId="0" fontId="0" fillId="0" borderId="0" xfId="0" applyFont="1" applyBorder="1" applyAlignment="1">
      <alignment horizontal="right"/>
    </xf>
    <xf numFmtId="2" fontId="0" fillId="13" borderId="11" xfId="9" applyNumberFormat="1" applyFont="1" applyFill="1" applyBorder="1" applyAlignment="1">
      <alignment horizontal="center"/>
    </xf>
    <xf numFmtId="0" fontId="0" fillId="13" borderId="9" xfId="0" applyFont="1" applyFill="1" applyBorder="1" applyAlignment="1">
      <alignment horizontal="center"/>
    </xf>
    <xf numFmtId="2" fontId="0" fillId="13" borderId="11" xfId="0" applyNumberFormat="1" applyFont="1" applyFill="1" applyBorder="1" applyAlignment="1">
      <alignment horizontal="center" vertical="center" wrapText="1"/>
    </xf>
    <xf numFmtId="10" fontId="0" fillId="13" borderId="11" xfId="51" applyNumberFormat="1" applyFont="1" applyFill="1" applyBorder="1" applyAlignment="1" applyProtection="1">
      <alignment horizontal="center" vertical="center" wrapText="1"/>
    </xf>
    <xf numFmtId="0" fontId="0" fillId="13" borderId="11" xfId="0" applyFont="1" applyFill="1" applyBorder="1" applyAlignment="1">
      <alignment horizontal="center"/>
    </xf>
    <xf numFmtId="168" fontId="0" fillId="13" borderId="11" xfId="0" applyNumberFormat="1" applyFont="1" applyFill="1" applyBorder="1" applyAlignment="1">
      <alignment horizontal="center" vertical="center" wrapText="1"/>
    </xf>
    <xf numFmtId="2" fontId="0" fillId="14" borderId="11" xfId="0" applyNumberFormat="1" applyFont="1" applyFill="1" applyBorder="1" applyAlignment="1">
      <alignment horizontal="center"/>
    </xf>
    <xf numFmtId="0" fontId="0" fillId="14" borderId="9" xfId="0" applyFont="1" applyFill="1" applyBorder="1" applyAlignment="1">
      <alignment horizontal="centerContinuous"/>
    </xf>
    <xf numFmtId="2" fontId="0" fillId="17" borderId="11" xfId="0" applyNumberFormat="1" applyFont="1" applyFill="1" applyBorder="1" applyAlignment="1">
      <alignment horizontal="center" vertical="center" wrapText="1"/>
    </xf>
    <xf numFmtId="10" fontId="0" fillId="14" borderId="11" xfId="51" applyNumberFormat="1" applyFont="1" applyFill="1" applyBorder="1" applyAlignment="1" applyProtection="1">
      <alignment horizontal="center" vertical="center" wrapText="1"/>
    </xf>
    <xf numFmtId="0" fontId="0" fillId="14" borderId="11" xfId="0" applyFont="1" applyFill="1" applyBorder="1" applyAlignment="1">
      <alignment horizontal="center"/>
    </xf>
    <xf numFmtId="168" fontId="0" fillId="14" borderId="11" xfId="0" applyNumberFormat="1" applyFont="1" applyFill="1" applyBorder="1" applyAlignment="1">
      <alignment horizontal="center" vertical="center" wrapText="1"/>
    </xf>
    <xf numFmtId="0" fontId="0" fillId="14" borderId="9" xfId="0" applyFill="1" applyBorder="1" applyAlignment="1">
      <alignment horizontal="centerContinuous"/>
    </xf>
    <xf numFmtId="9" fontId="0" fillId="15" borderId="11" xfId="4" applyFont="1" applyFill="1" applyBorder="1" applyAlignment="1">
      <alignment horizontal="center"/>
    </xf>
    <xf numFmtId="169" fontId="0" fillId="17" borderId="11" xfId="0" applyNumberFormat="1" applyFont="1" applyFill="1" applyBorder="1" applyAlignment="1">
      <alignment horizontal="center" vertical="center" wrapText="1"/>
    </xf>
    <xf numFmtId="0" fontId="0" fillId="13" borderId="9" xfId="0" applyFill="1" applyBorder="1" applyAlignment="1">
      <alignment horizontal="center"/>
    </xf>
    <xf numFmtId="0" fontId="0" fillId="8" borderId="0" xfId="0" applyFont="1" applyFill="1" applyAlignment="1">
      <alignment horizontal="center"/>
    </xf>
    <xf numFmtId="168" fontId="0" fillId="18" borderId="11" xfId="9" applyNumberFormat="1" applyFont="1" applyFill="1" applyBorder="1" applyAlignment="1">
      <alignment horizontal="center" vertical="center" wrapText="1"/>
    </xf>
    <xf numFmtId="0" fontId="0" fillId="18" borderId="11" xfId="9" applyFont="1" applyFill="1" applyBorder="1"/>
    <xf numFmtId="0" fontId="0" fillId="18" borderId="11" xfId="9" applyFont="1" applyFill="1" applyBorder="1" applyAlignment="1">
      <alignment horizontal="center"/>
    </xf>
    <xf numFmtId="0" fontId="0" fillId="18" borderId="11" xfId="0" applyFont="1" applyFill="1" applyBorder="1" applyAlignment="1">
      <alignment horizontal="center"/>
    </xf>
    <xf numFmtId="2" fontId="0" fillId="18" borderId="11" xfId="9" applyNumberFormat="1" applyFont="1" applyFill="1" applyBorder="1" applyAlignment="1">
      <alignment horizontal="center"/>
    </xf>
    <xf numFmtId="168" fontId="0" fillId="13" borderId="11" xfId="0" applyNumberFormat="1" applyFill="1" applyBorder="1" applyAlignment="1">
      <alignment horizontal="left"/>
    </xf>
    <xf numFmtId="168" fontId="0" fillId="19" borderId="11" xfId="9" applyNumberFormat="1" applyFont="1" applyFill="1" applyBorder="1" applyAlignment="1">
      <alignment horizontal="center" vertical="center" wrapText="1"/>
    </xf>
    <xf numFmtId="0" fontId="0" fillId="19" borderId="11" xfId="9" applyFont="1" applyFill="1" applyBorder="1"/>
    <xf numFmtId="0" fontId="0" fillId="19" borderId="11" xfId="9" applyFont="1" applyFill="1" applyBorder="1" applyAlignment="1">
      <alignment horizontal="center"/>
    </xf>
    <xf numFmtId="0" fontId="0" fillId="19" borderId="11" xfId="0" applyFont="1" applyFill="1" applyBorder="1" applyAlignment="1">
      <alignment horizontal="center"/>
    </xf>
    <xf numFmtId="2" fontId="0" fillId="19" borderId="11" xfId="9" applyNumberFormat="1" applyFont="1" applyFill="1" applyBorder="1" applyAlignment="1">
      <alignment horizontal="center"/>
    </xf>
    <xf numFmtId="168" fontId="0" fillId="13" borderId="3" xfId="0" applyNumberFormat="1" applyFont="1" applyFill="1" applyBorder="1" applyAlignment="1">
      <alignment horizontal="center" vertical="center"/>
    </xf>
    <xf numFmtId="168" fontId="0" fillId="13" borderId="3" xfId="0" applyNumberFormat="1" applyFont="1" applyFill="1" applyBorder="1" applyAlignment="1">
      <alignment horizontal="left"/>
    </xf>
    <xf numFmtId="0" fontId="0" fillId="13" borderId="3" xfId="9" applyFont="1" applyFill="1" applyBorder="1" applyAlignment="1">
      <alignment horizontal="center"/>
    </xf>
    <xf numFmtId="2" fontId="0" fillId="13" borderId="3" xfId="9" applyNumberFormat="1" applyFont="1" applyFill="1" applyBorder="1" applyAlignment="1">
      <alignment horizontal="center" vertical="center"/>
    </xf>
    <xf numFmtId="168" fontId="0" fillId="14" borderId="11" xfId="0" applyNumberFormat="1" applyFill="1" applyBorder="1" applyAlignment="1">
      <alignment horizontal="left"/>
    </xf>
    <xf numFmtId="168" fontId="0" fillId="20" borderId="11" xfId="9" applyNumberFormat="1" applyFont="1" applyFill="1" applyBorder="1" applyAlignment="1">
      <alignment horizontal="center" vertical="center" wrapText="1"/>
    </xf>
    <xf numFmtId="0" fontId="0" fillId="20" borderId="11" xfId="9" applyFont="1" applyFill="1" applyBorder="1"/>
    <xf numFmtId="0" fontId="0" fillId="20" borderId="11" xfId="9" applyFont="1" applyFill="1" applyBorder="1" applyAlignment="1">
      <alignment horizontal="center"/>
    </xf>
    <xf numFmtId="0" fontId="0" fillId="20" borderId="11" xfId="0" applyFont="1" applyFill="1" applyBorder="1" applyAlignment="1">
      <alignment horizontal="center"/>
    </xf>
    <xf numFmtId="2" fontId="0" fillId="20" borderId="11" xfId="9" applyNumberFormat="1" applyFont="1" applyFill="1" applyBorder="1" applyAlignment="1">
      <alignment horizontal="center"/>
    </xf>
    <xf numFmtId="168" fontId="0" fillId="17" borderId="5" xfId="0" applyNumberFormat="1" applyFont="1" applyFill="1" applyBorder="1" applyAlignment="1">
      <alignment horizontal="center" vertical="center"/>
    </xf>
    <xf numFmtId="0" fontId="0" fillId="15" borderId="3" xfId="9" applyFont="1" applyFill="1" applyBorder="1"/>
    <xf numFmtId="0" fontId="0" fillId="17" borderId="5" xfId="9" applyFont="1" applyFill="1" applyBorder="1" applyAlignment="1">
      <alignment horizontal="center"/>
    </xf>
    <xf numFmtId="2" fontId="0" fillId="17" borderId="4" xfId="9" applyNumberFormat="1" applyFont="1" applyFill="1" applyBorder="1" applyAlignment="1">
      <alignment horizontal="center" vertical="center"/>
    </xf>
    <xf numFmtId="10" fontId="0" fillId="17" borderId="11" xfId="51" applyNumberFormat="1" applyFont="1" applyFill="1" applyBorder="1" applyAlignment="1" applyProtection="1">
      <alignment horizontal="center" vertical="center" wrapText="1"/>
    </xf>
    <xf numFmtId="15" fontId="0" fillId="15" borderId="11" xfId="0" applyNumberFormat="1" applyFont="1" applyFill="1" applyBorder="1"/>
    <xf numFmtId="0" fontId="0" fillId="18" borderId="9" xfId="0" applyFill="1" applyBorder="1" applyAlignment="1">
      <alignment horizontal="center"/>
    </xf>
    <xf numFmtId="2" fontId="0" fillId="21" borderId="11" xfId="0" applyNumberFormat="1" applyFont="1" applyFill="1" applyBorder="1" applyAlignment="1">
      <alignment horizontal="center" vertical="center" wrapText="1"/>
    </xf>
    <xf numFmtId="9" fontId="0" fillId="18" borderId="11" xfId="51" applyFont="1" applyFill="1" applyBorder="1" applyAlignment="1" applyProtection="1">
      <alignment horizontal="center"/>
    </xf>
    <xf numFmtId="0" fontId="0" fillId="18" borderId="11" xfId="0" applyFill="1" applyBorder="1" applyAlignment="1">
      <alignment horizontal="center"/>
    </xf>
    <xf numFmtId="168" fontId="0" fillId="18" borderId="11" xfId="0" applyNumberFormat="1" applyFont="1" applyFill="1" applyBorder="1" applyAlignment="1">
      <alignment horizontal="center" vertical="center" wrapText="1"/>
    </xf>
    <xf numFmtId="0" fontId="0" fillId="19" borderId="9" xfId="0" applyFill="1" applyBorder="1" applyAlignment="1">
      <alignment horizontal="center"/>
    </xf>
    <xf numFmtId="9" fontId="0" fillId="19" borderId="11" xfId="51" applyFont="1" applyFill="1" applyBorder="1" applyAlignment="1" applyProtection="1">
      <alignment horizontal="center"/>
    </xf>
    <xf numFmtId="168" fontId="0" fillId="19" borderId="11" xfId="0" applyNumberFormat="1" applyFont="1" applyFill="1" applyBorder="1" applyAlignment="1">
      <alignment horizontal="center" vertical="center" wrapText="1"/>
    </xf>
    <xf numFmtId="2" fontId="0" fillId="13" borderId="3" xfId="9" applyNumberFormat="1" applyFont="1" applyFill="1" applyBorder="1" applyAlignment="1">
      <alignment horizontal="center"/>
    </xf>
    <xf numFmtId="0" fontId="0" fillId="13" borderId="2" xfId="0" applyFill="1" applyBorder="1" applyAlignment="1">
      <alignment horizontal="center"/>
    </xf>
    <xf numFmtId="10" fontId="0" fillId="13" borderId="3" xfId="51" applyNumberFormat="1" applyFont="1" applyFill="1" applyBorder="1" applyAlignment="1" applyProtection="1">
      <alignment horizontal="center" vertical="center" wrapText="1"/>
    </xf>
    <xf numFmtId="0" fontId="0" fillId="13" borderId="3" xfId="0" applyFont="1" applyFill="1" applyBorder="1" applyAlignment="1">
      <alignment horizontal="center"/>
    </xf>
    <xf numFmtId="168" fontId="0" fillId="13" borderId="3" xfId="0" applyNumberFormat="1" applyFont="1" applyFill="1" applyBorder="1" applyAlignment="1">
      <alignment horizontal="center" vertical="center" wrapText="1"/>
    </xf>
    <xf numFmtId="2" fontId="0" fillId="22" borderId="11" xfId="0" applyNumberFormat="1" applyFont="1" applyFill="1" applyBorder="1" applyAlignment="1">
      <alignment horizontal="center" vertical="center" wrapText="1"/>
    </xf>
    <xf numFmtId="9" fontId="0" fillId="20" borderId="11" xfId="51" applyFont="1" applyFill="1" applyBorder="1" applyAlignment="1" applyProtection="1">
      <alignment horizontal="center"/>
    </xf>
    <xf numFmtId="168" fontId="0" fillId="20" borderId="11" xfId="0" applyNumberFormat="1" applyFont="1" applyFill="1" applyBorder="1" applyAlignment="1">
      <alignment horizontal="center" vertical="center" wrapText="1"/>
    </xf>
    <xf numFmtId="2" fontId="0" fillId="17" borderId="5" xfId="9" applyNumberFormat="1" applyFont="1" applyFill="1" applyBorder="1" applyAlignment="1">
      <alignment horizontal="center"/>
    </xf>
    <xf numFmtId="168" fontId="0" fillId="23" borderId="11" xfId="9" applyNumberFormat="1" applyFont="1" applyFill="1" applyBorder="1" applyAlignment="1">
      <alignment horizontal="center" vertical="center" wrapText="1"/>
    </xf>
    <xf numFmtId="0" fontId="0" fillId="23" borderId="11" xfId="9" applyFont="1" applyFill="1" applyBorder="1"/>
    <xf numFmtId="0" fontId="0" fillId="23" borderId="11" xfId="9" applyFont="1" applyFill="1" applyBorder="1" applyAlignment="1">
      <alignment horizontal="center"/>
    </xf>
    <xf numFmtId="0" fontId="0" fillId="23" borderId="11" xfId="0" applyFont="1" applyFill="1" applyBorder="1" applyAlignment="1">
      <alignment horizontal="center"/>
    </xf>
    <xf numFmtId="2" fontId="0" fillId="23" borderId="11" xfId="9" applyNumberFormat="1" applyFont="1" applyFill="1" applyBorder="1" applyAlignment="1">
      <alignment horizontal="center"/>
    </xf>
    <xf numFmtId="168" fontId="0" fillId="11" borderId="4" xfId="0" applyNumberFormat="1" applyFont="1" applyFill="1" applyBorder="1" applyAlignment="1">
      <alignment horizontal="center" vertical="center"/>
    </xf>
    <xf numFmtId="2" fontId="0" fillId="11" borderId="4" xfId="9" applyNumberFormat="1" applyFont="1" applyFill="1" applyBorder="1" applyAlignment="1">
      <alignment horizontal="center" vertical="center"/>
    </xf>
    <xf numFmtId="168" fontId="0" fillId="11" borderId="5" xfId="0" applyNumberFormat="1" applyFont="1" applyFill="1" applyBorder="1" applyAlignment="1">
      <alignment horizontal="center" vertical="center"/>
    </xf>
    <xf numFmtId="0" fontId="0" fillId="11" borderId="5" xfId="9" applyFont="1" applyFill="1" applyBorder="1" applyAlignment="1">
      <alignment horizontal="center"/>
    </xf>
    <xf numFmtId="2" fontId="0" fillId="11" borderId="5" xfId="9" applyNumberFormat="1" applyFont="1" applyFill="1" applyBorder="1" applyAlignment="1">
      <alignment horizontal="center" vertical="center"/>
    </xf>
    <xf numFmtId="0" fontId="0" fillId="12" borderId="4" xfId="9" applyFont="1" applyFill="1" applyBorder="1"/>
    <xf numFmtId="1" fontId="0" fillId="13" borderId="11" xfId="0" applyNumberFormat="1" applyFont="1" applyFill="1" applyBorder="1" applyAlignment="1">
      <alignment horizontal="center" vertical="center"/>
    </xf>
    <xf numFmtId="1" fontId="0" fillId="14" borderId="11" xfId="9" applyNumberFormat="1" applyFont="1" applyFill="1" applyBorder="1" applyAlignment="1">
      <alignment horizontal="center" vertical="center" wrapText="1"/>
    </xf>
    <xf numFmtId="1" fontId="0" fillId="13" borderId="3" xfId="0" applyNumberFormat="1" applyFont="1" applyFill="1" applyBorder="1" applyAlignment="1">
      <alignment horizontal="center" vertical="center"/>
    </xf>
    <xf numFmtId="1" fontId="0" fillId="13" borderId="5" xfId="0" applyNumberFormat="1" applyFont="1" applyFill="1" applyBorder="1" applyAlignment="1">
      <alignment horizontal="center" vertical="center"/>
    </xf>
    <xf numFmtId="168" fontId="0" fillId="13" borderId="5" xfId="0" applyNumberFormat="1" applyFont="1" applyFill="1" applyBorder="1" applyAlignment="1">
      <alignment horizontal="center" vertical="center"/>
    </xf>
    <xf numFmtId="0" fontId="0" fillId="13" borderId="5" xfId="9" applyFont="1" applyFill="1" applyBorder="1" applyAlignment="1">
      <alignment horizontal="center"/>
    </xf>
    <xf numFmtId="2" fontId="0" fillId="13" borderId="4" xfId="9" applyNumberFormat="1" applyFont="1" applyFill="1" applyBorder="1" applyAlignment="1">
      <alignment horizontal="center" vertical="center"/>
    </xf>
    <xf numFmtId="1" fontId="0" fillId="16" borderId="11" xfId="9" applyNumberFormat="1" applyFont="1" applyFill="1" applyBorder="1" applyAlignment="1">
      <alignment horizontal="center" vertical="center" wrapText="1"/>
    </xf>
    <xf numFmtId="168" fontId="0" fillId="2" borderId="11" xfId="0" applyNumberFormat="1" applyFont="1" applyFill="1" applyBorder="1" applyAlignment="1">
      <alignment horizontal="center" vertical="center"/>
    </xf>
    <xf numFmtId="0" fontId="0" fillId="0" borderId="11" xfId="9" applyFont="1" applyFill="1" applyBorder="1" applyAlignment="1">
      <alignment horizontal="center"/>
    </xf>
    <xf numFmtId="2" fontId="0" fillId="0" borderId="11" xfId="9" applyNumberFormat="1" applyFont="1" applyFill="1" applyBorder="1" applyAlignment="1">
      <alignment horizontal="center" vertical="center"/>
    </xf>
    <xf numFmtId="1" fontId="0" fillId="11" borderId="5" xfId="0" applyNumberFormat="1" applyFont="1" applyFill="1" applyBorder="1" applyAlignment="1">
      <alignment horizontal="center" vertical="center"/>
    </xf>
    <xf numFmtId="168" fontId="0" fillId="2" borderId="11" xfId="0" applyNumberFormat="1" applyFill="1" applyBorder="1" applyAlignment="1">
      <alignment horizontal="left"/>
    </xf>
    <xf numFmtId="168" fontId="0" fillId="0" borderId="11" xfId="0" applyNumberFormat="1" applyFont="1" applyFill="1" applyBorder="1" applyAlignment="1">
      <alignment horizontal="center" vertical="center"/>
    </xf>
    <xf numFmtId="0" fontId="0" fillId="23" borderId="9" xfId="0" applyFill="1" applyBorder="1" applyAlignment="1">
      <alignment horizontal="center"/>
    </xf>
    <xf numFmtId="2" fontId="0" fillId="24" borderId="11" xfId="0" applyNumberFormat="1" applyFont="1" applyFill="1" applyBorder="1" applyAlignment="1">
      <alignment horizontal="center" vertical="center" wrapText="1"/>
    </xf>
    <xf numFmtId="9" fontId="0" fillId="23" borderId="11" xfId="51" applyFont="1" applyFill="1" applyBorder="1" applyAlignment="1" applyProtection="1">
      <alignment horizontal="center"/>
    </xf>
    <xf numFmtId="168" fontId="0" fillId="23" borderId="11" xfId="0" applyNumberFormat="1" applyFont="1" applyFill="1" applyBorder="1" applyAlignment="1">
      <alignment horizontal="center" vertical="center" wrapText="1"/>
    </xf>
    <xf numFmtId="0" fontId="0" fillId="23" borderId="2" xfId="0" applyFill="1" applyBorder="1" applyAlignment="1">
      <alignment horizontal="center"/>
    </xf>
    <xf numFmtId="2" fontId="0" fillId="11" borderId="5" xfId="9" applyNumberFormat="1" applyFont="1" applyFill="1" applyBorder="1" applyAlignment="1">
      <alignment horizontal="center"/>
    </xf>
    <xf numFmtId="0" fontId="0" fillId="12" borderId="2" xfId="0" applyFill="1" applyBorder="1" applyAlignment="1">
      <alignment horizontal="center"/>
    </xf>
    <xf numFmtId="2" fontId="0" fillId="11" borderId="5" xfId="0" applyNumberFormat="1" applyFont="1" applyFill="1" applyBorder="1" applyAlignment="1">
      <alignment horizontal="center" vertical="center" wrapText="1"/>
    </xf>
    <xf numFmtId="10" fontId="0" fillId="11" borderId="5" xfId="51" applyNumberFormat="1" applyFont="1" applyFill="1" applyBorder="1" applyAlignment="1" applyProtection="1">
      <alignment horizontal="center" vertical="center" wrapText="1"/>
    </xf>
    <xf numFmtId="168" fontId="0" fillId="11" borderId="5" xfId="0" applyNumberFormat="1" applyFont="1" applyFill="1" applyBorder="1" applyAlignment="1">
      <alignment horizontal="center" vertical="center" wrapText="1"/>
    </xf>
    <xf numFmtId="0" fontId="0" fillId="13" borderId="2" xfId="0" applyFont="1" applyFill="1" applyBorder="1" applyAlignment="1">
      <alignment horizontal="center"/>
    </xf>
    <xf numFmtId="2" fontId="0" fillId="13" borderId="5" xfId="9" applyNumberFormat="1" applyFont="1" applyFill="1" applyBorder="1" applyAlignment="1">
      <alignment horizontal="center"/>
    </xf>
    <xf numFmtId="2" fontId="0" fillId="13" borderId="5" xfId="0" applyNumberFormat="1" applyFont="1" applyFill="1" applyBorder="1" applyAlignment="1">
      <alignment horizontal="center" vertical="center" wrapText="1"/>
    </xf>
    <xf numFmtId="10" fontId="0" fillId="13" borderId="5" xfId="51" applyNumberFormat="1" applyFont="1" applyFill="1" applyBorder="1" applyAlignment="1" applyProtection="1">
      <alignment horizontal="center" vertical="center" wrapText="1"/>
    </xf>
    <xf numFmtId="0" fontId="0" fillId="13" borderId="5" xfId="0" applyFont="1" applyFill="1" applyBorder="1" applyAlignment="1">
      <alignment horizontal="center"/>
    </xf>
    <xf numFmtId="168" fontId="0" fillId="13" borderId="5" xfId="0" applyNumberFormat="1" applyFont="1" applyFill="1" applyBorder="1" applyAlignment="1">
      <alignment horizontal="center" vertical="center" wrapText="1"/>
    </xf>
    <xf numFmtId="2" fontId="0" fillId="0" borderId="11" xfId="9" applyNumberFormat="1" applyFont="1" applyFill="1" applyBorder="1" applyAlignment="1">
      <alignment horizontal="center"/>
    </xf>
    <xf numFmtId="2" fontId="0" fillId="0" borderId="11" xfId="0" applyNumberFormat="1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/>
    </xf>
    <xf numFmtId="168" fontId="0" fillId="0" borderId="11" xfId="0" applyNumberFormat="1" applyFont="1" applyFill="1" applyBorder="1" applyAlignment="1">
      <alignment horizontal="center" vertical="center" wrapText="1"/>
    </xf>
    <xf numFmtId="0" fontId="0" fillId="25" borderId="0" xfId="0" applyFill="1" applyAlignment="1">
      <alignment horizontal="center"/>
    </xf>
    <xf numFmtId="0" fontId="5" fillId="3" borderId="0" xfId="0" applyFont="1" applyFill="1" applyBorder="1"/>
    <xf numFmtId="167" fontId="0" fillId="3" borderId="4" xfId="0" applyNumberFormat="1" applyFill="1" applyBorder="1" applyAlignment="1">
      <alignment horizontal="left"/>
    </xf>
    <xf numFmtId="0" fontId="0" fillId="3" borderId="4" xfId="0" applyFill="1" applyBorder="1"/>
    <xf numFmtId="0" fontId="13" fillId="3" borderId="4" xfId="0" applyFont="1" applyFill="1" applyBorder="1"/>
    <xf numFmtId="167" fontId="14" fillId="3" borderId="0" xfId="0" applyNumberFormat="1" applyFont="1" applyFill="1" applyBorder="1" applyAlignment="1">
      <alignment horizontal="left" wrapText="1"/>
    </xf>
    <xf numFmtId="0" fontId="5" fillId="3" borderId="0" xfId="0" applyNumberFormat="1" applyFont="1" applyFill="1" applyBorder="1" applyAlignment="1">
      <alignment horizontal="center" wrapText="1"/>
    </xf>
    <xf numFmtId="2" fontId="5" fillId="3" borderId="0" xfId="0" applyNumberFormat="1" applyFont="1" applyFill="1" applyBorder="1" applyAlignment="1">
      <alignment wrapText="1"/>
    </xf>
    <xf numFmtId="0" fontId="5" fillId="3" borderId="0" xfId="0" applyNumberFormat="1" applyFont="1" applyFill="1" applyBorder="1" applyAlignment="1">
      <alignment horizontal="left" wrapText="1"/>
    </xf>
    <xf numFmtId="0" fontId="5" fillId="3" borderId="0" xfId="0" applyFont="1" applyFill="1" applyBorder="1" applyAlignment="1">
      <alignment horizontal="center" wrapText="1"/>
    </xf>
    <xf numFmtId="167" fontId="14" fillId="4" borderId="0" xfId="0" applyNumberFormat="1" applyFont="1" applyFill="1" applyBorder="1" applyAlignment="1">
      <alignment horizontal="left" wrapText="1"/>
    </xf>
    <xf numFmtId="0" fontId="5" fillId="4" borderId="0" xfId="0" applyNumberFormat="1" applyFont="1" applyFill="1" applyBorder="1" applyAlignment="1">
      <alignment horizontal="center" wrapText="1"/>
    </xf>
    <xf numFmtId="2" fontId="5" fillId="4" borderId="0" xfId="0" applyNumberFormat="1" applyFont="1" applyFill="1" applyBorder="1" applyAlignment="1">
      <alignment wrapText="1"/>
    </xf>
    <xf numFmtId="0" fontId="5" fillId="4" borderId="0" xfId="0" applyNumberFormat="1" applyFont="1" applyFill="1" applyBorder="1" applyAlignment="1">
      <alignment horizontal="left" wrapText="1"/>
    </xf>
    <xf numFmtId="0" fontId="5" fillId="4" borderId="0" xfId="0" applyFont="1" applyFill="1" applyBorder="1" applyAlignment="1">
      <alignment horizont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0" fontId="12" fillId="3" borderId="0" xfId="7" applyNumberFormat="1" applyFont="1" applyFill="1" applyBorder="1" applyAlignment="1" applyProtection="1">
      <alignment horizontal="center"/>
    </xf>
    <xf numFmtId="0" fontId="12" fillId="9" borderId="0" xfId="7" applyFill="1" applyAlignment="1">
      <alignment wrapText="1"/>
    </xf>
    <xf numFmtId="167" fontId="3" fillId="3" borderId="0" xfId="0" applyNumberFormat="1" applyFont="1" applyFill="1" applyBorder="1" applyAlignment="1">
      <alignment horizontal="left" wrapText="1"/>
    </xf>
    <xf numFmtId="15" fontId="4" fillId="3" borderId="0" xfId="0" applyNumberFormat="1" applyFont="1" applyFill="1" applyBorder="1"/>
    <xf numFmtId="0" fontId="5" fillId="3" borderId="0" xfId="0" applyFont="1" applyFill="1" applyBorder="1" applyAlignment="1">
      <alignment horizontal="center"/>
    </xf>
    <xf numFmtId="0" fontId="15" fillId="3" borderId="0" xfId="0" applyFont="1" applyFill="1" applyBorder="1" applyAlignment="1">
      <alignment horizontal="center" wrapText="1"/>
    </xf>
    <xf numFmtId="167" fontId="4" fillId="5" borderId="4" xfId="0" applyNumberFormat="1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4" borderId="0" xfId="0" applyFill="1"/>
    <xf numFmtId="0" fontId="4" fillId="0" borderId="0" xfId="0" applyFont="1"/>
    <xf numFmtId="0" fontId="16" fillId="3" borderId="0" xfId="0" applyFont="1" applyFill="1"/>
    <xf numFmtId="0" fontId="10" fillId="3" borderId="0" xfId="0" applyFont="1" applyFill="1"/>
    <xf numFmtId="15" fontId="16" fillId="3" borderId="0" xfId="0" applyNumberFormat="1" applyFont="1" applyFill="1"/>
    <xf numFmtId="0" fontId="4" fillId="5" borderId="14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/>
    </xf>
    <xf numFmtId="0" fontId="46" fillId="0" borderId="4" xfId="139" applyBorder="1"/>
    <xf numFmtId="0" fontId="46" fillId="0" borderId="17" xfId="139" applyBorder="1"/>
    <xf numFmtId="2" fontId="46" fillId="0" borderId="4" xfId="139" applyNumberFormat="1" applyBorder="1"/>
    <xf numFmtId="15" fontId="4" fillId="3" borderId="0" xfId="0" applyNumberFormat="1" applyFont="1" applyFill="1"/>
    <xf numFmtId="0" fontId="4" fillId="5" borderId="18" xfId="0" applyFont="1" applyFill="1" applyBorder="1" applyAlignment="1">
      <alignment horizontal="center" vertical="center" wrapText="1"/>
    </xf>
    <xf numFmtId="2" fontId="4" fillId="5" borderId="18" xfId="0" applyNumberFormat="1" applyFont="1" applyFill="1" applyBorder="1" applyAlignment="1">
      <alignment horizontal="center" vertical="center" wrapText="1"/>
    </xf>
    <xf numFmtId="0" fontId="4" fillId="5" borderId="19" xfId="0" applyFont="1" applyFill="1" applyBorder="1" applyAlignment="1">
      <alignment horizontal="center"/>
    </xf>
    <xf numFmtId="2" fontId="4" fillId="5" borderId="19" xfId="0" applyNumberFormat="1" applyFont="1" applyFill="1" applyBorder="1" applyAlignment="1">
      <alignment horizontal="center" wrapText="1"/>
    </xf>
    <xf numFmtId="0" fontId="46" fillId="0" borderId="0" xfId="139"/>
    <xf numFmtId="0" fontId="17" fillId="3" borderId="0" xfId="0" applyFont="1" applyFill="1" applyBorder="1" applyAlignment="1">
      <alignment horizontal="right"/>
    </xf>
    <xf numFmtId="0" fontId="17" fillId="3" borderId="0" xfId="0" applyFont="1" applyFill="1" applyBorder="1" applyAlignment="1">
      <alignment horizontal="left"/>
    </xf>
    <xf numFmtId="4" fontId="17" fillId="3" borderId="0" xfId="0" applyNumberFormat="1" applyFont="1" applyFill="1" applyBorder="1" applyAlignment="1">
      <alignment horizontal="right"/>
    </xf>
    <xf numFmtId="0" fontId="18" fillId="3" borderId="0" xfId="0" applyFont="1" applyFill="1" applyBorder="1"/>
    <xf numFmtId="0" fontId="19" fillId="3" borderId="0" xfId="0" applyFont="1" applyFill="1" applyBorder="1" applyAlignment="1">
      <alignment horizontal="left"/>
    </xf>
    <xf numFmtId="0" fontId="20" fillId="3" borderId="0" xfId="0" applyFont="1" applyFill="1" applyBorder="1" applyAlignment="1">
      <alignment horizontal="left"/>
    </xf>
    <xf numFmtId="0" fontId="21" fillId="3" borderId="0" xfId="0" applyFont="1" applyFill="1" applyBorder="1"/>
    <xf numFmtId="0" fontId="18" fillId="3" borderId="0" xfId="0" applyFont="1" applyFill="1"/>
    <xf numFmtId="2" fontId="0" fillId="3" borderId="0" xfId="0" applyNumberFormat="1" applyFill="1"/>
    <xf numFmtId="0" fontId="4" fillId="3" borderId="0" xfId="0" applyFont="1" applyFill="1"/>
    <xf numFmtId="0" fontId="0" fillId="0" borderId="4" xfId="0" applyFont="1" applyBorder="1" applyAlignment="1">
      <alignment horizontal="center"/>
    </xf>
    <xf numFmtId="0" fontId="4" fillId="0" borderId="4" xfId="139" applyFont="1" applyBorder="1"/>
    <xf numFmtId="2" fontId="4" fillId="0" borderId="4" xfId="139" applyNumberFormat="1" applyFont="1" applyBorder="1"/>
    <xf numFmtId="0" fontId="0" fillId="0" borderId="4" xfId="139" applyFont="1" applyBorder="1"/>
    <xf numFmtId="2" fontId="0" fillId="4" borderId="0" xfId="0" applyNumberFormat="1" applyFill="1"/>
    <xf numFmtId="2" fontId="4" fillId="5" borderId="19" xfId="0" applyNumberFormat="1" applyFont="1" applyFill="1" applyBorder="1" applyAlignment="1">
      <alignment horizontal="center"/>
    </xf>
    <xf numFmtId="0" fontId="46" fillId="0" borderId="4" xfId="139" applyBorder="1" applyAlignment="1">
      <alignment wrapText="1"/>
    </xf>
    <xf numFmtId="2" fontId="0" fillId="0" borderId="4" xfId="0" applyNumberFormat="1" applyBorder="1"/>
    <xf numFmtId="0" fontId="22" fillId="3" borderId="0" xfId="0" applyFont="1" applyFill="1"/>
    <xf numFmtId="0" fontId="12" fillId="3" borderId="0" xfId="7" applyNumberFormat="1" applyFont="1" applyFill="1" applyBorder="1" applyAlignment="1" applyProtection="1">
      <alignment horizontal="left"/>
    </xf>
    <xf numFmtId="0" fontId="23" fillId="3" borderId="0" xfId="0" applyFont="1" applyFill="1" applyBorder="1" applyAlignment="1">
      <alignment horizontal="left"/>
    </xf>
    <xf numFmtId="2" fontId="17" fillId="3" borderId="0" xfId="0" applyNumberFormat="1" applyFont="1" applyFill="1" applyBorder="1" applyAlignment="1">
      <alignment horizontal="right"/>
    </xf>
    <xf numFmtId="0" fontId="0" fillId="4" borderId="0" xfId="0" applyFont="1" applyFill="1"/>
    <xf numFmtId="0" fontId="24" fillId="3" borderId="0" xfId="0" applyFont="1" applyFill="1"/>
    <xf numFmtId="2" fontId="4" fillId="0" borderId="4" xfId="139" applyNumberFormat="1" applyFont="1" applyBorder="1" applyAlignment="1">
      <alignment horizontal="right"/>
    </xf>
    <xf numFmtId="2" fontId="0" fillId="0" borderId="4" xfId="139" applyNumberFormat="1" applyFont="1" applyBorder="1"/>
    <xf numFmtId="2" fontId="0" fillId="0" borderId="4" xfId="139" applyNumberFormat="1" applyFont="1" applyBorder="1" applyAlignment="1">
      <alignment horizontal="right"/>
    </xf>
    <xf numFmtId="0" fontId="4" fillId="5" borderId="19" xfId="0" applyFont="1" applyFill="1" applyBorder="1" applyAlignment="1">
      <alignment horizontal="center" wrapText="1"/>
    </xf>
    <xf numFmtId="0" fontId="25" fillId="0" borderId="4" xfId="146" applyNumberFormat="1" applyBorder="1"/>
    <xf numFmtId="10" fontId="25" fillId="2" borderId="4" xfId="55" applyNumberFormat="1" applyFont="1" applyFill="1" applyBorder="1" applyAlignment="1">
      <alignment horizontal="center"/>
    </xf>
    <xf numFmtId="0" fontId="26" fillId="3" borderId="0" xfId="0" applyFont="1" applyFill="1" applyBorder="1"/>
    <xf numFmtId="0" fontId="26" fillId="3" borderId="0" xfId="0" applyFont="1" applyFill="1"/>
    <xf numFmtId="0" fontId="1" fillId="4" borderId="0" xfId="0" applyFont="1" applyFill="1" applyAlignment="1">
      <alignment horizontal="center"/>
    </xf>
    <xf numFmtId="0" fontId="1" fillId="4" borderId="0" xfId="0" applyFont="1" applyFill="1" applyAlignment="1"/>
    <xf numFmtId="0" fontId="1" fillId="3" borderId="0" xfId="0" applyFont="1" applyFill="1" applyAlignment="1"/>
    <xf numFmtId="0" fontId="0" fillId="3" borderId="0" xfId="0" applyFont="1" applyFill="1" applyAlignment="1"/>
    <xf numFmtId="0" fontId="27" fillId="3" borderId="0" xfId="7" applyNumberFormat="1" applyFont="1" applyFill="1" applyBorder="1" applyAlignment="1" applyProtection="1">
      <alignment horizontal="center" vertical="center" wrapText="1"/>
    </xf>
    <xf numFmtId="0" fontId="28" fillId="3" borderId="0" xfId="0" applyFont="1" applyFill="1"/>
    <xf numFmtId="0" fontId="0" fillId="3" borderId="0" xfId="0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/>
    </xf>
    <xf numFmtId="0" fontId="0" fillId="3" borderId="9" xfId="0" applyFont="1" applyFill="1" applyBorder="1" applyAlignment="1">
      <alignment horizontal="center"/>
    </xf>
    <xf numFmtId="0" fontId="12" fillId="0" borderId="11" xfId="7" applyBorder="1"/>
    <xf numFmtId="0" fontId="0" fillId="3" borderId="10" xfId="0" applyFont="1" applyFill="1" applyBorder="1"/>
    <xf numFmtId="0" fontId="0" fillId="3" borderId="2" xfId="0" applyFont="1" applyFill="1" applyBorder="1" applyAlignment="1">
      <alignment horizontal="center"/>
    </xf>
    <xf numFmtId="0" fontId="12" fillId="0" borderId="3" xfId="7" applyFont="1" applyBorder="1"/>
    <xf numFmtId="0" fontId="12" fillId="0" borderId="4" xfId="7" applyBorder="1"/>
    <xf numFmtId="0" fontId="0" fillId="3" borderId="7" xfId="0" applyFont="1" applyFill="1" applyBorder="1"/>
    <xf numFmtId="0" fontId="0" fillId="3" borderId="4" xfId="0" applyFont="1" applyFill="1" applyBorder="1"/>
    <xf numFmtId="0" fontId="1" fillId="3" borderId="0" xfId="0" applyFont="1" applyFill="1"/>
    <xf numFmtId="0" fontId="46" fillId="0" borderId="0" xfId="0" applyFont="1" applyFill="1"/>
    <xf numFmtId="0" fontId="46" fillId="12" borderId="0" xfId="0" applyFont="1" applyFill="1" applyAlignment="1">
      <alignment horizontal="center"/>
    </xf>
    <xf numFmtId="0" fontId="46" fillId="0" borderId="9" xfId="0" applyFont="1" applyFill="1" applyBorder="1" applyAlignment="1">
      <alignment horizontal="center"/>
    </xf>
    <xf numFmtId="0" fontId="46" fillId="2" borderId="0" xfId="0" applyFont="1" applyFill="1" applyAlignment="1">
      <alignment horizontal="center"/>
    </xf>
    <xf numFmtId="0" fontId="46" fillId="0" borderId="4" xfId="0" applyFont="1" applyBorder="1" applyAlignment="1">
      <alignment horizontal="left"/>
    </xf>
    <xf numFmtId="1" fontId="0" fillId="11" borderId="11" xfId="0" applyNumberFormat="1" applyFont="1" applyFill="1" applyBorder="1" applyAlignment="1">
      <alignment horizontal="center" vertical="center"/>
    </xf>
    <xf numFmtId="168" fontId="0" fillId="2" borderId="4" xfId="0" applyNumberFormat="1" applyFont="1" applyFill="1" applyBorder="1" applyAlignment="1">
      <alignment horizontal="center" vertical="center"/>
    </xf>
    <xf numFmtId="168" fontId="0" fillId="17" borderId="11" xfId="0" applyNumberFormat="1" applyFont="1" applyFill="1" applyBorder="1" applyAlignment="1">
      <alignment horizontal="center" vertical="center"/>
    </xf>
    <xf numFmtId="0" fontId="0" fillId="0" borderId="5" xfId="9" applyFont="1" applyFill="1" applyBorder="1" applyAlignment="1">
      <alignment horizontal="center"/>
    </xf>
    <xf numFmtId="0" fontId="0" fillId="17" borderId="11" xfId="9" applyFont="1" applyFill="1" applyBorder="1" applyAlignment="1">
      <alignment horizontal="center"/>
    </xf>
    <xf numFmtId="2" fontId="0" fillId="0" borderId="5" xfId="9" applyNumberFormat="1" applyFont="1" applyFill="1" applyBorder="1" applyAlignment="1">
      <alignment horizontal="center" vertical="center"/>
    </xf>
    <xf numFmtId="2" fontId="0" fillId="17" borderId="11" xfId="9" applyNumberFormat="1" applyFont="1" applyFill="1" applyBorder="1" applyAlignment="1">
      <alignment horizontal="center" vertical="center"/>
    </xf>
    <xf numFmtId="2" fontId="0" fillId="0" borderId="5" xfId="9" applyNumberFormat="1" applyFont="1" applyFill="1" applyBorder="1" applyAlignment="1">
      <alignment horizontal="center"/>
    </xf>
    <xf numFmtId="2" fontId="0" fillId="17" borderId="11" xfId="9" applyNumberFormat="1" applyFont="1" applyFill="1" applyBorder="1" applyAlignment="1">
      <alignment horizontal="center"/>
    </xf>
    <xf numFmtId="0" fontId="0" fillId="12" borderId="9" xfId="0" applyFill="1" applyBorder="1" applyAlignment="1">
      <alignment horizontal="center"/>
    </xf>
    <xf numFmtId="0" fontId="0" fillId="20" borderId="9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168" fontId="0" fillId="13" borderId="11" xfId="0" applyNumberFormat="1" applyFill="1" applyBorder="1" applyAlignment="1">
      <alignment horizontal="center" vertical="center" wrapText="1"/>
    </xf>
    <xf numFmtId="1" fontId="0" fillId="15" borderId="11" xfId="9" applyNumberFormat="1" applyFont="1" applyFill="1" applyBorder="1" applyAlignment="1">
      <alignment horizontal="center" vertical="center" wrapText="1"/>
    </xf>
    <xf numFmtId="1" fontId="0" fillId="18" borderId="11" xfId="9" applyNumberFormat="1" applyFont="1" applyFill="1" applyBorder="1" applyAlignment="1">
      <alignment horizontal="center" vertical="center" wrapText="1"/>
    </xf>
    <xf numFmtId="1" fontId="0" fillId="19" borderId="11" xfId="9" applyNumberFormat="1" applyFont="1" applyFill="1" applyBorder="1" applyAlignment="1">
      <alignment horizontal="center" vertical="center" wrapText="1"/>
    </xf>
    <xf numFmtId="1" fontId="0" fillId="17" borderId="11" xfId="0" applyNumberFormat="1" applyFont="1" applyFill="1" applyBorder="1" applyAlignment="1">
      <alignment horizontal="center" vertical="center"/>
    </xf>
    <xf numFmtId="1" fontId="0" fillId="20" borderId="11" xfId="9" applyNumberFormat="1" applyFont="1" applyFill="1" applyBorder="1" applyAlignment="1">
      <alignment horizontal="center" vertical="center" wrapText="1"/>
    </xf>
    <xf numFmtId="1" fontId="0" fillId="17" borderId="5" xfId="0" applyNumberFormat="1" applyFont="1" applyFill="1" applyBorder="1" applyAlignment="1">
      <alignment horizontal="center" vertical="center"/>
    </xf>
    <xf numFmtId="1" fontId="0" fillId="23" borderId="11" xfId="9" applyNumberFormat="1" applyFont="1" applyFill="1" applyBorder="1" applyAlignment="1">
      <alignment horizontal="center" vertical="center" wrapText="1"/>
    </xf>
    <xf numFmtId="1" fontId="0" fillId="11" borderId="4" xfId="0" applyNumberFormat="1" applyFont="1" applyFill="1" applyBorder="1" applyAlignment="1">
      <alignment horizontal="center" vertical="center"/>
    </xf>
    <xf numFmtId="1" fontId="0" fillId="2" borderId="11" xfId="0" applyNumberFormat="1" applyFont="1" applyFill="1" applyBorder="1" applyAlignment="1">
      <alignment horizontal="center" vertical="center"/>
    </xf>
    <xf numFmtId="168" fontId="46" fillId="2" borderId="4" xfId="0" applyNumberFormat="1" applyFont="1" applyFill="1" applyBorder="1" applyAlignment="1">
      <alignment horizontal="left"/>
    </xf>
    <xf numFmtId="168" fontId="46" fillId="14" borderId="11" xfId="0" applyNumberFormat="1" applyFont="1" applyFill="1" applyBorder="1" applyAlignment="1">
      <alignment horizontal="left"/>
    </xf>
    <xf numFmtId="168" fontId="46" fillId="13" borderId="3" xfId="0" applyNumberFormat="1" applyFont="1" applyFill="1" applyBorder="1" applyAlignment="1">
      <alignment horizontal="left"/>
    </xf>
    <xf numFmtId="0" fontId="7" fillId="2" borderId="35" xfId="0" applyFont="1" applyFill="1" applyBorder="1" applyAlignment="1">
      <alignment horizontal="center"/>
    </xf>
    <xf numFmtId="0" fontId="7" fillId="2" borderId="35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166" fontId="8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/>
    <xf numFmtId="3" fontId="0" fillId="0" borderId="4" xfId="0" applyNumberFormat="1" applyBorder="1" applyAlignment="1">
      <alignment horizontal="left"/>
    </xf>
    <xf numFmtId="0" fontId="0" fillId="2" borderId="35" xfId="0" applyFont="1" applyFill="1" applyBorder="1" applyAlignment="1">
      <alignment horizontal="right" vertical="center"/>
    </xf>
    <xf numFmtId="0" fontId="0" fillId="2" borderId="35" xfId="0" applyNumberFormat="1" applyFill="1" applyBorder="1" applyAlignment="1">
      <alignment horizontal="center" vertical="center"/>
    </xf>
    <xf numFmtId="0" fontId="46" fillId="14" borderId="9" xfId="0" applyFont="1" applyFill="1" applyBorder="1" applyAlignment="1">
      <alignment horizontal="centerContinuous"/>
    </xf>
    <xf numFmtId="0" fontId="46" fillId="20" borderId="9" xfId="0" applyFont="1" applyFill="1" applyBorder="1" applyAlignment="1">
      <alignment horizontal="center"/>
    </xf>
    <xf numFmtId="166" fontId="7" fillId="2" borderId="35" xfId="0" applyNumberFormat="1" applyFont="1" applyFill="1" applyBorder="1" applyAlignment="1">
      <alignment horizontal="center" vertical="center"/>
    </xf>
    <xf numFmtId="0" fontId="46" fillId="0" borderId="4" xfId="139" applyBorder="1" applyAlignment="1">
      <alignment horizontal="left"/>
    </xf>
    <xf numFmtId="0" fontId="0" fillId="2" borderId="0" xfId="0" applyFont="1" applyFill="1" applyBorder="1"/>
    <xf numFmtId="0" fontId="0" fillId="2" borderId="9" xfId="0" applyFont="1" applyFill="1" applyBorder="1" applyAlignment="1">
      <alignment horizontal="center"/>
    </xf>
    <xf numFmtId="166" fontId="0" fillId="8" borderId="4" xfId="0" applyNumberFormat="1" applyFont="1" applyFill="1" applyBorder="1" applyAlignment="1">
      <alignment horizontal="center" vertical="center"/>
    </xf>
    <xf numFmtId="166" fontId="0" fillId="8" borderId="10" xfId="0" applyNumberFormat="1" applyFont="1" applyFill="1" applyBorder="1" applyAlignment="1">
      <alignment horizontal="center" vertical="center"/>
    </xf>
    <xf numFmtId="0" fontId="7" fillId="2" borderId="4" xfId="0" applyFont="1" applyFill="1" applyBorder="1"/>
    <xf numFmtId="0" fontId="0" fillId="8" borderId="4" xfId="0" applyFont="1" applyFill="1" applyBorder="1" applyAlignment="1">
      <alignment horizontal="right"/>
    </xf>
    <xf numFmtId="0" fontId="0" fillId="2" borderId="0" xfId="0" applyFill="1"/>
    <xf numFmtId="49" fontId="8" fillId="2" borderId="0" xfId="0" applyNumberFormat="1" applyFont="1" applyFill="1" applyBorder="1" applyAlignment="1">
      <alignment horizontal="center"/>
    </xf>
    <xf numFmtId="49" fontId="7" fillId="2" borderId="0" xfId="0" applyNumberFormat="1" applyFont="1" applyFill="1" applyBorder="1" applyAlignment="1">
      <alignment horizontal="center"/>
    </xf>
    <xf numFmtId="16" fontId="8" fillId="2" borderId="0" xfId="0" applyNumberFormat="1" applyFont="1" applyFill="1" applyBorder="1" applyAlignment="1">
      <alignment horizontal="center" vertical="center"/>
    </xf>
    <xf numFmtId="165" fontId="0" fillId="2" borderId="35" xfId="0" applyNumberFormat="1" applyFill="1" applyBorder="1" applyAlignment="1">
      <alignment horizontal="center" vertical="center"/>
    </xf>
    <xf numFmtId="15" fontId="0" fillId="2" borderId="35" xfId="0" applyNumberFormat="1" applyFill="1" applyBorder="1" applyAlignment="1">
      <alignment horizontal="center" vertical="center"/>
    </xf>
    <xf numFmtId="0" fontId="46" fillId="2" borderId="35" xfId="0" applyFont="1" applyFill="1" applyBorder="1" applyAlignment="1">
      <alignment horizontal="center" vertical="top"/>
    </xf>
    <xf numFmtId="168" fontId="0" fillId="13" borderId="3" xfId="0" applyNumberFormat="1" applyFill="1" applyBorder="1" applyAlignment="1">
      <alignment horizontal="left"/>
    </xf>
    <xf numFmtId="164" fontId="6" fillId="2" borderId="35" xfId="160" applyFont="1" applyFill="1" applyBorder="1"/>
    <xf numFmtId="164" fontId="46" fillId="2" borderId="35" xfId="160" applyFont="1" applyFill="1" applyBorder="1" applyAlignment="1">
      <alignment horizontal="center" vertical="top"/>
    </xf>
    <xf numFmtId="164" fontId="7" fillId="2" borderId="5" xfId="160" applyFont="1" applyFill="1" applyBorder="1" applyAlignment="1">
      <alignment horizontal="center" vertical="center"/>
    </xf>
    <xf numFmtId="164" fontId="7" fillId="2" borderId="35" xfId="160" applyFont="1" applyFill="1" applyBorder="1" applyAlignment="1">
      <alignment horizontal="center" vertical="center"/>
    </xf>
    <xf numFmtId="164" fontId="0" fillId="0" borderId="0" xfId="160" applyFont="1" applyBorder="1"/>
    <xf numFmtId="0" fontId="46" fillId="0" borderId="35" xfId="139" applyBorder="1" applyAlignment="1">
      <alignment horizontal="left"/>
    </xf>
    <xf numFmtId="0" fontId="0" fillId="2" borderId="35" xfId="0" applyFill="1" applyBorder="1" applyAlignment="1">
      <alignment horizontal="center" vertical="center"/>
    </xf>
    <xf numFmtId="10" fontId="0" fillId="3" borderId="0" xfId="4" applyNumberFormat="1" applyFont="1" applyFill="1"/>
    <xf numFmtId="164" fontId="8" fillId="2" borderId="35" xfId="160" applyFont="1" applyFill="1" applyBorder="1" applyAlignment="1">
      <alignment horizontal="left" vertical="center"/>
    </xf>
    <xf numFmtId="0" fontId="8" fillId="0" borderId="35" xfId="0" applyFont="1" applyFill="1" applyBorder="1" applyAlignment="1">
      <alignment horizontal="left"/>
    </xf>
    <xf numFmtId="0" fontId="46" fillId="2" borderId="35" xfId="0" applyFont="1" applyFill="1" applyBorder="1" applyAlignment="1">
      <alignment horizontal="center" vertical="center"/>
    </xf>
    <xf numFmtId="2" fontId="7" fillId="2" borderId="35" xfId="51" applyNumberFormat="1" applyFont="1" applyFill="1" applyBorder="1" applyAlignment="1" applyProtection="1">
      <alignment horizontal="center" vertical="center" wrapText="1"/>
    </xf>
    <xf numFmtId="2" fontId="0" fillId="0" borderId="0" xfId="0" applyNumberFormat="1" applyFill="1" applyBorder="1" applyAlignment="1">
      <alignment horizontal="center" vertical="top"/>
    </xf>
    <xf numFmtId="2" fontId="5" fillId="10" borderId="0" xfId="51" applyNumberFormat="1" applyFont="1" applyFill="1" applyBorder="1" applyAlignment="1" applyProtection="1">
      <alignment horizontal="center" vertical="center" wrapText="1"/>
    </xf>
    <xf numFmtId="2" fontId="0" fillId="3" borderId="0" xfId="0" applyNumberFormat="1" applyFill="1" applyAlignment="1">
      <alignment horizontal="center"/>
    </xf>
    <xf numFmtId="2" fontId="4" fillId="5" borderId="7" xfId="9" applyNumberFormat="1" applyFont="1" applyFill="1" applyBorder="1" applyAlignment="1">
      <alignment horizontal="center" vertical="center" wrapText="1"/>
    </xf>
    <xf numFmtId="16" fontId="48" fillId="2" borderId="35" xfId="160" applyNumberFormat="1" applyFont="1" applyFill="1" applyBorder="1" applyAlignment="1">
      <alignment horizontal="center" vertical="center"/>
    </xf>
    <xf numFmtId="1" fontId="0" fillId="2" borderId="35" xfId="0" applyNumberForma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0" fillId="2" borderId="35" xfId="0" applyFill="1" applyBorder="1" applyAlignment="1">
      <alignment horizontal="center"/>
    </xf>
    <xf numFmtId="166" fontId="0" fillId="2" borderId="0" xfId="0" applyNumberForma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left"/>
    </xf>
    <xf numFmtId="0" fontId="46" fillId="2" borderId="0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164" fontId="7" fillId="2" borderId="0" xfId="160" applyFont="1" applyFill="1" applyBorder="1" applyAlignment="1">
      <alignment horizontal="center" vertical="center"/>
    </xf>
    <xf numFmtId="10" fontId="7" fillId="2" borderId="35" xfId="51" applyNumberFormat="1" applyFont="1" applyFill="1" applyBorder="1" applyAlignment="1" applyProtection="1">
      <alignment horizontal="center" vertical="center" wrapText="1"/>
    </xf>
    <xf numFmtId="0" fontId="7" fillId="2" borderId="35" xfId="0" applyFont="1" applyFill="1" applyBorder="1" applyAlignment="1">
      <alignment horizontal="center" vertical="top"/>
    </xf>
    <xf numFmtId="2" fontId="7" fillId="2" borderId="35" xfId="0" applyNumberFormat="1" applyFont="1" applyFill="1" applyBorder="1" applyAlignment="1">
      <alignment horizontal="center" vertical="center"/>
    </xf>
    <xf numFmtId="0" fontId="7" fillId="2" borderId="36" xfId="0" applyFont="1" applyFill="1" applyBorder="1" applyAlignment="1">
      <alignment horizontal="center" vertical="center"/>
    </xf>
    <xf numFmtId="2" fontId="7" fillId="2" borderId="36" xfId="0" applyNumberFormat="1" applyFont="1" applyFill="1" applyBorder="1" applyAlignment="1">
      <alignment horizontal="center" vertical="center"/>
    </xf>
    <xf numFmtId="164" fontId="7" fillId="2" borderId="36" xfId="160" applyFont="1" applyFill="1" applyBorder="1" applyAlignment="1">
      <alignment horizontal="center" vertical="center"/>
    </xf>
    <xf numFmtId="0" fontId="46" fillId="8" borderId="0" xfId="0" applyFont="1" applyFill="1" applyAlignment="1">
      <alignment horizontal="center"/>
    </xf>
    <xf numFmtId="16" fontId="7" fillId="2" borderId="35" xfId="160" applyNumberFormat="1" applyFont="1" applyFill="1" applyBorder="1" applyAlignment="1">
      <alignment horizontal="center" vertical="center"/>
    </xf>
    <xf numFmtId="0" fontId="0" fillId="7" borderId="0" xfId="0" applyFill="1" applyBorder="1"/>
    <xf numFmtId="10" fontId="7" fillId="2" borderId="0" xfId="51" applyNumberFormat="1" applyFont="1" applyFill="1" applyBorder="1" applyAlignment="1" applyProtection="1">
      <alignment horizontal="center" vertical="center" wrapText="1"/>
    </xf>
    <xf numFmtId="0" fontId="49" fillId="2" borderId="35" xfId="0" applyFont="1" applyFill="1" applyBorder="1"/>
    <xf numFmtId="0" fontId="8" fillId="2" borderId="35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2" fontId="7" fillId="2" borderId="5" xfId="0" applyNumberFormat="1" applyFont="1" applyFill="1" applyBorder="1" applyAlignment="1">
      <alignment horizontal="center" vertical="center"/>
    </xf>
    <xf numFmtId="0" fontId="0" fillId="7" borderId="0" xfId="0" applyFill="1"/>
    <xf numFmtId="10" fontId="7" fillId="2" borderId="36" xfId="51" applyNumberFormat="1" applyFont="1" applyFill="1" applyBorder="1" applyAlignment="1" applyProtection="1">
      <alignment horizontal="center" vertical="center" wrapText="1"/>
    </xf>
    <xf numFmtId="165" fontId="46" fillId="2" borderId="35" xfId="0" applyNumberFormat="1" applyFont="1" applyFill="1" applyBorder="1" applyAlignment="1">
      <alignment horizontal="center" vertical="center"/>
    </xf>
    <xf numFmtId="166" fontId="46" fillId="2" borderId="35" xfId="0" applyNumberFormat="1" applyFont="1" applyFill="1" applyBorder="1" applyAlignment="1">
      <alignment horizontal="center" vertical="center"/>
    </xf>
    <xf numFmtId="0" fontId="46" fillId="2" borderId="35" xfId="0" applyNumberFormat="1" applyFont="1" applyFill="1" applyBorder="1" applyAlignment="1">
      <alignment horizontal="center" vertical="center"/>
    </xf>
    <xf numFmtId="166" fontId="0" fillId="2" borderId="35" xfId="0" applyNumberFormat="1" applyFont="1" applyFill="1" applyBorder="1" applyAlignment="1">
      <alignment horizontal="center" vertical="center"/>
    </xf>
    <xf numFmtId="0" fontId="0" fillId="2" borderId="35" xfId="0" applyFont="1" applyFill="1" applyBorder="1" applyAlignment="1">
      <alignment horizontal="center" vertical="center"/>
    </xf>
    <xf numFmtId="0" fontId="0" fillId="7" borderId="0" xfId="0" applyFill="1" applyAlignment="1">
      <alignment horizontal="center"/>
    </xf>
    <xf numFmtId="165" fontId="46" fillId="2" borderId="0" xfId="0" applyNumberFormat="1" applyFont="1" applyFill="1" applyBorder="1" applyAlignment="1">
      <alignment horizontal="center" vertical="center"/>
    </xf>
    <xf numFmtId="2" fontId="0" fillId="0" borderId="35" xfId="139" applyNumberFormat="1" applyFont="1" applyBorder="1"/>
    <xf numFmtId="2" fontId="0" fillId="0" borderId="35" xfId="139" applyNumberFormat="1" applyFont="1" applyBorder="1" applyAlignment="1">
      <alignment horizontal="right"/>
    </xf>
    <xf numFmtId="0" fontId="0" fillId="0" borderId="35" xfId="139" applyFont="1" applyBorder="1"/>
    <xf numFmtId="0" fontId="25" fillId="0" borderId="35" xfId="146" applyNumberFormat="1" applyBorder="1"/>
    <xf numFmtId="10" fontId="25" fillId="2" borderId="35" xfId="55" applyNumberFormat="1" applyFont="1" applyFill="1" applyBorder="1" applyAlignment="1">
      <alignment horizontal="center"/>
    </xf>
    <xf numFmtId="0" fontId="46" fillId="2" borderId="0" xfId="0" applyNumberFormat="1" applyFont="1" applyFill="1" applyBorder="1" applyAlignment="1">
      <alignment horizontal="center" vertical="center"/>
    </xf>
    <xf numFmtId="166" fontId="46" fillId="2" borderId="0" xfId="0" applyNumberFormat="1" applyFont="1" applyFill="1" applyBorder="1" applyAlignment="1">
      <alignment horizontal="center" vertical="center"/>
    </xf>
    <xf numFmtId="0" fontId="49" fillId="2" borderId="0" xfId="0" applyFont="1" applyFill="1" applyBorder="1"/>
    <xf numFmtId="0" fontId="0" fillId="2" borderId="0" xfId="0" applyNumberFormat="1" applyFill="1" applyBorder="1" applyAlignment="1">
      <alignment horizontal="center" vertical="center"/>
    </xf>
    <xf numFmtId="165" fontId="0" fillId="2" borderId="0" xfId="0" applyNumberFormat="1" applyFill="1" applyBorder="1" applyAlignment="1">
      <alignment horizontal="center" vertical="center"/>
    </xf>
    <xf numFmtId="15" fontId="0" fillId="2" borderId="0" xfId="0" applyNumberFormat="1" applyFill="1" applyBorder="1" applyAlignment="1">
      <alignment horizontal="center" vertical="center"/>
    </xf>
    <xf numFmtId="164" fontId="8" fillId="2" borderId="0" xfId="160" applyFont="1" applyFill="1" applyBorder="1" applyAlignment="1">
      <alignment horizontal="left" vertical="center"/>
    </xf>
    <xf numFmtId="164" fontId="46" fillId="2" borderId="0" xfId="160" applyFont="1" applyFill="1" applyBorder="1" applyAlignment="1">
      <alignment horizontal="center" vertical="top"/>
    </xf>
    <xf numFmtId="0" fontId="46" fillId="2" borderId="0" xfId="0" applyFont="1" applyFill="1" applyBorder="1" applyAlignment="1">
      <alignment horizontal="center" vertical="top"/>
    </xf>
    <xf numFmtId="2" fontId="7" fillId="2" borderId="0" xfId="51" applyNumberFormat="1" applyFont="1" applyFill="1" applyBorder="1" applyAlignment="1" applyProtection="1">
      <alignment horizontal="center" vertical="center" wrapText="1"/>
    </xf>
    <xf numFmtId="166" fontId="7" fillId="2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 vertical="center"/>
    </xf>
    <xf numFmtId="10" fontId="7" fillId="58" borderId="35" xfId="51" applyNumberFormat="1" applyFont="1" applyFill="1" applyBorder="1" applyAlignment="1" applyProtection="1">
      <alignment horizontal="center" vertical="center" wrapText="1"/>
    </xf>
    <xf numFmtId="16" fontId="7" fillId="58" borderId="35" xfId="160" applyNumberFormat="1" applyFont="1" applyFill="1" applyBorder="1" applyAlignment="1">
      <alignment horizontal="center" vertical="center"/>
    </xf>
    <xf numFmtId="0" fontId="46" fillId="58" borderId="35" xfId="0" applyFont="1" applyFill="1" applyBorder="1" applyAlignment="1">
      <alignment horizontal="center" vertical="center"/>
    </xf>
    <xf numFmtId="0" fontId="7" fillId="58" borderId="35" xfId="0" applyFont="1" applyFill="1" applyBorder="1" applyAlignment="1">
      <alignment horizontal="center" vertical="center"/>
    </xf>
    <xf numFmtId="0" fontId="49" fillId="58" borderId="35" xfId="0" applyFont="1" applyFill="1" applyBorder="1"/>
    <xf numFmtId="2" fontId="0" fillId="2" borderId="35" xfId="0" applyNumberFormat="1" applyFont="1" applyFill="1" applyBorder="1" applyAlignment="1">
      <alignment horizontal="center" vertical="center" wrapText="1"/>
    </xf>
    <xf numFmtId="10" fontId="0" fillId="2" borderId="35" xfId="51" applyNumberFormat="1" applyFont="1" applyFill="1" applyBorder="1" applyAlignment="1" applyProtection="1">
      <alignment horizontal="center" vertical="center" wrapText="1"/>
    </xf>
    <xf numFmtId="0" fontId="0" fillId="8" borderId="35" xfId="0" applyFont="1" applyFill="1" applyBorder="1" applyAlignment="1">
      <alignment horizontal="center"/>
    </xf>
    <xf numFmtId="14" fontId="0" fillId="8" borderId="35" xfId="0" applyNumberFormat="1" applyFont="1" applyFill="1" applyBorder="1" applyAlignment="1">
      <alignment horizontal="center" vertical="center"/>
    </xf>
    <xf numFmtId="0" fontId="0" fillId="2" borderId="35" xfId="0" applyFont="1" applyFill="1" applyBorder="1" applyAlignment="1">
      <alignment horizontal="center"/>
    </xf>
    <xf numFmtId="0" fontId="0" fillId="7" borderId="35" xfId="0" applyFill="1" applyBorder="1" applyAlignment="1">
      <alignment horizontal="center"/>
    </xf>
    <xf numFmtId="0" fontId="46" fillId="7" borderId="0" xfId="0" applyFont="1" applyFill="1" applyBorder="1" applyAlignment="1">
      <alignment horizontal="center"/>
    </xf>
    <xf numFmtId="164" fontId="0" fillId="2" borderId="0" xfId="160" applyFont="1" applyFill="1" applyBorder="1"/>
    <xf numFmtId="0" fontId="46" fillId="2" borderId="0" xfId="0" applyFont="1" applyFill="1"/>
    <xf numFmtId="2" fontId="46" fillId="0" borderId="11" xfId="9" applyNumberFormat="1" applyFont="1" applyFill="1" applyBorder="1" applyAlignment="1">
      <alignment horizontal="center" vertical="center"/>
    </xf>
    <xf numFmtId="2" fontId="46" fillId="0" borderId="11" xfId="0" applyNumberFormat="1" applyFont="1" applyFill="1" applyBorder="1" applyAlignment="1">
      <alignment horizontal="center" vertical="center" wrapText="1"/>
    </xf>
    <xf numFmtId="0" fontId="46" fillId="0" borderId="0" xfId="0" applyFont="1" applyAlignment="1">
      <alignment horizontal="center"/>
    </xf>
    <xf numFmtId="0" fontId="49" fillId="45" borderId="35" xfId="0" applyFont="1" applyFill="1" applyBorder="1"/>
    <xf numFmtId="0" fontId="46" fillId="45" borderId="35" xfId="0" applyFont="1" applyFill="1" applyBorder="1" applyAlignment="1">
      <alignment horizontal="center" vertical="center"/>
    </xf>
    <xf numFmtId="0" fontId="7" fillId="45" borderId="35" xfId="0" applyFont="1" applyFill="1" applyBorder="1" applyAlignment="1">
      <alignment horizontal="center" vertical="center"/>
    </xf>
    <xf numFmtId="0" fontId="46" fillId="13" borderId="9" xfId="0" applyFont="1" applyFill="1" applyBorder="1" applyAlignment="1">
      <alignment horizontal="center"/>
    </xf>
    <xf numFmtId="0" fontId="44" fillId="0" borderId="4" xfId="146" applyNumberFormat="1" applyFont="1" applyBorder="1"/>
    <xf numFmtId="10" fontId="44" fillId="2" borderId="4" xfId="55" applyNumberFormat="1" applyFont="1" applyFill="1" applyBorder="1" applyAlignment="1">
      <alignment horizontal="center"/>
    </xf>
    <xf numFmtId="0" fontId="46" fillId="0" borderId="38" xfId="139" applyBorder="1"/>
    <xf numFmtId="15" fontId="0" fillId="0" borderId="35" xfId="0" applyNumberFormat="1" applyBorder="1"/>
    <xf numFmtId="165" fontId="46" fillId="58" borderId="35" xfId="0" applyNumberFormat="1" applyFont="1" applyFill="1" applyBorder="1" applyAlignment="1">
      <alignment horizontal="center" vertical="center"/>
    </xf>
    <xf numFmtId="1" fontId="0" fillId="58" borderId="35" xfId="0" applyNumberFormat="1" applyFill="1" applyBorder="1" applyAlignment="1">
      <alignment horizontal="center" vertical="center"/>
    </xf>
    <xf numFmtId="166" fontId="0" fillId="58" borderId="35" xfId="0" applyNumberFormat="1" applyFont="1" applyFill="1" applyBorder="1" applyAlignment="1">
      <alignment horizontal="center" vertical="center"/>
    </xf>
    <xf numFmtId="0" fontId="8" fillId="58" borderId="35" xfId="0" applyFont="1" applyFill="1" applyBorder="1" applyAlignment="1">
      <alignment horizontal="left"/>
    </xf>
    <xf numFmtId="0" fontId="0" fillId="58" borderId="35" xfId="0" applyFont="1" applyFill="1" applyBorder="1" applyAlignment="1">
      <alignment horizontal="center" vertical="center"/>
    </xf>
    <xf numFmtId="165" fontId="46" fillId="45" borderId="35" xfId="0" applyNumberFormat="1" applyFont="1" applyFill="1" applyBorder="1" applyAlignment="1">
      <alignment horizontal="center" vertical="center"/>
    </xf>
    <xf numFmtId="0" fontId="0" fillId="58" borderId="35" xfId="0" applyNumberFormat="1" applyFill="1" applyBorder="1" applyAlignment="1">
      <alignment horizontal="center" vertical="center"/>
    </xf>
    <xf numFmtId="165" fontId="0" fillId="58" borderId="35" xfId="0" applyNumberFormat="1" applyFill="1" applyBorder="1" applyAlignment="1">
      <alignment horizontal="center" vertical="center"/>
    </xf>
    <xf numFmtId="15" fontId="0" fillId="58" borderId="35" xfId="0" applyNumberFormat="1" applyFill="1" applyBorder="1" applyAlignment="1">
      <alignment horizontal="center" vertical="center"/>
    </xf>
    <xf numFmtId="164" fontId="46" fillId="58" borderId="35" xfId="160" applyFont="1" applyFill="1" applyBorder="1" applyAlignment="1">
      <alignment horizontal="center" vertical="top"/>
    </xf>
    <xf numFmtId="0" fontId="0" fillId="58" borderId="35" xfId="0" applyFill="1" applyBorder="1" applyAlignment="1">
      <alignment horizontal="center" vertical="center"/>
    </xf>
    <xf numFmtId="0" fontId="46" fillId="58" borderId="35" xfId="0" applyFont="1" applyFill="1" applyBorder="1" applyAlignment="1">
      <alignment horizontal="center" vertical="top"/>
    </xf>
    <xf numFmtId="166" fontId="46" fillId="45" borderId="35" xfId="0" applyNumberFormat="1" applyFont="1" applyFill="1" applyBorder="1" applyAlignment="1">
      <alignment horizontal="center" vertical="center"/>
    </xf>
    <xf numFmtId="0" fontId="8" fillId="45" borderId="35" xfId="0" applyFont="1" applyFill="1" applyBorder="1" applyAlignment="1">
      <alignment horizontal="center" vertical="center"/>
    </xf>
    <xf numFmtId="0" fontId="0" fillId="59" borderId="35" xfId="0" applyNumberFormat="1" applyFill="1" applyBorder="1" applyAlignment="1">
      <alignment horizontal="center" vertical="center"/>
    </xf>
    <xf numFmtId="165" fontId="0" fillId="59" borderId="35" xfId="0" applyNumberFormat="1" applyFill="1" applyBorder="1" applyAlignment="1">
      <alignment horizontal="center" vertical="center"/>
    </xf>
    <xf numFmtId="15" fontId="0" fillId="59" borderId="35" xfId="0" applyNumberFormat="1" applyFill="1" applyBorder="1" applyAlignment="1">
      <alignment horizontal="center" vertical="center"/>
    </xf>
    <xf numFmtId="164" fontId="8" fillId="59" borderId="35" xfId="160" applyFont="1" applyFill="1" applyBorder="1" applyAlignment="1">
      <alignment horizontal="left" vertical="center"/>
    </xf>
    <xf numFmtId="164" fontId="46" fillId="59" borderId="35" xfId="160" applyFont="1" applyFill="1" applyBorder="1" applyAlignment="1">
      <alignment horizontal="center" vertical="top"/>
    </xf>
    <xf numFmtId="0" fontId="46" fillId="59" borderId="35" xfId="0" applyFont="1" applyFill="1" applyBorder="1" applyAlignment="1">
      <alignment horizontal="center" vertical="center"/>
    </xf>
    <xf numFmtId="0" fontId="0" fillId="59" borderId="35" xfId="0" applyFill="1" applyBorder="1" applyAlignment="1">
      <alignment horizontal="center" vertical="center"/>
    </xf>
    <xf numFmtId="0" fontId="46" fillId="59" borderId="35" xfId="0" applyFont="1" applyFill="1" applyBorder="1" applyAlignment="1">
      <alignment horizontal="center" vertical="top"/>
    </xf>
    <xf numFmtId="0" fontId="7" fillId="59" borderId="5" xfId="0" applyFont="1" applyFill="1" applyBorder="1" applyAlignment="1">
      <alignment horizontal="center" vertical="center"/>
    </xf>
    <xf numFmtId="2" fontId="7" fillId="59" borderId="5" xfId="0" applyNumberFormat="1" applyFont="1" applyFill="1" applyBorder="1" applyAlignment="1">
      <alignment horizontal="center" vertical="center"/>
    </xf>
    <xf numFmtId="10" fontId="7" fillId="59" borderId="35" xfId="51" applyNumberFormat="1" applyFont="1" applyFill="1" applyBorder="1" applyAlignment="1" applyProtection="1">
      <alignment horizontal="center" vertical="center" wrapText="1"/>
    </xf>
    <xf numFmtId="164" fontId="7" fillId="59" borderId="5" xfId="160" applyFont="1" applyFill="1" applyBorder="1" applyAlignment="1">
      <alignment horizontal="center" vertical="center"/>
    </xf>
    <xf numFmtId="16" fontId="7" fillId="59" borderId="35" xfId="160" applyNumberFormat="1" applyFont="1" applyFill="1" applyBorder="1" applyAlignment="1">
      <alignment horizontal="center" vertical="center"/>
    </xf>
    <xf numFmtId="0" fontId="46" fillId="0" borderId="35" xfId="6" applyBorder="1"/>
    <xf numFmtId="2" fontId="46" fillId="0" borderId="35" xfId="6" applyNumberFormat="1" applyBorder="1"/>
    <xf numFmtId="170" fontId="7" fillId="2" borderId="35" xfId="0" applyNumberFormat="1" applyFont="1" applyFill="1" applyBorder="1" applyAlignment="1">
      <alignment horizontal="center" vertical="center"/>
    </xf>
    <xf numFmtId="0" fontId="0" fillId="0" borderId="35" xfId="0" applyBorder="1"/>
    <xf numFmtId="170" fontId="7" fillId="45" borderId="35" xfId="0" applyNumberFormat="1" applyFont="1" applyFill="1" applyBorder="1" applyAlignment="1">
      <alignment horizontal="center" vertical="center"/>
    </xf>
    <xf numFmtId="164" fontId="7" fillId="45" borderId="35" xfId="160" applyFont="1" applyFill="1" applyBorder="1" applyAlignment="1">
      <alignment horizontal="center" vertical="center"/>
    </xf>
    <xf numFmtId="0" fontId="0" fillId="25" borderId="0" xfId="0" applyFill="1" applyBorder="1"/>
    <xf numFmtId="0" fontId="4" fillId="5" borderId="5" xfId="9" applyFont="1" applyFill="1" applyBorder="1" applyAlignment="1">
      <alignment horizontal="center" vertical="center" wrapText="1"/>
    </xf>
    <xf numFmtId="2" fontId="7" fillId="58" borderId="35" xfId="0" applyNumberFormat="1" applyFont="1" applyFill="1" applyBorder="1" applyAlignment="1">
      <alignment horizontal="center" vertical="center"/>
    </xf>
    <xf numFmtId="16" fontId="48" fillId="45" borderId="35" xfId="160" applyNumberFormat="1" applyFont="1" applyFill="1" applyBorder="1" applyAlignment="1">
      <alignment horizontal="center" vertical="center"/>
    </xf>
    <xf numFmtId="0" fontId="46" fillId="0" borderId="11" xfId="9" applyFont="1" applyFill="1" applyBorder="1" applyAlignment="1">
      <alignment horizontal="center"/>
    </xf>
    <xf numFmtId="0" fontId="46" fillId="25" borderId="0" xfId="0" applyFont="1" applyFill="1" applyAlignment="1">
      <alignment horizontal="center"/>
    </xf>
    <xf numFmtId="0" fontId="7" fillId="45" borderId="36" xfId="0" applyFont="1" applyFill="1" applyBorder="1" applyAlignment="1">
      <alignment horizontal="center" vertical="center"/>
    </xf>
    <xf numFmtId="16" fontId="7" fillId="45" borderId="35" xfId="0" applyNumberFormat="1" applyFont="1" applyFill="1" applyBorder="1" applyAlignment="1">
      <alignment horizontal="center" vertical="center"/>
    </xf>
    <xf numFmtId="0" fontId="46" fillId="45" borderId="37" xfId="0" applyNumberFormat="1" applyFont="1" applyFill="1" applyBorder="1" applyAlignment="1">
      <alignment horizontal="center" vertical="center"/>
    </xf>
    <xf numFmtId="0" fontId="46" fillId="2" borderId="37" xfId="0" applyNumberFormat="1" applyFont="1" applyFill="1" applyBorder="1" applyAlignment="1">
      <alignment horizontal="center" vertical="center"/>
    </xf>
    <xf numFmtId="0" fontId="7" fillId="2" borderId="36" xfId="0" applyFont="1" applyFill="1" applyBorder="1" applyAlignment="1">
      <alignment horizontal="center" vertical="center"/>
    </xf>
    <xf numFmtId="0" fontId="0" fillId="58" borderId="9" xfId="0" applyFont="1" applyFill="1" applyBorder="1" applyAlignment="1">
      <alignment horizontal="center"/>
    </xf>
    <xf numFmtId="15" fontId="0" fillId="58" borderId="0" xfId="0" applyNumberFormat="1" applyFill="1" applyBorder="1" applyAlignment="1">
      <alignment horizontal="center" vertical="center"/>
    </xf>
    <xf numFmtId="164" fontId="8" fillId="58" borderId="35" xfId="160" applyFont="1" applyFill="1" applyBorder="1" applyAlignment="1">
      <alignment horizontal="left" vertical="center"/>
    </xf>
    <xf numFmtId="0" fontId="7" fillId="58" borderId="5" xfId="0" applyFont="1" applyFill="1" applyBorder="1" applyAlignment="1">
      <alignment horizontal="center" vertical="center"/>
    </xf>
    <xf numFmtId="2" fontId="7" fillId="58" borderId="5" xfId="0" applyNumberFormat="1" applyFont="1" applyFill="1" applyBorder="1" applyAlignment="1">
      <alignment horizontal="center" vertical="center"/>
    </xf>
    <xf numFmtId="164" fontId="7" fillId="58" borderId="5" xfId="160" applyFont="1" applyFill="1" applyBorder="1" applyAlignment="1">
      <alignment horizontal="center" vertical="center"/>
    </xf>
    <xf numFmtId="0" fontId="46" fillId="58" borderId="37" xfId="0" applyNumberFormat="1" applyFont="1" applyFill="1" applyBorder="1" applyAlignment="1">
      <alignment horizontal="center" vertical="center"/>
    </xf>
    <xf numFmtId="166" fontId="46" fillId="58" borderId="35" xfId="0" applyNumberFormat="1" applyFont="1" applyFill="1" applyBorder="1" applyAlignment="1">
      <alignment horizontal="center" vertical="center"/>
    </xf>
    <xf numFmtId="0" fontId="8" fillId="58" borderId="35" xfId="0" applyFont="1" applyFill="1" applyBorder="1" applyAlignment="1">
      <alignment horizontal="center" vertical="center"/>
    </xf>
    <xf numFmtId="0" fontId="7" fillId="58" borderId="36" xfId="0" applyFont="1" applyFill="1" applyBorder="1" applyAlignment="1">
      <alignment horizontal="center" vertical="center"/>
    </xf>
    <xf numFmtId="170" fontId="7" fillId="58" borderId="35" xfId="0" applyNumberFormat="1" applyFont="1" applyFill="1" applyBorder="1" applyAlignment="1">
      <alignment horizontal="center" vertical="center"/>
    </xf>
    <xf numFmtId="164" fontId="7" fillId="58" borderId="35" xfId="160" applyFont="1" applyFill="1" applyBorder="1" applyAlignment="1">
      <alignment horizontal="center" vertical="center"/>
    </xf>
    <xf numFmtId="2" fontId="7" fillId="58" borderId="36" xfId="0" applyNumberFormat="1" applyFont="1" applyFill="1" applyBorder="1" applyAlignment="1">
      <alignment horizontal="center" vertical="center"/>
    </xf>
    <xf numFmtId="16" fontId="48" fillId="58" borderId="35" xfId="160" applyNumberFormat="1" applyFont="1" applyFill="1" applyBorder="1" applyAlignment="1">
      <alignment horizontal="center" vertical="center"/>
    </xf>
    <xf numFmtId="2" fontId="7" fillId="45" borderId="36" xfId="0" applyNumberFormat="1" applyFont="1" applyFill="1" applyBorder="1" applyAlignment="1">
      <alignment horizontal="center" vertical="center"/>
    </xf>
    <xf numFmtId="2" fontId="7" fillId="45" borderId="35" xfId="0" applyNumberFormat="1" applyFont="1" applyFill="1" applyBorder="1" applyAlignment="1">
      <alignment horizontal="center" vertical="center"/>
    </xf>
    <xf numFmtId="166" fontId="0" fillId="2" borderId="35" xfId="0" applyNumberFormat="1" applyFill="1" applyBorder="1" applyAlignment="1">
      <alignment horizontal="center" vertical="center"/>
    </xf>
    <xf numFmtId="0" fontId="8" fillId="2" borderId="35" xfId="0" applyFont="1" applyFill="1" applyBorder="1" applyAlignment="1">
      <alignment horizontal="left"/>
    </xf>
    <xf numFmtId="0" fontId="7" fillId="45" borderId="36" xfId="0" applyFont="1" applyFill="1" applyBorder="1" applyAlignment="1">
      <alignment horizontal="center" vertical="center"/>
    </xf>
    <xf numFmtId="1" fontId="0" fillId="45" borderId="35" xfId="0" applyNumberFormat="1" applyFill="1" applyBorder="1" applyAlignment="1">
      <alignment horizontal="center" vertical="center"/>
    </xf>
    <xf numFmtId="165" fontId="0" fillId="45" borderId="35" xfId="0" applyNumberFormat="1" applyFill="1" applyBorder="1" applyAlignment="1">
      <alignment horizontal="center" vertical="center"/>
    </xf>
    <xf numFmtId="166" fontId="0" fillId="45" borderId="35" xfId="0" applyNumberFormat="1" applyFont="1" applyFill="1" applyBorder="1" applyAlignment="1">
      <alignment horizontal="center" vertical="center"/>
    </xf>
    <xf numFmtId="0" fontId="8" fillId="45" borderId="35" xfId="0" applyFont="1" applyFill="1" applyBorder="1" applyAlignment="1">
      <alignment horizontal="left"/>
    </xf>
    <xf numFmtId="0" fontId="0" fillId="45" borderId="35" xfId="0" applyFont="1" applyFill="1" applyBorder="1" applyAlignment="1">
      <alignment horizontal="center" vertical="center"/>
    </xf>
    <xf numFmtId="10" fontId="7" fillId="45" borderId="35" xfId="51" applyNumberFormat="1" applyFont="1" applyFill="1" applyBorder="1" applyAlignment="1" applyProtection="1">
      <alignment horizontal="center" vertical="center" wrapText="1"/>
    </xf>
    <xf numFmtId="16" fontId="7" fillId="45" borderId="35" xfId="160" applyNumberFormat="1" applyFont="1" applyFill="1" applyBorder="1" applyAlignment="1">
      <alignment horizontal="center" vertical="center"/>
    </xf>
    <xf numFmtId="1" fontId="46" fillId="58" borderId="35" xfId="0" applyNumberFormat="1" applyFont="1" applyFill="1" applyBorder="1" applyAlignment="1">
      <alignment horizontal="center" vertical="center"/>
    </xf>
    <xf numFmtId="0" fontId="46" fillId="45" borderId="35" xfId="0" applyNumberFormat="1" applyFont="1" applyFill="1" applyBorder="1" applyAlignment="1">
      <alignment horizontal="center" vertical="center"/>
    </xf>
    <xf numFmtId="0" fontId="0" fillId="45" borderId="35" xfId="0" applyNumberFormat="1" applyFill="1" applyBorder="1" applyAlignment="1">
      <alignment horizontal="center" vertical="center"/>
    </xf>
    <xf numFmtId="15" fontId="0" fillId="45" borderId="35" xfId="0" applyNumberFormat="1" applyFill="1" applyBorder="1" applyAlignment="1">
      <alignment horizontal="center" vertical="center"/>
    </xf>
    <xf numFmtId="164" fontId="46" fillId="45" borderId="35" xfId="160" applyFont="1" applyFill="1" applyBorder="1" applyAlignment="1">
      <alignment horizontal="center" vertical="top"/>
    </xf>
    <xf numFmtId="0" fontId="0" fillId="45" borderId="35" xfId="0" applyFill="1" applyBorder="1" applyAlignment="1">
      <alignment horizontal="center" vertical="center"/>
    </xf>
    <xf numFmtId="0" fontId="46" fillId="45" borderId="35" xfId="0" applyFont="1" applyFill="1" applyBorder="1" applyAlignment="1">
      <alignment horizontal="center" vertical="top"/>
    </xf>
    <xf numFmtId="0" fontId="7" fillId="45" borderId="36" xfId="0" applyFont="1" applyFill="1" applyBorder="1" applyAlignment="1">
      <alignment horizontal="center" vertical="center"/>
    </xf>
    <xf numFmtId="0" fontId="46" fillId="58" borderId="35" xfId="0" applyNumberFormat="1" applyFont="1" applyFill="1" applyBorder="1" applyAlignment="1">
      <alignment horizontal="center" vertical="center"/>
    </xf>
    <xf numFmtId="0" fontId="0" fillId="49" borderId="35" xfId="0" applyNumberFormat="1" applyFill="1" applyBorder="1" applyAlignment="1">
      <alignment horizontal="center" vertical="center"/>
    </xf>
    <xf numFmtId="165" fontId="0" fillId="49" borderId="35" xfId="0" applyNumberFormat="1" applyFill="1" applyBorder="1" applyAlignment="1">
      <alignment horizontal="center" vertical="center"/>
    </xf>
    <xf numFmtId="15" fontId="0" fillId="49" borderId="35" xfId="0" applyNumberFormat="1" applyFill="1" applyBorder="1" applyAlignment="1">
      <alignment horizontal="center" vertical="center"/>
    </xf>
    <xf numFmtId="164" fontId="8" fillId="49" borderId="35" xfId="160" applyFont="1" applyFill="1" applyBorder="1" applyAlignment="1">
      <alignment horizontal="left" vertical="center"/>
    </xf>
    <xf numFmtId="164" fontId="46" fillId="49" borderId="35" xfId="160" applyFont="1" applyFill="1" applyBorder="1" applyAlignment="1">
      <alignment horizontal="center" vertical="top"/>
    </xf>
    <xf numFmtId="0" fontId="46" fillId="49" borderId="35" xfId="0" applyFont="1" applyFill="1" applyBorder="1" applyAlignment="1">
      <alignment horizontal="center" vertical="center"/>
    </xf>
    <xf numFmtId="0" fontId="0" fillId="49" borderId="35" xfId="0" applyFill="1" applyBorder="1" applyAlignment="1">
      <alignment horizontal="center" vertical="center"/>
    </xf>
    <xf numFmtId="0" fontId="46" fillId="49" borderId="35" xfId="0" applyFont="1" applyFill="1" applyBorder="1" applyAlignment="1">
      <alignment horizontal="center" vertical="top"/>
    </xf>
    <xf numFmtId="0" fontId="7" fillId="49" borderId="5" xfId="0" applyFont="1" applyFill="1" applyBorder="1" applyAlignment="1">
      <alignment horizontal="center" vertical="center"/>
    </xf>
    <xf numFmtId="2" fontId="7" fillId="49" borderId="5" xfId="0" applyNumberFormat="1" applyFont="1" applyFill="1" applyBorder="1" applyAlignment="1">
      <alignment horizontal="center" vertical="center"/>
    </xf>
    <xf numFmtId="10" fontId="7" fillId="49" borderId="35" xfId="51" applyNumberFormat="1" applyFont="1" applyFill="1" applyBorder="1" applyAlignment="1" applyProtection="1">
      <alignment horizontal="center" vertical="center" wrapText="1"/>
    </xf>
    <xf numFmtId="16" fontId="7" fillId="49" borderId="35" xfId="160" applyNumberFormat="1" applyFont="1" applyFill="1" applyBorder="1" applyAlignment="1">
      <alignment horizontal="center" vertical="center"/>
    </xf>
    <xf numFmtId="0" fontId="7" fillId="45" borderId="36" xfId="0" applyFont="1" applyFill="1" applyBorder="1" applyAlignment="1">
      <alignment horizontal="center" vertical="center"/>
    </xf>
    <xf numFmtId="0" fontId="7" fillId="45" borderId="36" xfId="0" applyFont="1" applyFill="1" applyBorder="1" applyAlignment="1">
      <alignment horizontal="center" vertical="center"/>
    </xf>
    <xf numFmtId="0" fontId="7" fillId="45" borderId="36" xfId="0" applyFont="1" applyFill="1" applyBorder="1" applyAlignment="1">
      <alignment horizontal="center" vertical="center"/>
    </xf>
    <xf numFmtId="1" fontId="0" fillId="49" borderId="35" xfId="0" applyNumberFormat="1" applyFill="1" applyBorder="1" applyAlignment="1">
      <alignment horizontal="center" vertical="center"/>
    </xf>
    <xf numFmtId="165" fontId="46" fillId="49" borderId="35" xfId="0" applyNumberFormat="1" applyFont="1" applyFill="1" applyBorder="1" applyAlignment="1">
      <alignment horizontal="center" vertical="center"/>
    </xf>
    <xf numFmtId="166" fontId="0" fillId="49" borderId="35" xfId="0" applyNumberFormat="1" applyFont="1" applyFill="1" applyBorder="1" applyAlignment="1">
      <alignment horizontal="center" vertical="center"/>
    </xf>
    <xf numFmtId="0" fontId="8" fillId="49" borderId="35" xfId="0" applyFont="1" applyFill="1" applyBorder="1" applyAlignment="1">
      <alignment horizontal="left"/>
    </xf>
    <xf numFmtId="0" fontId="0" fillId="49" borderId="35" xfId="0" applyFont="1" applyFill="1" applyBorder="1" applyAlignment="1">
      <alignment horizontal="center" vertical="center"/>
    </xf>
    <xf numFmtId="0" fontId="7" fillId="49" borderId="35" xfId="0" applyFont="1" applyFill="1" applyBorder="1" applyAlignment="1">
      <alignment horizontal="center" vertical="center"/>
    </xf>
    <xf numFmtId="2" fontId="7" fillId="49" borderId="35" xfId="0" applyNumberFormat="1" applyFont="1" applyFill="1" applyBorder="1" applyAlignment="1">
      <alignment horizontal="center" vertical="center"/>
    </xf>
    <xf numFmtId="16" fontId="48" fillId="49" borderId="35" xfId="160" applyNumberFormat="1" applyFont="1" applyFill="1" applyBorder="1" applyAlignment="1">
      <alignment horizontal="center" vertical="center"/>
    </xf>
    <xf numFmtId="0" fontId="7" fillId="45" borderId="36" xfId="0" applyFont="1" applyFill="1" applyBorder="1" applyAlignment="1">
      <alignment horizontal="center" vertical="center"/>
    </xf>
    <xf numFmtId="16" fontId="7" fillId="2" borderId="35" xfId="0" applyNumberFormat="1" applyFont="1" applyFill="1" applyBorder="1" applyAlignment="1">
      <alignment horizontal="center" vertical="center"/>
    </xf>
    <xf numFmtId="0" fontId="4" fillId="5" borderId="20" xfId="0" applyFont="1" applyFill="1" applyBorder="1" applyAlignment="1">
      <alignment horizontal="center" vertical="center" wrapText="1"/>
    </xf>
    <xf numFmtId="0" fontId="4" fillId="5" borderId="21" xfId="0" applyFont="1" applyFill="1" applyBorder="1" applyAlignment="1">
      <alignment horizontal="center" vertical="center" wrapText="1"/>
    </xf>
    <xf numFmtId="0" fontId="4" fillId="5" borderId="22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5" borderId="23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left" vertical="center" wrapText="1"/>
    </xf>
    <xf numFmtId="0" fontId="4" fillId="5" borderId="24" xfId="0" applyFont="1" applyFill="1" applyBorder="1" applyAlignment="1">
      <alignment horizontal="left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4" fillId="5" borderId="13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left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2" fontId="3" fillId="3" borderId="0" xfId="0" applyNumberFormat="1" applyFont="1" applyFill="1" applyBorder="1" applyAlignment="1">
      <alignment horizontal="left" wrapText="1"/>
    </xf>
    <xf numFmtId="164" fontId="7" fillId="45" borderId="36" xfId="160" applyFont="1" applyFill="1" applyBorder="1" applyAlignment="1">
      <alignment horizontal="center" vertical="center"/>
    </xf>
    <xf numFmtId="164" fontId="7" fillId="45" borderId="37" xfId="160" applyFont="1" applyFill="1" applyBorder="1" applyAlignment="1">
      <alignment horizontal="center" vertical="center"/>
    </xf>
    <xf numFmtId="16" fontId="48" fillId="45" borderId="36" xfId="160" applyNumberFormat="1" applyFont="1" applyFill="1" applyBorder="1" applyAlignment="1">
      <alignment horizontal="center" vertical="center"/>
    </xf>
    <xf numFmtId="16" fontId="48" fillId="45" borderId="37" xfId="160" applyNumberFormat="1" applyFont="1" applyFill="1" applyBorder="1" applyAlignment="1">
      <alignment horizontal="center" vertical="center"/>
    </xf>
    <xf numFmtId="0" fontId="46" fillId="45" borderId="36" xfId="0" applyFont="1" applyFill="1" applyBorder="1" applyAlignment="1">
      <alignment horizontal="center" vertical="center"/>
    </xf>
    <xf numFmtId="0" fontId="46" fillId="45" borderId="37" xfId="0" applyFont="1" applyFill="1" applyBorder="1" applyAlignment="1">
      <alignment horizontal="center" vertical="center"/>
    </xf>
    <xf numFmtId="165" fontId="46" fillId="45" borderId="36" xfId="0" applyNumberFormat="1" applyFont="1" applyFill="1" applyBorder="1" applyAlignment="1">
      <alignment horizontal="center" vertical="center"/>
    </xf>
    <xf numFmtId="165" fontId="46" fillId="45" borderId="37" xfId="0" applyNumberFormat="1" applyFont="1" applyFill="1" applyBorder="1" applyAlignment="1">
      <alignment horizontal="center" vertical="center"/>
    </xf>
    <xf numFmtId="0" fontId="7" fillId="45" borderId="36" xfId="0" applyFont="1" applyFill="1" applyBorder="1" applyAlignment="1">
      <alignment horizontal="center" vertical="center"/>
    </xf>
    <xf numFmtId="0" fontId="7" fillId="45" borderId="37" xfId="0" applyFont="1" applyFill="1" applyBorder="1" applyAlignment="1">
      <alignment horizontal="center" vertical="center"/>
    </xf>
    <xf numFmtId="16" fontId="7" fillId="45" borderId="36" xfId="160" applyNumberFormat="1" applyFont="1" applyFill="1" applyBorder="1" applyAlignment="1">
      <alignment horizontal="center" vertical="center"/>
    </xf>
    <xf numFmtId="16" fontId="7" fillId="45" borderId="37" xfId="160" applyNumberFormat="1" applyFont="1" applyFill="1" applyBorder="1" applyAlignment="1">
      <alignment horizontal="center" vertical="center"/>
    </xf>
  </cellXfs>
  <cellStyles count="161">
    <cellStyle name="20% - Accent1 2" xfId="26"/>
    <cellStyle name="20% - Accent1 3" xfId="27"/>
    <cellStyle name="20% - Accent1 4" xfId="2"/>
    <cellStyle name="20% - Accent1 5" xfId="28"/>
    <cellStyle name="20% - Accent2 2" xfId="29"/>
    <cellStyle name="20% - Accent2 3" xfId="18"/>
    <cellStyle name="20% - Accent2 4" xfId="19"/>
    <cellStyle name="20% - Accent2 5" xfId="21"/>
    <cellStyle name="20% - Accent3 2" xfId="11"/>
    <cellStyle name="20% - Accent3 3" xfId="12"/>
    <cellStyle name="20% - Accent3 4" xfId="3"/>
    <cellStyle name="20% - Accent3 5" xfId="30"/>
    <cellStyle name="20% - Accent4 2" xfId="22"/>
    <cellStyle name="20% - Accent4 3" xfId="23"/>
    <cellStyle name="20% - Accent4 4" xfId="25"/>
    <cellStyle name="20% - Accent4 5" xfId="14"/>
    <cellStyle name="20% - Accent5 2" xfId="31"/>
    <cellStyle name="20% - Accent5 3" xfId="32"/>
    <cellStyle name="20% - Accent5 4" xfId="33"/>
    <cellStyle name="20% - Accent5 5" xfId="34"/>
    <cellStyle name="20% - Accent6 2" xfId="35"/>
    <cellStyle name="20% - Accent6 3" xfId="17"/>
    <cellStyle name="20% - Accent6 4" xfId="36"/>
    <cellStyle name="20% - Accent6 5" xfId="37"/>
    <cellStyle name="40% - Accent1 2" xfId="38"/>
    <cellStyle name="40% - Accent1 3" xfId="39"/>
    <cellStyle name="40% - Accent1 4" xfId="40"/>
    <cellStyle name="40% - Accent1 5" xfId="41"/>
    <cellStyle name="40% - Accent2 2" xfId="42"/>
    <cellStyle name="40% - Accent2 3" xfId="43"/>
    <cellStyle name="40% - Accent2 4" xfId="44"/>
    <cellStyle name="40% - Accent2 5" xfId="45"/>
    <cellStyle name="40% - Accent3 2" xfId="46"/>
    <cellStyle name="40% - Accent3 3" xfId="47"/>
    <cellStyle name="40% - Accent3 4" xfId="48"/>
    <cellStyle name="40% - Accent3 5" xfId="49"/>
    <cellStyle name="40% - Accent4 2" xfId="50"/>
    <cellStyle name="40% - Accent4 3" xfId="52"/>
    <cellStyle name="40% - Accent4 4" xfId="54"/>
    <cellStyle name="40% - Accent4 5" xfId="56"/>
    <cellStyle name="40% - Accent5 2" xfId="57"/>
    <cellStyle name="40% - Accent5 3" xfId="58"/>
    <cellStyle name="40% - Accent5 4" xfId="59"/>
    <cellStyle name="40% - Accent5 5" xfId="60"/>
    <cellStyle name="40% - Accent6 2" xfId="61"/>
    <cellStyle name="40% - Accent6 3" xfId="62"/>
    <cellStyle name="40% - Accent6 4" xfId="63"/>
    <cellStyle name="40% - Accent6 5" xfId="64"/>
    <cellStyle name="60% - Accent1 2" xfId="65"/>
    <cellStyle name="60% - Accent1 3" xfId="66"/>
    <cellStyle name="60% - Accent1 4" xfId="67"/>
    <cellStyle name="60% - Accent2 2" xfId="68"/>
    <cellStyle name="60% - Accent2 3" xfId="69"/>
    <cellStyle name="60% - Accent2 4" xfId="70"/>
    <cellStyle name="60% - Accent3 2" xfId="16"/>
    <cellStyle name="60% - Accent3 3" xfId="71"/>
    <cellStyle name="60% - Accent3 4" xfId="72"/>
    <cellStyle name="60% - Accent4 2" xfId="73"/>
    <cellStyle name="60% - Accent4 3" xfId="74"/>
    <cellStyle name="60% - Accent4 4" xfId="75"/>
    <cellStyle name="60% - Accent5 2" xfId="76"/>
    <cellStyle name="60% - Accent5 3" xfId="77"/>
    <cellStyle name="60% - Accent5 4" xfId="78"/>
    <cellStyle name="60% - Accent6 2" xfId="79"/>
    <cellStyle name="60% - Accent6 3" xfId="80"/>
    <cellStyle name="60% - Accent6 4" xfId="81"/>
    <cellStyle name="Accent1 2" xfId="82"/>
    <cellStyle name="Accent1 3" xfId="83"/>
    <cellStyle name="Accent1 4" xfId="84"/>
    <cellStyle name="Accent2 2" xfId="85"/>
    <cellStyle name="Accent2 3" xfId="86"/>
    <cellStyle name="Accent2 4" xfId="87"/>
    <cellStyle name="Accent3 2" xfId="89"/>
    <cellStyle name="Accent3 3" xfId="15"/>
    <cellStyle name="Accent3 4" xfId="1"/>
    <cellStyle name="Accent4 2" xfId="24"/>
    <cellStyle name="Accent4 3" xfId="90"/>
    <cellStyle name="Accent4 4" xfId="91"/>
    <cellStyle name="Accent5 2" xfId="92"/>
    <cellStyle name="Accent5 3" xfId="93"/>
    <cellStyle name="Accent5 4" xfId="94"/>
    <cellStyle name="Accent6 2" xfId="95"/>
    <cellStyle name="Accent6 3" xfId="96"/>
    <cellStyle name="Accent6 4" xfId="97"/>
    <cellStyle name="Bad 2" xfId="98"/>
    <cellStyle name="Bad 3" xfId="5"/>
    <cellStyle name="Bad 4" xfId="99"/>
    <cellStyle name="Calculation 2" xfId="100"/>
    <cellStyle name="Calculation 3" xfId="101"/>
    <cellStyle name="Calculation 4" xfId="102"/>
    <cellStyle name="Check Cell 2" xfId="103"/>
    <cellStyle name="Check Cell 3" xfId="104"/>
    <cellStyle name="Check Cell 4" xfId="105"/>
    <cellStyle name="Comma" xfId="160" builtinId="3"/>
    <cellStyle name="Explanatory Text 2" xfId="106"/>
    <cellStyle name="Explanatory Text 3" xfId="107"/>
    <cellStyle name="Explanatory Text 4" xfId="108"/>
    <cellStyle name="Good 2" xfId="110"/>
    <cellStyle name="Good 3" xfId="111"/>
    <cellStyle name="Good 4" xfId="112"/>
    <cellStyle name="Heading 1 2" xfId="113"/>
    <cellStyle name="Heading 1 3" xfId="114"/>
    <cellStyle name="Heading 1 4" xfId="115"/>
    <cellStyle name="Heading 2 2" xfId="116"/>
    <cellStyle name="Heading 2 3" xfId="117"/>
    <cellStyle name="Heading 2 4" xfId="118"/>
    <cellStyle name="Heading 3 2" xfId="119"/>
    <cellStyle name="Heading 3 3" xfId="120"/>
    <cellStyle name="Heading 3 4" xfId="121"/>
    <cellStyle name="Heading 4 2" xfId="122"/>
    <cellStyle name="Heading 4 3" xfId="123"/>
    <cellStyle name="Heading 4 4" xfId="124"/>
    <cellStyle name="Hyperlink" xfId="7" builtinId="8"/>
    <cellStyle name="Hyperlink 2" xfId="125"/>
    <cellStyle name="Input 2" xfId="126"/>
    <cellStyle name="Input 3" xfId="127"/>
    <cellStyle name="Input 4" xfId="128"/>
    <cellStyle name="Linked Cell 2" xfId="129"/>
    <cellStyle name="Linked Cell 3" xfId="130"/>
    <cellStyle name="Linked Cell 4" xfId="132"/>
    <cellStyle name="Neutral 2" xfId="133"/>
    <cellStyle name="Neutral 3" xfId="134"/>
    <cellStyle name="Neutral 4" xfId="135"/>
    <cellStyle name="Normal" xfId="0" builtinId="0"/>
    <cellStyle name="Normal 2" xfId="131"/>
    <cellStyle name="Normal 2 2" xfId="136"/>
    <cellStyle name="Normal 2 3" xfId="137"/>
    <cellStyle name="Normal 2 4" xfId="138"/>
    <cellStyle name="Normal 3" xfId="139"/>
    <cellStyle name="Normal 3 2" xfId="140"/>
    <cellStyle name="Normal 3 3" xfId="141"/>
    <cellStyle name="Normal 3 4" xfId="142"/>
    <cellStyle name="Normal 4" xfId="143"/>
    <cellStyle name="Normal 5" xfId="144"/>
    <cellStyle name="Normal 5 2" xfId="145"/>
    <cellStyle name="Normal 5 3" xfId="10"/>
    <cellStyle name="Normal 6" xfId="146"/>
    <cellStyle name="Normal 7" xfId="147"/>
    <cellStyle name="Normal 7 2" xfId="6"/>
    <cellStyle name="Normal_Sheet1" xfId="9"/>
    <cellStyle name="Note 2" xfId="148"/>
    <cellStyle name="Note 2 2" xfId="149"/>
    <cellStyle name="Note 3" xfId="150"/>
    <cellStyle name="Note 4" xfId="151"/>
    <cellStyle name="Note 5" xfId="109"/>
    <cellStyle name="Output 2" xfId="152"/>
    <cellStyle name="Output 3" xfId="153"/>
    <cellStyle name="Output 4" xfId="154"/>
    <cellStyle name="Percent" xfId="4" builtinId="5"/>
    <cellStyle name="Percent 2" xfId="51"/>
    <cellStyle name="Percent 3" xfId="53"/>
    <cellStyle name="Percent 4" xfId="55"/>
    <cellStyle name="Title 2" xfId="20"/>
    <cellStyle name="Title 3" xfId="13"/>
    <cellStyle name="Title 4" xfId="8"/>
    <cellStyle name="Total 2" xfId="155"/>
    <cellStyle name="Total 3" xfId="156"/>
    <cellStyle name="Total 4" xfId="157"/>
    <cellStyle name="Warning Text 2" xfId="158"/>
    <cellStyle name="Warning Text 3" xfId="159"/>
    <cellStyle name="Warning Text 4" xfId="8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>
          <a:extLst>
            <a:ext uri="{FF2B5EF4-FFF2-40B4-BE49-F238E27FC236}">
              <a16:creationId xmlns="" xmlns:a16="http://schemas.microsoft.com/office/drawing/2014/main" id="{00000000-0008-0000-0000-0000F2D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85725</xdr:rowOff>
    </xdr:from>
    <xdr:to>
      <xdr:col>11</xdr:col>
      <xdr:colOff>0</xdr:colOff>
      <xdr:row>4</xdr:row>
      <xdr:rowOff>9525</xdr:rowOff>
    </xdr:to>
    <xdr:pic>
      <xdr:nvPicPr>
        <xdr:cNvPr id="127190" name="bannerlogo">
          <a:extLst>
            <a:ext uri="{FF2B5EF4-FFF2-40B4-BE49-F238E27FC236}">
              <a16:creationId xmlns="" xmlns:a16="http://schemas.microsoft.com/office/drawing/2014/main" id="{00000000-0008-0000-0100-0000D6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829300" y="85725"/>
          <a:ext cx="2362200" cy="41910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5</xdr:col>
      <xdr:colOff>133350</xdr:colOff>
      <xdr:row>170</xdr:row>
      <xdr:rowOff>560</xdr:rowOff>
    </xdr:from>
    <xdr:to>
      <xdr:col>11</xdr:col>
      <xdr:colOff>133350</xdr:colOff>
      <xdr:row>184</xdr:row>
      <xdr:rowOff>43143</xdr:rowOff>
    </xdr:to>
    <xdr:sp macro="" textlink="">
      <xdr:nvSpPr>
        <xdr:cNvPr id="5" name="Text Box 3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44823</xdr:colOff>
      <xdr:row>169</xdr:row>
      <xdr:rowOff>135030</xdr:rowOff>
    </xdr:from>
    <xdr:to>
      <xdr:col>4</xdr:col>
      <xdr:colOff>311524</xdr:colOff>
      <xdr:row>174</xdr:row>
      <xdr:rowOff>30257</xdr:rowOff>
    </xdr:to>
    <xdr:pic>
      <xdr:nvPicPr>
        <xdr:cNvPr id="127192" name="Picture 70">
          <a:extLst>
            <a:ext uri="{FF2B5EF4-FFF2-40B4-BE49-F238E27FC236}">
              <a16:creationId xmlns="" xmlns:a16="http://schemas.microsoft.com/office/drawing/2014/main" id="{00000000-0008-0000-0100-0000D8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44823" y="31993354"/>
          <a:ext cx="3370730" cy="679638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>
          <a:extLst>
            <a:ext uri="{FF2B5EF4-FFF2-40B4-BE49-F238E27FC236}">
              <a16:creationId xmlns="" xmlns:a16="http://schemas.microsoft.com/office/drawing/2014/main" id="{00000000-0008-0000-0200-0000D6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3</xdr:col>
      <xdr:colOff>336176</xdr:colOff>
      <xdr:row>219</xdr:row>
      <xdr:rowOff>112058</xdr:rowOff>
    </xdr:from>
    <xdr:to>
      <xdr:col>9</xdr:col>
      <xdr:colOff>355226</xdr:colOff>
      <xdr:row>224</xdr:row>
      <xdr:rowOff>89087</xdr:rowOff>
    </xdr:to>
    <xdr:sp macro="" textlink="">
      <xdr:nvSpPr>
        <xdr:cNvPr id="3074" name="Text Box 3">
          <a:extLst>
            <a:ext uri="{FF2B5EF4-FFF2-40B4-BE49-F238E27FC236}">
              <a16:creationId xmlns=""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10</xdr:col>
      <xdr:colOff>414618</xdr:colOff>
      <xdr:row>220</xdr:row>
      <xdr:rowOff>134471</xdr:rowOff>
    </xdr:from>
    <xdr:to>
      <xdr:col>13</xdr:col>
      <xdr:colOff>280147</xdr:colOff>
      <xdr:row>224</xdr:row>
      <xdr:rowOff>82364</xdr:rowOff>
    </xdr:to>
    <xdr:pic>
      <xdr:nvPicPr>
        <xdr:cNvPr id="128216" name="Picture 70">
          <a:extLst>
            <a:ext uri="{FF2B5EF4-FFF2-40B4-BE49-F238E27FC236}">
              <a16:creationId xmlns="" xmlns:a16="http://schemas.microsoft.com/office/drawing/2014/main" id="{00000000-0008-0000-0200-0000D8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981265" y="35477824"/>
          <a:ext cx="2039470" cy="575422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>
          <a:extLst>
            <a:ext uri="{FF2B5EF4-FFF2-40B4-BE49-F238E27FC236}">
              <a16:creationId xmlns="" xmlns:a16="http://schemas.microsoft.com/office/drawing/2014/main" id="{00000000-0008-0000-0300-0000D6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7</xdr:col>
      <xdr:colOff>526676</xdr:colOff>
      <xdr:row>511</xdr:row>
      <xdr:rowOff>78443</xdr:rowOff>
    </xdr:from>
    <xdr:to>
      <xdr:col>12</xdr:col>
      <xdr:colOff>414779</xdr:colOff>
      <xdr:row>516</xdr:row>
      <xdr:rowOff>33618</xdr:rowOff>
    </xdr:to>
    <xdr:sp macro="" textlink="">
      <xdr:nvSpPr>
        <xdr:cNvPr id="4098" name="Text Box 4">
          <a:extLst>
            <a:ext uri="{FF2B5EF4-FFF2-40B4-BE49-F238E27FC236}">
              <a16:creationId xmlns=""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692588" y="80816825"/>
          <a:ext cx="3552426" cy="739587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560</xdr:colOff>
      <xdr:row>512</xdr:row>
      <xdr:rowOff>44825</xdr:rowOff>
    </xdr:from>
    <xdr:to>
      <xdr:col>3</xdr:col>
      <xdr:colOff>770964</xdr:colOff>
      <xdr:row>515</xdr:row>
      <xdr:rowOff>149599</xdr:rowOff>
    </xdr:to>
    <xdr:pic>
      <xdr:nvPicPr>
        <xdr:cNvPr id="129240" name="Picture 71">
          <a:extLst>
            <a:ext uri="{FF2B5EF4-FFF2-40B4-BE49-F238E27FC236}">
              <a16:creationId xmlns="" xmlns:a16="http://schemas.microsoft.com/office/drawing/2014/main" id="{00000000-0008-0000-0300-0000D8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482413" y="80940090"/>
          <a:ext cx="2574551" cy="575421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>
          <a:extLst>
            <a:ext uri="{FF2B5EF4-FFF2-40B4-BE49-F238E27FC236}">
              <a16:creationId xmlns="" xmlns:a16="http://schemas.microsoft.com/office/drawing/2014/main" id="{00000000-0008-0000-0400-0000F2E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714750" y="133350"/>
          <a:ext cx="1543050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405245" y="161925"/>
          <a:ext cx="2745740" cy="52006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7"/>
  <sheetViews>
    <sheetView tabSelected="1" workbookViewId="0">
      <selection activeCell="B10" sqref="B10"/>
    </sheetView>
  </sheetViews>
  <sheetFormatPr defaultColWidth="9.28515625" defaultRowHeight="12.75"/>
  <cols>
    <col min="1" max="1" width="7" style="8" customWidth="1"/>
    <col min="2" max="2" width="9.85546875" style="8" customWidth="1"/>
    <col min="3" max="3" width="24.140625" style="8" customWidth="1"/>
    <col min="4" max="4" width="70.5703125" style="8" customWidth="1"/>
    <col min="5" max="16384" width="9.28515625" style="8"/>
  </cols>
  <sheetData>
    <row r="1" spans="1:12">
      <c r="B1" s="8" t="s">
        <v>0</v>
      </c>
    </row>
    <row r="2" spans="1:12">
      <c r="A2" s="304"/>
      <c r="B2" s="305"/>
      <c r="C2" s="304"/>
      <c r="D2" s="304"/>
      <c r="E2" s="304"/>
      <c r="F2" s="304"/>
      <c r="G2" s="304"/>
      <c r="H2" s="306"/>
      <c r="I2" s="320"/>
      <c r="J2" s="320"/>
      <c r="K2" s="320"/>
      <c r="L2" s="258"/>
    </row>
    <row r="3" spans="1:12">
      <c r="A3" s="304"/>
      <c r="B3" s="305"/>
      <c r="C3" s="304"/>
      <c r="D3" s="304"/>
      <c r="E3" s="304"/>
      <c r="F3" s="304"/>
      <c r="G3" s="304"/>
      <c r="H3" s="306"/>
      <c r="I3" s="320"/>
      <c r="J3" s="320"/>
      <c r="K3" s="320"/>
      <c r="L3" s="258"/>
    </row>
    <row r="4" spans="1:12">
      <c r="A4" s="304"/>
      <c r="B4" s="305"/>
      <c r="C4" s="304"/>
      <c r="D4" s="304"/>
      <c r="E4" s="304"/>
      <c r="F4" s="304"/>
      <c r="G4" s="304"/>
      <c r="H4" s="306"/>
      <c r="I4" s="320"/>
      <c r="J4" s="320"/>
      <c r="K4" s="320"/>
      <c r="L4" s="258"/>
    </row>
    <row r="5" spans="1:12" s="50" customFormat="1">
      <c r="A5" s="85"/>
      <c r="B5" s="307"/>
      <c r="C5" s="85"/>
      <c r="D5" s="85"/>
      <c r="E5" s="85"/>
      <c r="F5" s="85"/>
      <c r="G5" s="85"/>
      <c r="H5" s="307"/>
    </row>
    <row r="6" spans="1:12" s="50" customFormat="1">
      <c r="A6" s="85"/>
      <c r="B6" s="307"/>
      <c r="C6" s="85"/>
      <c r="D6" s="85"/>
      <c r="E6" s="85"/>
      <c r="F6" s="85"/>
      <c r="G6" s="85"/>
      <c r="H6" s="307"/>
    </row>
    <row r="7" spans="1:12" s="50" customFormat="1">
      <c r="A7" s="85"/>
      <c r="B7" s="307"/>
      <c r="C7" s="85"/>
      <c r="D7" s="85"/>
      <c r="E7" s="85"/>
      <c r="F7" s="85"/>
      <c r="G7" s="85"/>
      <c r="H7" s="307"/>
    </row>
    <row r="8" spans="1:12" s="50" customFormat="1">
      <c r="A8" s="85"/>
      <c r="B8" s="307"/>
      <c r="C8" s="85"/>
      <c r="D8" s="85"/>
      <c r="E8" s="85"/>
      <c r="F8" s="85"/>
      <c r="G8" s="85"/>
      <c r="H8" s="307"/>
    </row>
    <row r="10" spans="1:12" ht="15.75">
      <c r="B10" s="266">
        <v>44309</v>
      </c>
      <c r="C10" s="308"/>
      <c r="E10" s="309"/>
    </row>
    <row r="11" spans="1:12">
      <c r="B11" s="266"/>
      <c r="C11" s="310"/>
    </row>
    <row r="12" spans="1:12">
      <c r="B12" s="311" t="s">
        <v>1</v>
      </c>
      <c r="C12" s="262" t="s">
        <v>2</v>
      </c>
      <c r="D12" s="311" t="s">
        <v>3</v>
      </c>
    </row>
    <row r="13" spans="1:12">
      <c r="B13" s="312">
        <v>1</v>
      </c>
      <c r="C13" s="313" t="s">
        <v>4</v>
      </c>
      <c r="D13" s="314" t="s">
        <v>5</v>
      </c>
    </row>
    <row r="14" spans="1:12">
      <c r="B14" s="312">
        <v>2</v>
      </c>
      <c r="C14" s="313" t="s">
        <v>6</v>
      </c>
      <c r="D14" s="314" t="s">
        <v>7</v>
      </c>
    </row>
    <row r="15" spans="1:12">
      <c r="B15" s="315">
        <v>3</v>
      </c>
      <c r="C15" s="316" t="s">
        <v>8</v>
      </c>
      <c r="D15" s="314" t="s">
        <v>9</v>
      </c>
    </row>
    <row r="16" spans="1:12">
      <c r="B16" s="118">
        <v>4</v>
      </c>
      <c r="C16" s="317" t="s">
        <v>10</v>
      </c>
      <c r="D16" s="318" t="s">
        <v>11</v>
      </c>
    </row>
    <row r="17" spans="2:11">
      <c r="B17" s="118">
        <v>5</v>
      </c>
      <c r="C17" s="317" t="s">
        <v>12</v>
      </c>
      <c r="D17" s="319"/>
    </row>
    <row r="25" spans="2:11">
      <c r="E25" s="384"/>
    </row>
    <row r="27" spans="2:11">
      <c r="K27" s="8" t="s">
        <v>13</v>
      </c>
    </row>
  </sheetData>
  <sheetProtection selectLockedCells="1" selectUnlockedCells="1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701" right="0.74791666666666701" top="0.98402777777777795" bottom="0.98402777777777795" header="0.51111111111111096" footer="0.51111111111111096"/>
  <pageSetup firstPageNumber="0" orientation="portrait" useFirstPageNumber="1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P190"/>
  <sheetViews>
    <sheetView zoomScale="85" zoomScaleNormal="85" workbookViewId="0">
      <pane ySplit="10" topLeftCell="A11" activePane="bottomLeft" state="frozen"/>
      <selection pane="bottomLeft" activeCell="E19" sqref="E19"/>
    </sheetView>
  </sheetViews>
  <sheetFormatPr defaultColWidth="9.28515625" defaultRowHeight="12.75"/>
  <cols>
    <col min="1" max="1" width="3.85546875" style="50" customWidth="1"/>
    <col min="2" max="2" width="14.5703125" style="50" customWidth="1"/>
    <col min="3" max="3" width="16.28515625" style="50" customWidth="1"/>
    <col min="4" max="4" width="11.7109375" style="50" customWidth="1"/>
    <col min="5" max="5" width="10.5703125" style="50" customWidth="1"/>
    <col min="6" max="7" width="10.7109375" style="50" customWidth="1"/>
    <col min="8" max="9" width="11.28515625" style="50" customWidth="1"/>
    <col min="10" max="10" width="12.7109375" style="50" customWidth="1"/>
    <col min="11" max="11" width="12.5703125" style="50" customWidth="1"/>
    <col min="12" max="12" width="11.85546875" style="50" customWidth="1"/>
    <col min="13" max="13" width="9.5703125" style="50" customWidth="1"/>
    <col min="14" max="14" width="10" style="50" customWidth="1"/>
    <col min="15" max="15" width="10.28515625" style="50" customWidth="1"/>
    <col min="16" max="16384" width="9.28515625" style="50"/>
  </cols>
  <sheetData>
    <row r="1" spans="1:16" ht="6.75" customHeight="1"/>
    <row r="2" spans="1:16">
      <c r="A2" s="294"/>
      <c r="B2" s="294"/>
      <c r="C2" s="294"/>
      <c r="D2" s="294"/>
      <c r="E2" s="294"/>
      <c r="F2" s="294"/>
      <c r="G2" s="294"/>
      <c r="H2" s="294"/>
      <c r="I2" s="294"/>
      <c r="J2" s="294"/>
      <c r="K2" s="294"/>
      <c r="L2" s="294"/>
      <c r="M2" s="294"/>
    </row>
    <row r="3" spans="1:16">
      <c r="A3" s="294"/>
      <c r="B3" s="294"/>
      <c r="C3" s="294"/>
      <c r="D3" s="294"/>
      <c r="E3" s="294"/>
      <c r="F3" s="294"/>
      <c r="G3" s="294"/>
      <c r="H3" s="294"/>
      <c r="I3" s="294"/>
      <c r="J3" s="294"/>
      <c r="K3" s="294"/>
      <c r="L3" s="294"/>
      <c r="M3" s="294"/>
    </row>
    <row r="4" spans="1:16" ht="6.75" customHeight="1">
      <c r="A4" s="294"/>
      <c r="B4" s="294"/>
      <c r="C4" s="294"/>
      <c r="D4" s="294"/>
      <c r="E4" s="294"/>
      <c r="F4" s="294"/>
      <c r="G4" s="294"/>
      <c r="H4" s="294"/>
      <c r="I4" s="294"/>
      <c r="J4" s="294"/>
      <c r="K4" s="294"/>
      <c r="L4" s="294"/>
      <c r="M4" s="294"/>
    </row>
    <row r="5" spans="1:16" ht="24" customHeight="1">
      <c r="M5" s="246" t="s">
        <v>14</v>
      </c>
    </row>
    <row r="6" spans="1:16" ht="16.5" customHeight="1" thickBot="1">
      <c r="A6" s="281" t="s">
        <v>15</v>
      </c>
      <c r="B6" s="281"/>
      <c r="L6" s="266">
        <f>Main!B10</f>
        <v>44309</v>
      </c>
      <c r="M6" s="266"/>
    </row>
    <row r="7" spans="1:16" ht="10.5" hidden="1" customHeight="1">
      <c r="K7" s="266"/>
      <c r="L7" s="266"/>
      <c r="M7" s="266"/>
    </row>
    <row r="8" spans="1:16" ht="13.5" hidden="1" customHeight="1">
      <c r="A8" s="295"/>
      <c r="B8" s="295"/>
      <c r="K8" s="266"/>
      <c r="L8" s="266"/>
      <c r="M8" s="266"/>
    </row>
    <row r="9" spans="1:16" ht="27.75" customHeight="1" thickBot="1">
      <c r="A9" s="574" t="s">
        <v>16</v>
      </c>
      <c r="B9" s="576" t="s">
        <v>17</v>
      </c>
      <c r="C9" s="576" t="s">
        <v>18</v>
      </c>
      <c r="D9" s="576" t="s">
        <v>832</v>
      </c>
      <c r="E9" s="260" t="s">
        <v>19</v>
      </c>
      <c r="F9" s="260" t="s">
        <v>20</v>
      </c>
      <c r="G9" s="571" t="s">
        <v>21</v>
      </c>
      <c r="H9" s="572"/>
      <c r="I9" s="573"/>
      <c r="J9" s="571" t="s">
        <v>22</v>
      </c>
      <c r="K9" s="572"/>
      <c r="L9" s="573"/>
      <c r="M9" s="260"/>
      <c r="N9" s="267"/>
      <c r="O9" s="267"/>
      <c r="P9" s="267"/>
    </row>
    <row r="10" spans="1:16" ht="59.25" customHeight="1">
      <c r="A10" s="575"/>
      <c r="B10" s="577" t="s">
        <v>17</v>
      </c>
      <c r="C10" s="577"/>
      <c r="D10" s="577"/>
      <c r="E10" s="261" t="s">
        <v>23</v>
      </c>
      <c r="F10" s="261" t="s">
        <v>23</v>
      </c>
      <c r="G10" s="262" t="s">
        <v>24</v>
      </c>
      <c r="H10" s="262" t="s">
        <v>25</v>
      </c>
      <c r="I10" s="262" t="s">
        <v>26</v>
      </c>
      <c r="J10" s="262" t="s">
        <v>27</v>
      </c>
      <c r="K10" s="262" t="s">
        <v>28</v>
      </c>
      <c r="L10" s="262" t="s">
        <v>29</v>
      </c>
      <c r="M10" s="262" t="s">
        <v>30</v>
      </c>
      <c r="N10" s="269" t="s">
        <v>31</v>
      </c>
      <c r="O10" s="269" t="s">
        <v>32</v>
      </c>
      <c r="P10" s="299" t="s">
        <v>33</v>
      </c>
    </row>
    <row r="11" spans="1:16" ht="15">
      <c r="A11" s="263">
        <v>1</v>
      </c>
      <c r="B11" s="362" t="s">
        <v>34</v>
      </c>
      <c r="C11" s="465" t="s">
        <v>35</v>
      </c>
      <c r="D11" s="466">
        <v>44315</v>
      </c>
      <c r="E11" s="284">
        <v>31762.85</v>
      </c>
      <c r="F11" s="284">
        <v>31391.850000000002</v>
      </c>
      <c r="G11" s="296">
        <v>30959.950000000004</v>
      </c>
      <c r="H11" s="296">
        <v>30157.050000000003</v>
      </c>
      <c r="I11" s="296">
        <v>29725.150000000005</v>
      </c>
      <c r="J11" s="296">
        <v>32194.750000000004</v>
      </c>
      <c r="K11" s="296">
        <v>32626.650000000005</v>
      </c>
      <c r="L11" s="296">
        <v>33429.550000000003</v>
      </c>
      <c r="M11" s="283">
        <v>31823.75</v>
      </c>
      <c r="N11" s="283">
        <v>30588.95</v>
      </c>
      <c r="O11" s="463">
        <v>1966825</v>
      </c>
      <c r="P11" s="464">
        <v>8.5713891418950625E-2</v>
      </c>
    </row>
    <row r="12" spans="1:16" ht="15">
      <c r="A12" s="263">
        <v>2</v>
      </c>
      <c r="B12" s="362" t="s">
        <v>34</v>
      </c>
      <c r="C12" s="465" t="s">
        <v>36</v>
      </c>
      <c r="D12" s="466">
        <v>44315</v>
      </c>
      <c r="E12" s="297">
        <v>14403.6</v>
      </c>
      <c r="F12" s="297">
        <v>14330.866666666667</v>
      </c>
      <c r="G12" s="298">
        <v>14227.733333333334</v>
      </c>
      <c r="H12" s="298">
        <v>14051.866666666667</v>
      </c>
      <c r="I12" s="298">
        <v>13948.733333333334</v>
      </c>
      <c r="J12" s="298">
        <v>14506.733333333334</v>
      </c>
      <c r="K12" s="298">
        <v>14609.866666666669</v>
      </c>
      <c r="L12" s="298">
        <v>14785.733333333334</v>
      </c>
      <c r="M12" s="285">
        <v>14434</v>
      </c>
      <c r="N12" s="285">
        <v>14155</v>
      </c>
      <c r="O12" s="300">
        <v>12298425</v>
      </c>
      <c r="P12" s="301">
        <v>-1.6977297660226244E-2</v>
      </c>
    </row>
    <row r="13" spans="1:16" ht="15">
      <c r="A13" s="263">
        <v>3</v>
      </c>
      <c r="B13" s="362" t="s">
        <v>34</v>
      </c>
      <c r="C13" s="465" t="s">
        <v>830</v>
      </c>
      <c r="D13" s="466">
        <v>44315</v>
      </c>
      <c r="E13" s="425">
        <v>15232.55</v>
      </c>
      <c r="F13" s="425">
        <v>15032.466666666667</v>
      </c>
      <c r="G13" s="426">
        <v>14810.183333333334</v>
      </c>
      <c r="H13" s="426">
        <v>14387.816666666668</v>
      </c>
      <c r="I13" s="426">
        <v>14165.533333333335</v>
      </c>
      <c r="J13" s="426">
        <v>15454.833333333334</v>
      </c>
      <c r="K13" s="426">
        <v>15677.116666666667</v>
      </c>
      <c r="L13" s="426">
        <v>16099.483333333334</v>
      </c>
      <c r="M13" s="427">
        <v>15254.75</v>
      </c>
      <c r="N13" s="427">
        <v>14610.1</v>
      </c>
      <c r="O13" s="428">
        <v>16000</v>
      </c>
      <c r="P13" s="429">
        <v>-7.6212471131639717E-2</v>
      </c>
    </row>
    <row r="14" spans="1:16" ht="15">
      <c r="A14" s="263">
        <v>4</v>
      </c>
      <c r="B14" s="382" t="s">
        <v>841</v>
      </c>
      <c r="C14" s="465" t="s">
        <v>735</v>
      </c>
      <c r="D14" s="466">
        <v>44315</v>
      </c>
      <c r="E14" s="297">
        <v>1420.3</v>
      </c>
      <c r="F14" s="297">
        <v>1421.6333333333332</v>
      </c>
      <c r="G14" s="298">
        <v>1403.2666666666664</v>
      </c>
      <c r="H14" s="298">
        <v>1386.2333333333331</v>
      </c>
      <c r="I14" s="298">
        <v>1367.8666666666663</v>
      </c>
      <c r="J14" s="298">
        <v>1438.6666666666665</v>
      </c>
      <c r="K14" s="298">
        <v>1457.0333333333333</v>
      </c>
      <c r="L14" s="298">
        <v>1474.0666666666666</v>
      </c>
      <c r="M14" s="285">
        <v>1440</v>
      </c>
      <c r="N14" s="285">
        <v>1404.6</v>
      </c>
      <c r="O14" s="300">
        <v>499375</v>
      </c>
      <c r="P14" s="301">
        <v>7.0127504553734066E-2</v>
      </c>
    </row>
    <row r="15" spans="1:16" ht="15">
      <c r="A15" s="263">
        <v>5</v>
      </c>
      <c r="B15" s="362" t="s">
        <v>37</v>
      </c>
      <c r="C15" s="465" t="s">
        <v>38</v>
      </c>
      <c r="D15" s="466">
        <v>44315</v>
      </c>
      <c r="E15" s="297">
        <v>1830.25</v>
      </c>
      <c r="F15" s="297">
        <v>1820.1833333333334</v>
      </c>
      <c r="G15" s="298">
        <v>1791.8666666666668</v>
      </c>
      <c r="H15" s="298">
        <v>1753.4833333333333</v>
      </c>
      <c r="I15" s="298">
        <v>1725.1666666666667</v>
      </c>
      <c r="J15" s="298">
        <v>1858.5666666666668</v>
      </c>
      <c r="K15" s="298">
        <v>1886.8833333333334</v>
      </c>
      <c r="L15" s="298">
        <v>1925.2666666666669</v>
      </c>
      <c r="M15" s="285">
        <v>1848.5</v>
      </c>
      <c r="N15" s="285">
        <v>1781.8</v>
      </c>
      <c r="O15" s="300">
        <v>3594500</v>
      </c>
      <c r="P15" s="301">
        <v>1.2677841949570362E-2</v>
      </c>
    </row>
    <row r="16" spans="1:16" ht="15">
      <c r="A16" s="263">
        <v>6</v>
      </c>
      <c r="B16" s="362" t="s">
        <v>39</v>
      </c>
      <c r="C16" s="465" t="s">
        <v>40</v>
      </c>
      <c r="D16" s="466">
        <v>44315</v>
      </c>
      <c r="E16" s="297">
        <v>1158.75</v>
      </c>
      <c r="F16" s="297">
        <v>1152.8333333333333</v>
      </c>
      <c r="G16" s="298">
        <v>1133.7166666666665</v>
      </c>
      <c r="H16" s="298">
        <v>1108.6833333333332</v>
      </c>
      <c r="I16" s="298">
        <v>1089.5666666666664</v>
      </c>
      <c r="J16" s="298">
        <v>1177.8666666666666</v>
      </c>
      <c r="K16" s="298">
        <v>1196.9833333333333</v>
      </c>
      <c r="L16" s="298">
        <v>1222.0166666666667</v>
      </c>
      <c r="M16" s="285">
        <v>1171.95</v>
      </c>
      <c r="N16" s="285">
        <v>1127.8</v>
      </c>
      <c r="O16" s="300">
        <v>18224000</v>
      </c>
      <c r="P16" s="301">
        <v>-9.3498586649271576E-3</v>
      </c>
    </row>
    <row r="17" spans="1:16" ht="15">
      <c r="A17" s="263">
        <v>7</v>
      </c>
      <c r="B17" s="362" t="s">
        <v>39</v>
      </c>
      <c r="C17" s="465" t="s">
        <v>41</v>
      </c>
      <c r="D17" s="466">
        <v>44315</v>
      </c>
      <c r="E17" s="297">
        <v>738.9</v>
      </c>
      <c r="F17" s="297">
        <v>728.06666666666661</v>
      </c>
      <c r="G17" s="298">
        <v>709.93333333333317</v>
      </c>
      <c r="H17" s="298">
        <v>680.96666666666658</v>
      </c>
      <c r="I17" s="298">
        <v>662.83333333333314</v>
      </c>
      <c r="J17" s="298">
        <v>757.03333333333319</v>
      </c>
      <c r="K17" s="298">
        <v>775.16666666666663</v>
      </c>
      <c r="L17" s="298">
        <v>804.13333333333321</v>
      </c>
      <c r="M17" s="285">
        <v>746.2</v>
      </c>
      <c r="N17" s="285">
        <v>699.1</v>
      </c>
      <c r="O17" s="300">
        <v>74362500</v>
      </c>
      <c r="P17" s="301">
        <v>2.9131924021727849E-2</v>
      </c>
    </row>
    <row r="18" spans="1:16" ht="15">
      <c r="A18" s="263">
        <v>8</v>
      </c>
      <c r="B18" s="362" t="s">
        <v>51</v>
      </c>
      <c r="C18" s="465" t="s">
        <v>226</v>
      </c>
      <c r="D18" s="466">
        <v>44315</v>
      </c>
      <c r="E18" s="297">
        <v>2803.25</v>
      </c>
      <c r="F18" s="297">
        <v>2796.2666666666664</v>
      </c>
      <c r="G18" s="298">
        <v>2729.5333333333328</v>
      </c>
      <c r="H18" s="298">
        <v>2655.8166666666666</v>
      </c>
      <c r="I18" s="298">
        <v>2589.083333333333</v>
      </c>
      <c r="J18" s="298">
        <v>2869.9833333333327</v>
      </c>
      <c r="K18" s="298">
        <v>2936.7166666666662</v>
      </c>
      <c r="L18" s="298">
        <v>3010.4333333333325</v>
      </c>
      <c r="M18" s="285">
        <v>2863</v>
      </c>
      <c r="N18" s="285">
        <v>2722.55</v>
      </c>
      <c r="O18" s="300">
        <v>336400</v>
      </c>
      <c r="P18" s="301">
        <v>5.3884711779448619E-2</v>
      </c>
    </row>
    <row r="19" spans="1:16" ht="15">
      <c r="A19" s="263">
        <v>9</v>
      </c>
      <c r="B19" s="362" t="s">
        <v>43</v>
      </c>
      <c r="C19" s="465" t="s">
        <v>44</v>
      </c>
      <c r="D19" s="466">
        <v>44315</v>
      </c>
      <c r="E19" s="297">
        <v>798.45</v>
      </c>
      <c r="F19" s="297">
        <v>798</v>
      </c>
      <c r="G19" s="298">
        <v>792.45</v>
      </c>
      <c r="H19" s="298">
        <v>786.45</v>
      </c>
      <c r="I19" s="298">
        <v>780.90000000000009</v>
      </c>
      <c r="J19" s="298">
        <v>804</v>
      </c>
      <c r="K19" s="298">
        <v>809.55</v>
      </c>
      <c r="L19" s="298">
        <v>815.55</v>
      </c>
      <c r="M19" s="285">
        <v>803.55</v>
      </c>
      <c r="N19" s="285">
        <v>792</v>
      </c>
      <c r="O19" s="300">
        <v>4363000</v>
      </c>
      <c r="P19" s="301">
        <v>5.8210041232112542E-2</v>
      </c>
    </row>
    <row r="20" spans="1:16" ht="15">
      <c r="A20" s="263">
        <v>10</v>
      </c>
      <c r="B20" s="362" t="s">
        <v>37</v>
      </c>
      <c r="C20" s="465" t="s">
        <v>45</v>
      </c>
      <c r="D20" s="466">
        <v>44315</v>
      </c>
      <c r="E20" s="297">
        <v>295.25</v>
      </c>
      <c r="F20" s="297">
        <v>292.48333333333335</v>
      </c>
      <c r="G20" s="298">
        <v>287.76666666666671</v>
      </c>
      <c r="H20" s="298">
        <v>280.28333333333336</v>
      </c>
      <c r="I20" s="298">
        <v>275.56666666666672</v>
      </c>
      <c r="J20" s="298">
        <v>299.9666666666667</v>
      </c>
      <c r="K20" s="298">
        <v>304.68333333333339</v>
      </c>
      <c r="L20" s="298">
        <v>312.16666666666669</v>
      </c>
      <c r="M20" s="285">
        <v>297.2</v>
      </c>
      <c r="N20" s="285">
        <v>285</v>
      </c>
      <c r="O20" s="300">
        <v>17319000</v>
      </c>
      <c r="P20" s="301">
        <v>-2.5325004220834037E-2</v>
      </c>
    </row>
    <row r="21" spans="1:16" ht="15">
      <c r="A21" s="263">
        <v>11</v>
      </c>
      <c r="B21" s="362" t="s">
        <v>51</v>
      </c>
      <c r="C21" s="465" t="s">
        <v>294</v>
      </c>
      <c r="D21" s="466">
        <v>44315</v>
      </c>
      <c r="E21" s="297">
        <v>1007.6</v>
      </c>
      <c r="F21" s="297">
        <v>1010.3000000000001</v>
      </c>
      <c r="G21" s="298">
        <v>987.65000000000009</v>
      </c>
      <c r="H21" s="298">
        <v>967.7</v>
      </c>
      <c r="I21" s="298">
        <v>945.05000000000007</v>
      </c>
      <c r="J21" s="298">
        <v>1030.25</v>
      </c>
      <c r="K21" s="298">
        <v>1052.9000000000001</v>
      </c>
      <c r="L21" s="298">
        <v>1072.8500000000001</v>
      </c>
      <c r="M21" s="285">
        <v>1032.95</v>
      </c>
      <c r="N21" s="285">
        <v>990.35</v>
      </c>
      <c r="O21" s="300">
        <v>1159400</v>
      </c>
      <c r="P21" s="301">
        <v>5.8764439979909593E-2</v>
      </c>
    </row>
    <row r="22" spans="1:16" ht="15">
      <c r="A22" s="263">
        <v>12</v>
      </c>
      <c r="B22" s="362" t="s">
        <v>39</v>
      </c>
      <c r="C22" s="465" t="s">
        <v>46</v>
      </c>
      <c r="D22" s="466">
        <v>44315</v>
      </c>
      <c r="E22" s="297">
        <v>3239.5</v>
      </c>
      <c r="F22" s="297">
        <v>3266.3333333333335</v>
      </c>
      <c r="G22" s="298">
        <v>3199.7666666666669</v>
      </c>
      <c r="H22" s="298">
        <v>3160.0333333333333</v>
      </c>
      <c r="I22" s="298">
        <v>3093.4666666666667</v>
      </c>
      <c r="J22" s="298">
        <v>3306.0666666666671</v>
      </c>
      <c r="K22" s="298">
        <v>3372.6333333333337</v>
      </c>
      <c r="L22" s="298">
        <v>3412.3666666666672</v>
      </c>
      <c r="M22" s="285">
        <v>3332.9</v>
      </c>
      <c r="N22" s="285">
        <v>3226.6</v>
      </c>
      <c r="O22" s="300">
        <v>2199000</v>
      </c>
      <c r="P22" s="301">
        <v>2.6850338547746905E-2</v>
      </c>
    </row>
    <row r="23" spans="1:16" ht="15">
      <c r="A23" s="263">
        <v>13</v>
      </c>
      <c r="B23" s="362" t="s">
        <v>43</v>
      </c>
      <c r="C23" s="465" t="s">
        <v>47</v>
      </c>
      <c r="D23" s="466">
        <v>44315</v>
      </c>
      <c r="E23" s="297">
        <v>203.9</v>
      </c>
      <c r="F23" s="297">
        <v>202.88333333333333</v>
      </c>
      <c r="G23" s="298">
        <v>200.36666666666665</v>
      </c>
      <c r="H23" s="298">
        <v>196.83333333333331</v>
      </c>
      <c r="I23" s="298">
        <v>194.31666666666663</v>
      </c>
      <c r="J23" s="298">
        <v>206.41666666666666</v>
      </c>
      <c r="K23" s="298">
        <v>208.93333333333331</v>
      </c>
      <c r="L23" s="298">
        <v>212.46666666666667</v>
      </c>
      <c r="M23" s="285">
        <v>205.4</v>
      </c>
      <c r="N23" s="285">
        <v>199.35</v>
      </c>
      <c r="O23" s="300">
        <v>13030000</v>
      </c>
      <c r="P23" s="301">
        <v>-7.668711656441718E-4</v>
      </c>
    </row>
    <row r="24" spans="1:16" ht="15">
      <c r="A24" s="263">
        <v>14</v>
      </c>
      <c r="B24" s="362" t="s">
        <v>43</v>
      </c>
      <c r="C24" s="465" t="s">
        <v>48</v>
      </c>
      <c r="D24" s="466">
        <v>44315</v>
      </c>
      <c r="E24" s="297">
        <v>113.1</v>
      </c>
      <c r="F24" s="297">
        <v>112.84999999999998</v>
      </c>
      <c r="G24" s="298">
        <v>110.89999999999996</v>
      </c>
      <c r="H24" s="298">
        <v>108.69999999999999</v>
      </c>
      <c r="I24" s="298">
        <v>106.74999999999997</v>
      </c>
      <c r="J24" s="298">
        <v>115.04999999999995</v>
      </c>
      <c r="K24" s="298">
        <v>116.99999999999997</v>
      </c>
      <c r="L24" s="298">
        <v>119.19999999999995</v>
      </c>
      <c r="M24" s="285">
        <v>114.8</v>
      </c>
      <c r="N24" s="285">
        <v>110.65</v>
      </c>
      <c r="O24" s="300">
        <v>36126000</v>
      </c>
      <c r="P24" s="301">
        <v>2.1114220300178073E-2</v>
      </c>
    </row>
    <row r="25" spans="1:16" ht="15">
      <c r="A25" s="263">
        <v>15</v>
      </c>
      <c r="B25" s="362" t="s">
        <v>49</v>
      </c>
      <c r="C25" s="465" t="s">
        <v>50</v>
      </c>
      <c r="D25" s="466">
        <v>44315</v>
      </c>
      <c r="E25" s="297">
        <v>2516.35</v>
      </c>
      <c r="F25" s="297">
        <v>2521.2999999999997</v>
      </c>
      <c r="G25" s="298">
        <v>2488.2499999999995</v>
      </c>
      <c r="H25" s="298">
        <v>2460.1499999999996</v>
      </c>
      <c r="I25" s="298">
        <v>2427.0999999999995</v>
      </c>
      <c r="J25" s="298">
        <v>2549.3999999999996</v>
      </c>
      <c r="K25" s="298">
        <v>2582.4499999999998</v>
      </c>
      <c r="L25" s="298">
        <v>2610.5499999999997</v>
      </c>
      <c r="M25" s="285">
        <v>2554.35</v>
      </c>
      <c r="N25" s="285">
        <v>2493.1999999999998</v>
      </c>
      <c r="O25" s="300">
        <v>4832100</v>
      </c>
      <c r="P25" s="301">
        <v>3.2235324275826711E-2</v>
      </c>
    </row>
    <row r="26" spans="1:16" ht="15">
      <c r="A26" s="263">
        <v>16</v>
      </c>
      <c r="B26" s="362" t="s">
        <v>53</v>
      </c>
      <c r="C26" s="465" t="s">
        <v>222</v>
      </c>
      <c r="D26" s="466">
        <v>44315</v>
      </c>
      <c r="E26" s="297">
        <v>1092.55</v>
      </c>
      <c r="F26" s="297">
        <v>1070.2666666666667</v>
      </c>
      <c r="G26" s="298">
        <v>1032.5333333333333</v>
      </c>
      <c r="H26" s="298">
        <v>972.51666666666665</v>
      </c>
      <c r="I26" s="298">
        <v>934.7833333333333</v>
      </c>
      <c r="J26" s="298">
        <v>1130.2833333333333</v>
      </c>
      <c r="K26" s="298">
        <v>1168.0166666666664</v>
      </c>
      <c r="L26" s="298">
        <v>1228.0333333333333</v>
      </c>
      <c r="M26" s="285">
        <v>1108</v>
      </c>
      <c r="N26" s="285">
        <v>1010.25</v>
      </c>
      <c r="O26" s="300">
        <v>3366500</v>
      </c>
      <c r="P26" s="301">
        <v>8.4917821463100229E-2</v>
      </c>
    </row>
    <row r="27" spans="1:16" ht="15">
      <c r="A27" s="263">
        <v>17</v>
      </c>
      <c r="B27" s="362" t="s">
        <v>51</v>
      </c>
      <c r="C27" s="465" t="s">
        <v>52</v>
      </c>
      <c r="D27" s="466">
        <v>44315</v>
      </c>
      <c r="E27" s="297">
        <v>995.2</v>
      </c>
      <c r="F27" s="297">
        <v>996.80000000000007</v>
      </c>
      <c r="G27" s="298">
        <v>974.60000000000014</v>
      </c>
      <c r="H27" s="298">
        <v>954.00000000000011</v>
      </c>
      <c r="I27" s="298">
        <v>931.80000000000018</v>
      </c>
      <c r="J27" s="298">
        <v>1017.4000000000001</v>
      </c>
      <c r="K27" s="298">
        <v>1039.6000000000001</v>
      </c>
      <c r="L27" s="298">
        <v>1060.2</v>
      </c>
      <c r="M27" s="285">
        <v>1019</v>
      </c>
      <c r="N27" s="285">
        <v>976.2</v>
      </c>
      <c r="O27" s="300">
        <v>10262200</v>
      </c>
      <c r="P27" s="301">
        <v>5.7043385109801822E-2</v>
      </c>
    </row>
    <row r="28" spans="1:16" ht="15">
      <c r="A28" s="263">
        <v>18</v>
      </c>
      <c r="B28" s="362" t="s">
        <v>53</v>
      </c>
      <c r="C28" s="465" t="s">
        <v>54</v>
      </c>
      <c r="D28" s="466">
        <v>44315</v>
      </c>
      <c r="E28" s="297">
        <v>659.45</v>
      </c>
      <c r="F28" s="297">
        <v>652.28333333333342</v>
      </c>
      <c r="G28" s="298">
        <v>642.86666666666679</v>
      </c>
      <c r="H28" s="298">
        <v>626.28333333333342</v>
      </c>
      <c r="I28" s="298">
        <v>616.86666666666679</v>
      </c>
      <c r="J28" s="298">
        <v>668.86666666666679</v>
      </c>
      <c r="K28" s="298">
        <v>678.28333333333353</v>
      </c>
      <c r="L28" s="298">
        <v>694.86666666666679</v>
      </c>
      <c r="M28" s="285">
        <v>661.7</v>
      </c>
      <c r="N28" s="285">
        <v>635.70000000000005</v>
      </c>
      <c r="O28" s="300">
        <v>40334400</v>
      </c>
      <c r="P28" s="301">
        <v>2.5569048636113992E-2</v>
      </c>
    </row>
    <row r="29" spans="1:16" ht="15">
      <c r="A29" s="263">
        <v>19</v>
      </c>
      <c r="B29" s="362" t="s">
        <v>43</v>
      </c>
      <c r="C29" s="465" t="s">
        <v>55</v>
      </c>
      <c r="D29" s="466">
        <v>44315</v>
      </c>
      <c r="E29" s="297">
        <v>3678.25</v>
      </c>
      <c r="F29" s="297">
        <v>3646.1333333333332</v>
      </c>
      <c r="G29" s="298">
        <v>3603.3166666666666</v>
      </c>
      <c r="H29" s="298">
        <v>3528.3833333333332</v>
      </c>
      <c r="I29" s="298">
        <v>3485.5666666666666</v>
      </c>
      <c r="J29" s="298">
        <v>3721.0666666666666</v>
      </c>
      <c r="K29" s="298">
        <v>3763.8833333333332</v>
      </c>
      <c r="L29" s="298">
        <v>3838.8166666666666</v>
      </c>
      <c r="M29" s="285">
        <v>3688.95</v>
      </c>
      <c r="N29" s="285">
        <v>3571.2</v>
      </c>
      <c r="O29" s="300">
        <v>2043750</v>
      </c>
      <c r="P29" s="301">
        <v>2.8431249213737578E-2</v>
      </c>
    </row>
    <row r="30" spans="1:16" ht="15">
      <c r="A30" s="263">
        <v>20</v>
      </c>
      <c r="B30" s="362" t="s">
        <v>56</v>
      </c>
      <c r="C30" s="465" t="s">
        <v>57</v>
      </c>
      <c r="D30" s="466">
        <v>44315</v>
      </c>
      <c r="E30" s="297">
        <v>9881.4</v>
      </c>
      <c r="F30" s="297">
        <v>9818.8000000000011</v>
      </c>
      <c r="G30" s="298">
        <v>9692.6000000000022</v>
      </c>
      <c r="H30" s="298">
        <v>9503.8000000000011</v>
      </c>
      <c r="I30" s="298">
        <v>9377.6000000000022</v>
      </c>
      <c r="J30" s="298">
        <v>10007.600000000002</v>
      </c>
      <c r="K30" s="298">
        <v>10133.800000000003</v>
      </c>
      <c r="L30" s="298">
        <v>10322.600000000002</v>
      </c>
      <c r="M30" s="285">
        <v>9945</v>
      </c>
      <c r="N30" s="285">
        <v>9630</v>
      </c>
      <c r="O30" s="300">
        <v>784625</v>
      </c>
      <c r="P30" s="301">
        <v>0.13344167569519683</v>
      </c>
    </row>
    <row r="31" spans="1:16" ht="15">
      <c r="A31" s="263">
        <v>21</v>
      </c>
      <c r="B31" s="362" t="s">
        <v>56</v>
      </c>
      <c r="C31" s="465" t="s">
        <v>58</v>
      </c>
      <c r="D31" s="466">
        <v>44315</v>
      </c>
      <c r="E31" s="297">
        <v>4685</v>
      </c>
      <c r="F31" s="297">
        <v>4638.5666666666666</v>
      </c>
      <c r="G31" s="298">
        <v>4563.4833333333336</v>
      </c>
      <c r="H31" s="298">
        <v>4441.9666666666672</v>
      </c>
      <c r="I31" s="298">
        <v>4366.8833333333341</v>
      </c>
      <c r="J31" s="298">
        <v>4760.083333333333</v>
      </c>
      <c r="K31" s="298">
        <v>4835.166666666667</v>
      </c>
      <c r="L31" s="298">
        <v>4956.6833333333325</v>
      </c>
      <c r="M31" s="285">
        <v>4713.6499999999996</v>
      </c>
      <c r="N31" s="285">
        <v>4517.05</v>
      </c>
      <c r="O31" s="300">
        <v>4851250</v>
      </c>
      <c r="P31" s="301">
        <v>2.9552207130730052E-2</v>
      </c>
    </row>
    <row r="32" spans="1:16" ht="15">
      <c r="A32" s="263">
        <v>22</v>
      </c>
      <c r="B32" s="362" t="s">
        <v>43</v>
      </c>
      <c r="C32" s="465" t="s">
        <v>59</v>
      </c>
      <c r="D32" s="466">
        <v>44315</v>
      </c>
      <c r="E32" s="297">
        <v>1680.85</v>
      </c>
      <c r="F32" s="297">
        <v>1678.1333333333332</v>
      </c>
      <c r="G32" s="298">
        <v>1663.4666666666665</v>
      </c>
      <c r="H32" s="298">
        <v>1646.0833333333333</v>
      </c>
      <c r="I32" s="298">
        <v>1631.4166666666665</v>
      </c>
      <c r="J32" s="298">
        <v>1695.5166666666664</v>
      </c>
      <c r="K32" s="298">
        <v>1710.1833333333334</v>
      </c>
      <c r="L32" s="298">
        <v>1727.5666666666664</v>
      </c>
      <c r="M32" s="285">
        <v>1692.8</v>
      </c>
      <c r="N32" s="285">
        <v>1660.75</v>
      </c>
      <c r="O32" s="300">
        <v>1632800</v>
      </c>
      <c r="P32" s="301">
        <v>-2.0398368130549557E-2</v>
      </c>
    </row>
    <row r="33" spans="1:16" ht="15">
      <c r="A33" s="263">
        <v>23</v>
      </c>
      <c r="B33" s="362" t="s">
        <v>53</v>
      </c>
      <c r="C33" s="465" t="s">
        <v>229</v>
      </c>
      <c r="D33" s="466">
        <v>44315</v>
      </c>
      <c r="E33" s="297">
        <v>310.35000000000002</v>
      </c>
      <c r="F33" s="297">
        <v>308.36666666666662</v>
      </c>
      <c r="G33" s="298">
        <v>304.53333333333325</v>
      </c>
      <c r="H33" s="298">
        <v>298.71666666666664</v>
      </c>
      <c r="I33" s="298">
        <v>294.88333333333327</v>
      </c>
      <c r="J33" s="298">
        <v>314.18333333333322</v>
      </c>
      <c r="K33" s="298">
        <v>318.01666666666659</v>
      </c>
      <c r="L33" s="298">
        <v>323.8333333333332</v>
      </c>
      <c r="M33" s="285">
        <v>312.2</v>
      </c>
      <c r="N33" s="285">
        <v>302.55</v>
      </c>
      <c r="O33" s="300">
        <v>17580600</v>
      </c>
      <c r="P33" s="301">
        <v>3.9374268383526659E-2</v>
      </c>
    </row>
    <row r="34" spans="1:16" ht="15">
      <c r="A34" s="263">
        <v>24</v>
      </c>
      <c r="B34" s="362" t="s">
        <v>53</v>
      </c>
      <c r="C34" s="465" t="s">
        <v>60</v>
      </c>
      <c r="D34" s="466">
        <v>44315</v>
      </c>
      <c r="E34" s="297">
        <v>63.25</v>
      </c>
      <c r="F34" s="297">
        <v>63.15</v>
      </c>
      <c r="G34" s="298">
        <v>61.899999999999991</v>
      </c>
      <c r="H34" s="298">
        <v>60.54999999999999</v>
      </c>
      <c r="I34" s="298">
        <v>59.299999999999983</v>
      </c>
      <c r="J34" s="298">
        <v>64.5</v>
      </c>
      <c r="K34" s="298">
        <v>65.750000000000014</v>
      </c>
      <c r="L34" s="298">
        <v>67.100000000000009</v>
      </c>
      <c r="M34" s="285">
        <v>64.400000000000006</v>
      </c>
      <c r="N34" s="285">
        <v>61.8</v>
      </c>
      <c r="O34" s="300">
        <v>136632600</v>
      </c>
      <c r="P34" s="301">
        <v>5.1977299342401584E-2</v>
      </c>
    </row>
    <row r="35" spans="1:16" ht="15">
      <c r="A35" s="263">
        <v>25</v>
      </c>
      <c r="B35" s="362" t="s">
        <v>49</v>
      </c>
      <c r="C35" s="465" t="s">
        <v>62</v>
      </c>
      <c r="D35" s="466">
        <v>44315</v>
      </c>
      <c r="E35" s="297">
        <v>1296.95</v>
      </c>
      <c r="F35" s="297">
        <v>1288.6499999999999</v>
      </c>
      <c r="G35" s="298">
        <v>1278.2999999999997</v>
      </c>
      <c r="H35" s="298">
        <v>1259.6499999999999</v>
      </c>
      <c r="I35" s="298">
        <v>1249.2999999999997</v>
      </c>
      <c r="J35" s="298">
        <v>1307.2999999999997</v>
      </c>
      <c r="K35" s="298">
        <v>1317.6499999999996</v>
      </c>
      <c r="L35" s="298">
        <v>1336.2999999999997</v>
      </c>
      <c r="M35" s="285">
        <v>1299</v>
      </c>
      <c r="N35" s="285">
        <v>1270</v>
      </c>
      <c r="O35" s="300">
        <v>1892000</v>
      </c>
      <c r="P35" s="301">
        <v>1.5348288075560802E-2</v>
      </c>
    </row>
    <row r="36" spans="1:16" ht="15">
      <c r="A36" s="263">
        <v>26</v>
      </c>
      <c r="B36" s="362" t="s">
        <v>63</v>
      </c>
      <c r="C36" s="465" t="s">
        <v>64</v>
      </c>
      <c r="D36" s="466">
        <v>44315</v>
      </c>
      <c r="E36" s="297">
        <v>126.1</v>
      </c>
      <c r="F36" s="297">
        <v>125.2</v>
      </c>
      <c r="G36" s="298">
        <v>123.80000000000001</v>
      </c>
      <c r="H36" s="298">
        <v>121.50000000000001</v>
      </c>
      <c r="I36" s="298">
        <v>120.10000000000002</v>
      </c>
      <c r="J36" s="298">
        <v>127.5</v>
      </c>
      <c r="K36" s="298">
        <v>128.9</v>
      </c>
      <c r="L36" s="298">
        <v>131.19999999999999</v>
      </c>
      <c r="M36" s="285">
        <v>126.6</v>
      </c>
      <c r="N36" s="285">
        <v>122.9</v>
      </c>
      <c r="O36" s="300">
        <v>41974800</v>
      </c>
      <c r="P36" s="301">
        <v>2.905393136008716E-3</v>
      </c>
    </row>
    <row r="37" spans="1:16" ht="15">
      <c r="A37" s="263">
        <v>27</v>
      </c>
      <c r="B37" s="362" t="s">
        <v>49</v>
      </c>
      <c r="C37" s="465" t="s">
        <v>65</v>
      </c>
      <c r="D37" s="466">
        <v>44315</v>
      </c>
      <c r="E37" s="297">
        <v>715.7</v>
      </c>
      <c r="F37" s="297">
        <v>709.48333333333323</v>
      </c>
      <c r="G37" s="298">
        <v>700.96666666666647</v>
      </c>
      <c r="H37" s="298">
        <v>686.23333333333323</v>
      </c>
      <c r="I37" s="298">
        <v>677.71666666666647</v>
      </c>
      <c r="J37" s="298">
        <v>724.21666666666647</v>
      </c>
      <c r="K37" s="298">
        <v>732.73333333333312</v>
      </c>
      <c r="L37" s="298">
        <v>747.46666666666647</v>
      </c>
      <c r="M37" s="285">
        <v>718</v>
      </c>
      <c r="N37" s="285">
        <v>694.75</v>
      </c>
      <c r="O37" s="300">
        <v>3044800</v>
      </c>
      <c r="P37" s="301">
        <v>-1.0014306151645207E-2</v>
      </c>
    </row>
    <row r="38" spans="1:16" ht="15">
      <c r="A38" s="263">
        <v>28</v>
      </c>
      <c r="B38" s="362" t="s">
        <v>43</v>
      </c>
      <c r="C38" s="465" t="s">
        <v>66</v>
      </c>
      <c r="D38" s="466">
        <v>44315</v>
      </c>
      <c r="E38" s="297">
        <v>589.04999999999995</v>
      </c>
      <c r="F38" s="297">
        <v>583.25</v>
      </c>
      <c r="G38" s="298">
        <v>573.79999999999995</v>
      </c>
      <c r="H38" s="298">
        <v>558.54999999999995</v>
      </c>
      <c r="I38" s="298">
        <v>549.09999999999991</v>
      </c>
      <c r="J38" s="298">
        <v>598.5</v>
      </c>
      <c r="K38" s="298">
        <v>607.95000000000005</v>
      </c>
      <c r="L38" s="298">
        <v>623.20000000000005</v>
      </c>
      <c r="M38" s="285">
        <v>592.70000000000005</v>
      </c>
      <c r="N38" s="285">
        <v>568</v>
      </c>
      <c r="O38" s="300">
        <v>5721000</v>
      </c>
      <c r="P38" s="301">
        <v>3.6976617727025554E-2</v>
      </c>
    </row>
    <row r="39" spans="1:16" ht="15">
      <c r="A39" s="263">
        <v>29</v>
      </c>
      <c r="B39" s="362" t="s">
        <v>67</v>
      </c>
      <c r="C39" s="465" t="s">
        <v>68</v>
      </c>
      <c r="D39" s="466">
        <v>44315</v>
      </c>
      <c r="E39" s="297">
        <v>530.75</v>
      </c>
      <c r="F39" s="297">
        <v>530.18333333333328</v>
      </c>
      <c r="G39" s="298">
        <v>527.11666666666656</v>
      </c>
      <c r="H39" s="298">
        <v>523.48333333333323</v>
      </c>
      <c r="I39" s="298">
        <v>520.41666666666652</v>
      </c>
      <c r="J39" s="298">
        <v>533.81666666666661</v>
      </c>
      <c r="K39" s="298">
        <v>536.88333333333344</v>
      </c>
      <c r="L39" s="298">
        <v>540.51666666666665</v>
      </c>
      <c r="M39" s="285">
        <v>533.25</v>
      </c>
      <c r="N39" s="285">
        <v>526.54999999999995</v>
      </c>
      <c r="O39" s="300">
        <v>94373235</v>
      </c>
      <c r="P39" s="301">
        <v>3.9228762528686031E-5</v>
      </c>
    </row>
    <row r="40" spans="1:16" ht="15">
      <c r="A40" s="263">
        <v>30</v>
      </c>
      <c r="B40" s="362" t="s">
        <v>63</v>
      </c>
      <c r="C40" s="465" t="s">
        <v>69</v>
      </c>
      <c r="D40" s="466">
        <v>44315</v>
      </c>
      <c r="E40" s="297">
        <v>44.75</v>
      </c>
      <c r="F40" s="297">
        <v>44.733333333333327</v>
      </c>
      <c r="G40" s="298">
        <v>43.766666666666652</v>
      </c>
      <c r="H40" s="298">
        <v>42.783333333333324</v>
      </c>
      <c r="I40" s="298">
        <v>41.816666666666649</v>
      </c>
      <c r="J40" s="298">
        <v>45.716666666666654</v>
      </c>
      <c r="K40" s="298">
        <v>46.683333333333337</v>
      </c>
      <c r="L40" s="298">
        <v>47.666666666666657</v>
      </c>
      <c r="M40" s="285">
        <v>45.7</v>
      </c>
      <c r="N40" s="285">
        <v>43.75</v>
      </c>
      <c r="O40" s="300">
        <v>108360000</v>
      </c>
      <c r="P40" s="301">
        <v>1.6348237147922003E-2</v>
      </c>
    </row>
    <row r="41" spans="1:16" ht="15">
      <c r="A41" s="263">
        <v>31</v>
      </c>
      <c r="B41" s="362" t="s">
        <v>51</v>
      </c>
      <c r="C41" s="465" t="s">
        <v>70</v>
      </c>
      <c r="D41" s="466">
        <v>44315</v>
      </c>
      <c r="E41" s="297">
        <v>399.85</v>
      </c>
      <c r="F41" s="297">
        <v>401.56666666666661</v>
      </c>
      <c r="G41" s="298">
        <v>397.18333333333322</v>
      </c>
      <c r="H41" s="298">
        <v>394.51666666666659</v>
      </c>
      <c r="I41" s="298">
        <v>390.13333333333321</v>
      </c>
      <c r="J41" s="298">
        <v>404.23333333333323</v>
      </c>
      <c r="K41" s="298">
        <v>408.61666666666667</v>
      </c>
      <c r="L41" s="298">
        <v>411.28333333333325</v>
      </c>
      <c r="M41" s="285">
        <v>405.95</v>
      </c>
      <c r="N41" s="285">
        <v>398.9</v>
      </c>
      <c r="O41" s="300">
        <v>18977300</v>
      </c>
      <c r="P41" s="301">
        <v>2.547849863286105E-2</v>
      </c>
    </row>
    <row r="42" spans="1:16" ht="15">
      <c r="A42" s="263">
        <v>32</v>
      </c>
      <c r="B42" s="362" t="s">
        <v>43</v>
      </c>
      <c r="C42" s="465" t="s">
        <v>71</v>
      </c>
      <c r="D42" s="466">
        <v>44315</v>
      </c>
      <c r="E42" s="297">
        <v>13517.95</v>
      </c>
      <c r="F42" s="297">
        <v>13468.266666666668</v>
      </c>
      <c r="G42" s="298">
        <v>13365.583333333336</v>
      </c>
      <c r="H42" s="298">
        <v>13213.216666666667</v>
      </c>
      <c r="I42" s="298">
        <v>13110.533333333335</v>
      </c>
      <c r="J42" s="298">
        <v>13620.633333333337</v>
      </c>
      <c r="K42" s="298">
        <v>13723.316666666668</v>
      </c>
      <c r="L42" s="298">
        <v>13875.683333333338</v>
      </c>
      <c r="M42" s="285">
        <v>13570.95</v>
      </c>
      <c r="N42" s="285">
        <v>13315.9</v>
      </c>
      <c r="O42" s="300">
        <v>104000</v>
      </c>
      <c r="P42" s="301">
        <v>9.7087378640776691E-3</v>
      </c>
    </row>
    <row r="43" spans="1:16" ht="15">
      <c r="A43" s="263">
        <v>33</v>
      </c>
      <c r="B43" s="362" t="s">
        <v>72</v>
      </c>
      <c r="C43" s="465" t="s">
        <v>73</v>
      </c>
      <c r="D43" s="466">
        <v>44315</v>
      </c>
      <c r="E43" s="297">
        <v>419.3</v>
      </c>
      <c r="F43" s="297">
        <v>415.2</v>
      </c>
      <c r="G43" s="298">
        <v>408.09999999999997</v>
      </c>
      <c r="H43" s="298">
        <v>396.9</v>
      </c>
      <c r="I43" s="298">
        <v>389.79999999999995</v>
      </c>
      <c r="J43" s="298">
        <v>426.4</v>
      </c>
      <c r="K43" s="298">
        <v>433.5</v>
      </c>
      <c r="L43" s="298">
        <v>444.7</v>
      </c>
      <c r="M43" s="285">
        <v>422.3</v>
      </c>
      <c r="N43" s="285">
        <v>404</v>
      </c>
      <c r="O43" s="300">
        <v>48835800</v>
      </c>
      <c r="P43" s="301">
        <v>1.8469161755321147E-2</v>
      </c>
    </row>
    <row r="44" spans="1:16" ht="15">
      <c r="A44" s="263">
        <v>34</v>
      </c>
      <c r="B44" s="362" t="s">
        <v>49</v>
      </c>
      <c r="C44" s="465" t="s">
        <v>74</v>
      </c>
      <c r="D44" s="466">
        <v>44315</v>
      </c>
      <c r="E44" s="297">
        <v>3749</v>
      </c>
      <c r="F44" s="297">
        <v>3737.5333333333333</v>
      </c>
      <c r="G44" s="298">
        <v>3712.0666666666666</v>
      </c>
      <c r="H44" s="298">
        <v>3675.1333333333332</v>
      </c>
      <c r="I44" s="298">
        <v>3649.6666666666665</v>
      </c>
      <c r="J44" s="298">
        <v>3774.4666666666667</v>
      </c>
      <c r="K44" s="298">
        <v>3799.9333333333329</v>
      </c>
      <c r="L44" s="298">
        <v>3836.8666666666668</v>
      </c>
      <c r="M44" s="285">
        <v>3763</v>
      </c>
      <c r="N44" s="285">
        <v>3700.6</v>
      </c>
      <c r="O44" s="300">
        <v>1894000</v>
      </c>
      <c r="P44" s="301">
        <v>1.4805414551607445E-3</v>
      </c>
    </row>
    <row r="45" spans="1:16" ht="15">
      <c r="A45" s="263">
        <v>35</v>
      </c>
      <c r="B45" s="362" t="s">
        <v>51</v>
      </c>
      <c r="C45" s="465" t="s">
        <v>75</v>
      </c>
      <c r="D45" s="466">
        <v>44315</v>
      </c>
      <c r="E45" s="297">
        <v>552.4</v>
      </c>
      <c r="F45" s="297">
        <v>555.63333333333333</v>
      </c>
      <c r="G45" s="298">
        <v>538.01666666666665</v>
      </c>
      <c r="H45" s="298">
        <v>523.63333333333333</v>
      </c>
      <c r="I45" s="298">
        <v>506.01666666666665</v>
      </c>
      <c r="J45" s="298">
        <v>570.01666666666665</v>
      </c>
      <c r="K45" s="298">
        <v>587.63333333333321</v>
      </c>
      <c r="L45" s="298">
        <v>602.01666666666665</v>
      </c>
      <c r="M45" s="285">
        <v>573.25</v>
      </c>
      <c r="N45" s="285">
        <v>541.25</v>
      </c>
      <c r="O45" s="300">
        <v>14696000</v>
      </c>
      <c r="P45" s="301">
        <v>6.3272069900572464E-3</v>
      </c>
    </row>
    <row r="46" spans="1:16" ht="15">
      <c r="A46" s="263">
        <v>36</v>
      </c>
      <c r="B46" s="362" t="s">
        <v>53</v>
      </c>
      <c r="C46" s="465" t="s">
        <v>76</v>
      </c>
      <c r="D46" s="466">
        <v>44315</v>
      </c>
      <c r="E46" s="297">
        <v>130.44999999999999</v>
      </c>
      <c r="F46" s="297">
        <v>129.18333333333331</v>
      </c>
      <c r="G46" s="298">
        <v>126.66666666666663</v>
      </c>
      <c r="H46" s="298">
        <v>122.88333333333333</v>
      </c>
      <c r="I46" s="298">
        <v>120.36666666666665</v>
      </c>
      <c r="J46" s="298">
        <v>132.96666666666661</v>
      </c>
      <c r="K46" s="298">
        <v>135.48333333333332</v>
      </c>
      <c r="L46" s="298">
        <v>139.26666666666659</v>
      </c>
      <c r="M46" s="285">
        <v>131.69999999999999</v>
      </c>
      <c r="N46" s="285">
        <v>125.4</v>
      </c>
      <c r="O46" s="300">
        <v>64913400</v>
      </c>
      <c r="P46" s="301">
        <v>7.9657890323662581E-3</v>
      </c>
    </row>
    <row r="47" spans="1:16" ht="15">
      <c r="A47" s="263">
        <v>37</v>
      </c>
      <c r="B47" s="362" t="s">
        <v>56</v>
      </c>
      <c r="C47" s="465" t="s">
        <v>81</v>
      </c>
      <c r="D47" s="466">
        <v>44315</v>
      </c>
      <c r="E47" s="297">
        <v>551.95000000000005</v>
      </c>
      <c r="F47" s="297">
        <v>547.26666666666677</v>
      </c>
      <c r="G47" s="298">
        <v>535.28333333333353</v>
      </c>
      <c r="H47" s="298">
        <v>518.61666666666679</v>
      </c>
      <c r="I47" s="298">
        <v>506.63333333333355</v>
      </c>
      <c r="J47" s="298">
        <v>563.93333333333351</v>
      </c>
      <c r="K47" s="298">
        <v>575.91666666666686</v>
      </c>
      <c r="L47" s="298">
        <v>592.58333333333348</v>
      </c>
      <c r="M47" s="285">
        <v>559.25</v>
      </c>
      <c r="N47" s="285">
        <v>530.6</v>
      </c>
      <c r="O47" s="300">
        <v>5612500</v>
      </c>
      <c r="P47" s="301">
        <v>5.8462989156058465E-2</v>
      </c>
    </row>
    <row r="48" spans="1:16" ht="15">
      <c r="A48" s="263">
        <v>38</v>
      </c>
      <c r="B48" s="382" t="s">
        <v>51</v>
      </c>
      <c r="C48" s="465" t="s">
        <v>82</v>
      </c>
      <c r="D48" s="466">
        <v>44315</v>
      </c>
      <c r="E48" s="297">
        <v>943.7</v>
      </c>
      <c r="F48" s="297">
        <v>948.11666666666667</v>
      </c>
      <c r="G48" s="298">
        <v>933.48333333333335</v>
      </c>
      <c r="H48" s="298">
        <v>923.26666666666665</v>
      </c>
      <c r="I48" s="298">
        <v>908.63333333333333</v>
      </c>
      <c r="J48" s="298">
        <v>958.33333333333337</v>
      </c>
      <c r="K48" s="298">
        <v>972.96666666666681</v>
      </c>
      <c r="L48" s="298">
        <v>983.18333333333339</v>
      </c>
      <c r="M48" s="285">
        <v>962.75</v>
      </c>
      <c r="N48" s="285">
        <v>937.9</v>
      </c>
      <c r="O48" s="300">
        <v>13856700</v>
      </c>
      <c r="P48" s="301">
        <v>-1.3786084381939304E-2</v>
      </c>
    </row>
    <row r="49" spans="1:16" ht="15">
      <c r="A49" s="263">
        <v>39</v>
      </c>
      <c r="B49" s="362" t="s">
        <v>39</v>
      </c>
      <c r="C49" s="465" t="s">
        <v>83</v>
      </c>
      <c r="D49" s="466">
        <v>44315</v>
      </c>
      <c r="E49" s="297">
        <v>125.3</v>
      </c>
      <c r="F49" s="297">
        <v>125.06666666666666</v>
      </c>
      <c r="G49" s="298">
        <v>124.33333333333333</v>
      </c>
      <c r="H49" s="298">
        <v>123.36666666666666</v>
      </c>
      <c r="I49" s="298">
        <v>122.63333333333333</v>
      </c>
      <c r="J49" s="298">
        <v>126.03333333333333</v>
      </c>
      <c r="K49" s="298">
        <v>126.76666666666668</v>
      </c>
      <c r="L49" s="298">
        <v>127.73333333333333</v>
      </c>
      <c r="M49" s="285">
        <v>125.8</v>
      </c>
      <c r="N49" s="285">
        <v>124.1</v>
      </c>
      <c r="O49" s="300">
        <v>48988800</v>
      </c>
      <c r="P49" s="301">
        <v>-6.1349693251533744E-3</v>
      </c>
    </row>
    <row r="50" spans="1:16" ht="15">
      <c r="A50" s="263">
        <v>40</v>
      </c>
      <c r="B50" s="362" t="s">
        <v>106</v>
      </c>
      <c r="C50" s="465" t="s">
        <v>822</v>
      </c>
      <c r="D50" s="466">
        <v>44315</v>
      </c>
      <c r="E50" s="297">
        <v>2885.4</v>
      </c>
      <c r="F50" s="297">
        <v>2923.8000000000006</v>
      </c>
      <c r="G50" s="298">
        <v>2827.6500000000015</v>
      </c>
      <c r="H50" s="298">
        <v>2769.900000000001</v>
      </c>
      <c r="I50" s="298">
        <v>2673.7500000000018</v>
      </c>
      <c r="J50" s="298">
        <v>2981.5500000000011</v>
      </c>
      <c r="K50" s="298">
        <v>3077.7</v>
      </c>
      <c r="L50" s="298">
        <v>3135.4500000000007</v>
      </c>
      <c r="M50" s="285">
        <v>3019.95</v>
      </c>
      <c r="N50" s="285">
        <v>2866.05</v>
      </c>
      <c r="O50" s="300">
        <v>592875</v>
      </c>
      <c r="P50" s="301">
        <v>6.329113924050633E-4</v>
      </c>
    </row>
    <row r="51" spans="1:16" ht="15">
      <c r="A51" s="263">
        <v>41</v>
      </c>
      <c r="B51" s="362" t="s">
        <v>49</v>
      </c>
      <c r="C51" s="465" t="s">
        <v>84</v>
      </c>
      <c r="D51" s="466">
        <v>44315</v>
      </c>
      <c r="E51" s="297">
        <v>1520.25</v>
      </c>
      <c r="F51" s="297">
        <v>1519.7166666666665</v>
      </c>
      <c r="G51" s="298">
        <v>1508.5333333333328</v>
      </c>
      <c r="H51" s="298">
        <v>1496.8166666666664</v>
      </c>
      <c r="I51" s="298">
        <v>1485.6333333333328</v>
      </c>
      <c r="J51" s="298">
        <v>1531.4333333333329</v>
      </c>
      <c r="K51" s="298">
        <v>1542.6166666666668</v>
      </c>
      <c r="L51" s="298">
        <v>1554.333333333333</v>
      </c>
      <c r="M51" s="285">
        <v>1530.9</v>
      </c>
      <c r="N51" s="285">
        <v>1508</v>
      </c>
      <c r="O51" s="300">
        <v>3621800</v>
      </c>
      <c r="P51" s="301">
        <v>4.2094662638469282E-2</v>
      </c>
    </row>
    <row r="52" spans="1:16" ht="15">
      <c r="A52" s="263">
        <v>42</v>
      </c>
      <c r="B52" s="362" t="s">
        <v>39</v>
      </c>
      <c r="C52" s="465" t="s">
        <v>85</v>
      </c>
      <c r="D52" s="466">
        <v>44315</v>
      </c>
      <c r="E52" s="297">
        <v>552.29999999999995</v>
      </c>
      <c r="F52" s="297">
        <v>550.63333333333333</v>
      </c>
      <c r="G52" s="298">
        <v>546.66666666666663</v>
      </c>
      <c r="H52" s="298">
        <v>541.0333333333333</v>
      </c>
      <c r="I52" s="298">
        <v>537.06666666666661</v>
      </c>
      <c r="J52" s="298">
        <v>556.26666666666665</v>
      </c>
      <c r="K52" s="298">
        <v>560.23333333333335</v>
      </c>
      <c r="L52" s="298">
        <v>565.86666666666667</v>
      </c>
      <c r="M52" s="285">
        <v>554.6</v>
      </c>
      <c r="N52" s="285">
        <v>545</v>
      </c>
      <c r="O52" s="300">
        <v>5886258</v>
      </c>
      <c r="P52" s="301">
        <v>2.9524330235101148E-2</v>
      </c>
    </row>
    <row r="53" spans="1:16" ht="15">
      <c r="A53" s="263">
        <v>43</v>
      </c>
      <c r="B53" s="362" t="s">
        <v>53</v>
      </c>
      <c r="C53" s="465" t="s">
        <v>231</v>
      </c>
      <c r="D53" s="466">
        <v>44315</v>
      </c>
      <c r="E53" s="297">
        <v>159.5</v>
      </c>
      <c r="F53" s="297">
        <v>158.63333333333333</v>
      </c>
      <c r="G53" s="298">
        <v>157.26666666666665</v>
      </c>
      <c r="H53" s="298">
        <v>155.03333333333333</v>
      </c>
      <c r="I53" s="298">
        <v>153.66666666666666</v>
      </c>
      <c r="J53" s="298">
        <v>160.86666666666665</v>
      </c>
      <c r="K53" s="298">
        <v>162.23333333333332</v>
      </c>
      <c r="L53" s="298">
        <v>164.46666666666664</v>
      </c>
      <c r="M53" s="285">
        <v>160</v>
      </c>
      <c r="N53" s="285">
        <v>156.4</v>
      </c>
      <c r="O53" s="300">
        <v>7188900</v>
      </c>
      <c r="P53" s="301">
        <v>-5.3082890975908535E-2</v>
      </c>
    </row>
    <row r="54" spans="1:16" ht="15">
      <c r="A54" s="263">
        <v>44</v>
      </c>
      <c r="B54" s="362" t="s">
        <v>63</v>
      </c>
      <c r="C54" s="465" t="s">
        <v>86</v>
      </c>
      <c r="D54" s="466">
        <v>44315</v>
      </c>
      <c r="E54" s="297">
        <v>858.35</v>
      </c>
      <c r="F54" s="297">
        <v>847.75</v>
      </c>
      <c r="G54" s="298">
        <v>834.6</v>
      </c>
      <c r="H54" s="298">
        <v>810.85</v>
      </c>
      <c r="I54" s="298">
        <v>797.7</v>
      </c>
      <c r="J54" s="298">
        <v>871.5</v>
      </c>
      <c r="K54" s="298">
        <v>884.65000000000009</v>
      </c>
      <c r="L54" s="298">
        <v>908.4</v>
      </c>
      <c r="M54" s="285">
        <v>860.9</v>
      </c>
      <c r="N54" s="285">
        <v>824</v>
      </c>
      <c r="O54" s="300">
        <v>1543200</v>
      </c>
      <c r="P54" s="301">
        <v>-5.6493030080704332E-2</v>
      </c>
    </row>
    <row r="55" spans="1:16" ht="15">
      <c r="A55" s="263">
        <v>45</v>
      </c>
      <c r="B55" s="362" t="s">
        <v>49</v>
      </c>
      <c r="C55" s="465" t="s">
        <v>87</v>
      </c>
      <c r="D55" s="466">
        <v>44315</v>
      </c>
      <c r="E55" s="297">
        <v>565.79999999999995</v>
      </c>
      <c r="F55" s="297">
        <v>567.66666666666663</v>
      </c>
      <c r="G55" s="298">
        <v>562.38333333333321</v>
      </c>
      <c r="H55" s="298">
        <v>558.96666666666658</v>
      </c>
      <c r="I55" s="298">
        <v>553.68333333333317</v>
      </c>
      <c r="J55" s="298">
        <v>571.08333333333326</v>
      </c>
      <c r="K55" s="298">
        <v>576.36666666666679</v>
      </c>
      <c r="L55" s="298">
        <v>579.7833333333333</v>
      </c>
      <c r="M55" s="285">
        <v>572.95000000000005</v>
      </c>
      <c r="N55" s="285">
        <v>564.25</v>
      </c>
      <c r="O55" s="300">
        <v>9028750</v>
      </c>
      <c r="P55" s="301">
        <v>4.878757078553797E-2</v>
      </c>
    </row>
    <row r="56" spans="1:16" ht="15">
      <c r="A56" s="263">
        <v>46</v>
      </c>
      <c r="B56" s="362" t="s">
        <v>841</v>
      </c>
      <c r="C56" s="465" t="s">
        <v>342</v>
      </c>
      <c r="D56" s="466">
        <v>44315</v>
      </c>
      <c r="E56" s="297">
        <v>1602.1</v>
      </c>
      <c r="F56" s="297">
        <v>1589.9333333333334</v>
      </c>
      <c r="G56" s="298">
        <v>1566.6666666666667</v>
      </c>
      <c r="H56" s="298">
        <v>1531.2333333333333</v>
      </c>
      <c r="I56" s="298">
        <v>1507.9666666666667</v>
      </c>
      <c r="J56" s="298">
        <v>1625.3666666666668</v>
      </c>
      <c r="K56" s="298">
        <v>1648.6333333333332</v>
      </c>
      <c r="L56" s="298">
        <v>1684.0666666666668</v>
      </c>
      <c r="M56" s="285">
        <v>1613.2</v>
      </c>
      <c r="N56" s="285">
        <v>1554.5</v>
      </c>
      <c r="O56" s="300">
        <v>1172500</v>
      </c>
      <c r="P56" s="301">
        <v>5.8690744920993229E-2</v>
      </c>
    </row>
    <row r="57" spans="1:16" ht="15">
      <c r="A57" s="263">
        <v>47</v>
      </c>
      <c r="B57" s="362" t="s">
        <v>51</v>
      </c>
      <c r="C57" s="465" t="s">
        <v>90</v>
      </c>
      <c r="D57" s="466">
        <v>44315</v>
      </c>
      <c r="E57" s="297">
        <v>3762.15</v>
      </c>
      <c r="F57" s="297">
        <v>3777.8333333333335</v>
      </c>
      <c r="G57" s="298">
        <v>3736.8166666666671</v>
      </c>
      <c r="H57" s="298">
        <v>3711.4833333333336</v>
      </c>
      <c r="I57" s="298">
        <v>3670.4666666666672</v>
      </c>
      <c r="J57" s="298">
        <v>3803.166666666667</v>
      </c>
      <c r="K57" s="298">
        <v>3844.1833333333334</v>
      </c>
      <c r="L57" s="298">
        <v>3869.5166666666669</v>
      </c>
      <c r="M57" s="285">
        <v>3818.85</v>
      </c>
      <c r="N57" s="285">
        <v>3752.5</v>
      </c>
      <c r="O57" s="300">
        <v>2498800</v>
      </c>
      <c r="P57" s="301">
        <v>5.3105889925973608E-3</v>
      </c>
    </row>
    <row r="58" spans="1:16" ht="15">
      <c r="A58" s="263">
        <v>48</v>
      </c>
      <c r="B58" s="362" t="s">
        <v>91</v>
      </c>
      <c r="C58" s="465" t="s">
        <v>92</v>
      </c>
      <c r="D58" s="466">
        <v>44315</v>
      </c>
      <c r="E58" s="297">
        <v>246.9</v>
      </c>
      <c r="F58" s="297">
        <v>242.54999999999998</v>
      </c>
      <c r="G58" s="298">
        <v>236.74999999999997</v>
      </c>
      <c r="H58" s="298">
        <v>226.6</v>
      </c>
      <c r="I58" s="298">
        <v>220.79999999999998</v>
      </c>
      <c r="J58" s="298">
        <v>252.69999999999996</v>
      </c>
      <c r="K58" s="298">
        <v>258.5</v>
      </c>
      <c r="L58" s="298">
        <v>268.64999999999998</v>
      </c>
      <c r="M58" s="285">
        <v>248.35</v>
      </c>
      <c r="N58" s="285">
        <v>232.4</v>
      </c>
      <c r="O58" s="300">
        <v>34976700</v>
      </c>
      <c r="P58" s="301">
        <v>1.8840719023358647E-2</v>
      </c>
    </row>
    <row r="59" spans="1:16" ht="15">
      <c r="A59" s="263">
        <v>49</v>
      </c>
      <c r="B59" s="362" t="s">
        <v>51</v>
      </c>
      <c r="C59" s="465" t="s">
        <v>93</v>
      </c>
      <c r="D59" s="466">
        <v>44315</v>
      </c>
      <c r="E59" s="297">
        <v>5202.8</v>
      </c>
      <c r="F59" s="297">
        <v>5217.7166666666662</v>
      </c>
      <c r="G59" s="298">
        <v>5144.4333333333325</v>
      </c>
      <c r="H59" s="298">
        <v>5086.0666666666666</v>
      </c>
      <c r="I59" s="298">
        <v>5012.7833333333328</v>
      </c>
      <c r="J59" s="298">
        <v>5276.0833333333321</v>
      </c>
      <c r="K59" s="298">
        <v>5349.3666666666668</v>
      </c>
      <c r="L59" s="298">
        <v>5407.7333333333318</v>
      </c>
      <c r="M59" s="285">
        <v>5291</v>
      </c>
      <c r="N59" s="285">
        <v>5159.3500000000004</v>
      </c>
      <c r="O59" s="300">
        <v>3700500</v>
      </c>
      <c r="P59" s="301">
        <v>4.7410133031418056E-2</v>
      </c>
    </row>
    <row r="60" spans="1:16" ht="15">
      <c r="A60" s="263">
        <v>50</v>
      </c>
      <c r="B60" s="362" t="s">
        <v>43</v>
      </c>
      <c r="C60" s="465" t="s">
        <v>94</v>
      </c>
      <c r="D60" s="466">
        <v>44315</v>
      </c>
      <c r="E60" s="297">
        <v>2344.1</v>
      </c>
      <c r="F60" s="297">
        <v>2336.3833333333332</v>
      </c>
      <c r="G60" s="298">
        <v>2318.7166666666662</v>
      </c>
      <c r="H60" s="298">
        <v>2293.333333333333</v>
      </c>
      <c r="I60" s="298">
        <v>2275.6666666666661</v>
      </c>
      <c r="J60" s="298">
        <v>2361.7666666666664</v>
      </c>
      <c r="K60" s="298">
        <v>2379.4333333333334</v>
      </c>
      <c r="L60" s="298">
        <v>2404.8166666666666</v>
      </c>
      <c r="M60" s="285">
        <v>2354.0500000000002</v>
      </c>
      <c r="N60" s="285">
        <v>2311</v>
      </c>
      <c r="O60" s="300">
        <v>2996700</v>
      </c>
      <c r="P60" s="301">
        <v>4.7980416156670744E-2</v>
      </c>
    </row>
    <row r="61" spans="1:16" ht="15">
      <c r="A61" s="263">
        <v>51</v>
      </c>
      <c r="B61" s="362" t="s">
        <v>43</v>
      </c>
      <c r="C61" s="465" t="s">
        <v>96</v>
      </c>
      <c r="D61" s="466">
        <v>44315</v>
      </c>
      <c r="E61" s="297">
        <v>1175.9000000000001</v>
      </c>
      <c r="F61" s="297">
        <v>1176.6833333333332</v>
      </c>
      <c r="G61" s="298">
        <v>1156.3166666666664</v>
      </c>
      <c r="H61" s="298">
        <v>1136.7333333333331</v>
      </c>
      <c r="I61" s="298">
        <v>1116.3666666666663</v>
      </c>
      <c r="J61" s="298">
        <v>1196.2666666666664</v>
      </c>
      <c r="K61" s="298">
        <v>1216.6333333333332</v>
      </c>
      <c r="L61" s="298">
        <v>1236.2166666666665</v>
      </c>
      <c r="M61" s="285">
        <v>1197.05</v>
      </c>
      <c r="N61" s="285">
        <v>1157.0999999999999</v>
      </c>
      <c r="O61" s="300">
        <v>2345750</v>
      </c>
      <c r="P61" s="301">
        <v>0.17980636237897649</v>
      </c>
    </row>
    <row r="62" spans="1:16" ht="15">
      <c r="A62" s="263">
        <v>52</v>
      </c>
      <c r="B62" s="362" t="s">
        <v>43</v>
      </c>
      <c r="C62" s="465" t="s">
        <v>97</v>
      </c>
      <c r="D62" s="466">
        <v>44315</v>
      </c>
      <c r="E62" s="297">
        <v>172.25</v>
      </c>
      <c r="F62" s="297">
        <v>172.28333333333333</v>
      </c>
      <c r="G62" s="298">
        <v>171.36666666666667</v>
      </c>
      <c r="H62" s="298">
        <v>170.48333333333335</v>
      </c>
      <c r="I62" s="298">
        <v>169.56666666666669</v>
      </c>
      <c r="J62" s="298">
        <v>173.16666666666666</v>
      </c>
      <c r="K62" s="298">
        <v>174.08333333333334</v>
      </c>
      <c r="L62" s="298">
        <v>174.96666666666664</v>
      </c>
      <c r="M62" s="285">
        <v>173.2</v>
      </c>
      <c r="N62" s="285">
        <v>171.4</v>
      </c>
      <c r="O62" s="300">
        <v>14320800</v>
      </c>
      <c r="P62" s="301">
        <v>7.7173030056864336E-2</v>
      </c>
    </row>
    <row r="63" spans="1:16" ht="15">
      <c r="A63" s="263">
        <v>53</v>
      </c>
      <c r="B63" s="362" t="s">
        <v>53</v>
      </c>
      <c r="C63" s="465" t="s">
        <v>98</v>
      </c>
      <c r="D63" s="466">
        <v>44315</v>
      </c>
      <c r="E63" s="297">
        <v>71.95</v>
      </c>
      <c r="F63" s="297">
        <v>71.733333333333334</v>
      </c>
      <c r="G63" s="298">
        <v>70.716666666666669</v>
      </c>
      <c r="H63" s="298">
        <v>69.483333333333334</v>
      </c>
      <c r="I63" s="298">
        <v>68.466666666666669</v>
      </c>
      <c r="J63" s="298">
        <v>72.966666666666669</v>
      </c>
      <c r="K63" s="298">
        <v>73.983333333333348</v>
      </c>
      <c r="L63" s="298">
        <v>75.216666666666669</v>
      </c>
      <c r="M63" s="285">
        <v>72.75</v>
      </c>
      <c r="N63" s="285">
        <v>70.5</v>
      </c>
      <c r="O63" s="300">
        <v>68480000</v>
      </c>
      <c r="P63" s="301">
        <v>4.0097205346294046E-2</v>
      </c>
    </row>
    <row r="64" spans="1:16" ht="15">
      <c r="A64" s="263">
        <v>54</v>
      </c>
      <c r="B64" s="382" t="s">
        <v>72</v>
      </c>
      <c r="C64" s="465" t="s">
        <v>99</v>
      </c>
      <c r="D64" s="466">
        <v>44315</v>
      </c>
      <c r="E64" s="297">
        <v>133.1</v>
      </c>
      <c r="F64" s="297">
        <v>132.78333333333333</v>
      </c>
      <c r="G64" s="298">
        <v>131.16666666666666</v>
      </c>
      <c r="H64" s="298">
        <v>129.23333333333332</v>
      </c>
      <c r="I64" s="298">
        <v>127.61666666666665</v>
      </c>
      <c r="J64" s="298">
        <v>134.71666666666667</v>
      </c>
      <c r="K64" s="298">
        <v>136.33333333333334</v>
      </c>
      <c r="L64" s="298">
        <v>138.26666666666668</v>
      </c>
      <c r="M64" s="285">
        <v>134.4</v>
      </c>
      <c r="N64" s="285">
        <v>130.85</v>
      </c>
      <c r="O64" s="300">
        <v>48257100</v>
      </c>
      <c r="P64" s="301">
        <v>-1.6778523489932886E-2</v>
      </c>
    </row>
    <row r="65" spans="1:16" ht="15">
      <c r="A65" s="263">
        <v>55</v>
      </c>
      <c r="B65" s="362" t="s">
        <v>51</v>
      </c>
      <c r="C65" s="465" t="s">
        <v>100</v>
      </c>
      <c r="D65" s="466">
        <v>44315</v>
      </c>
      <c r="E65" s="297">
        <v>567.1</v>
      </c>
      <c r="F65" s="297">
        <v>573.31666666666672</v>
      </c>
      <c r="G65" s="298">
        <v>558.18333333333339</v>
      </c>
      <c r="H65" s="298">
        <v>549.26666666666665</v>
      </c>
      <c r="I65" s="298">
        <v>534.13333333333333</v>
      </c>
      <c r="J65" s="298">
        <v>582.23333333333346</v>
      </c>
      <c r="K65" s="298">
        <v>597.3666666666669</v>
      </c>
      <c r="L65" s="298">
        <v>606.28333333333353</v>
      </c>
      <c r="M65" s="285">
        <v>588.45000000000005</v>
      </c>
      <c r="N65" s="285">
        <v>564.4</v>
      </c>
      <c r="O65" s="300">
        <v>8858450</v>
      </c>
      <c r="P65" s="301">
        <v>-2.5553447185325744E-2</v>
      </c>
    </row>
    <row r="66" spans="1:16" ht="15">
      <c r="A66" s="263">
        <v>56</v>
      </c>
      <c r="B66" s="362" t="s">
        <v>101</v>
      </c>
      <c r="C66" s="465" t="s">
        <v>102</v>
      </c>
      <c r="D66" s="466">
        <v>44315</v>
      </c>
      <c r="E66" s="297">
        <v>23</v>
      </c>
      <c r="F66" s="297">
        <v>22.983333333333334</v>
      </c>
      <c r="G66" s="298">
        <v>22.81666666666667</v>
      </c>
      <c r="H66" s="298">
        <v>22.633333333333336</v>
      </c>
      <c r="I66" s="298">
        <v>22.466666666666672</v>
      </c>
      <c r="J66" s="298">
        <v>23.166666666666668</v>
      </c>
      <c r="K66" s="298">
        <v>23.333333333333332</v>
      </c>
      <c r="L66" s="298">
        <v>23.516666666666666</v>
      </c>
      <c r="M66" s="285">
        <v>23.15</v>
      </c>
      <c r="N66" s="285">
        <v>22.8</v>
      </c>
      <c r="O66" s="300">
        <v>158602500</v>
      </c>
      <c r="P66" s="301">
        <v>9.0180360721442889E-3</v>
      </c>
    </row>
    <row r="67" spans="1:16" ht="15">
      <c r="A67" s="263">
        <v>57</v>
      </c>
      <c r="B67" s="362" t="s">
        <v>49</v>
      </c>
      <c r="C67" s="465" t="s">
        <v>103</v>
      </c>
      <c r="D67" s="466">
        <v>44315</v>
      </c>
      <c r="E67" s="425">
        <v>706.5</v>
      </c>
      <c r="F67" s="425">
        <v>713.11666666666667</v>
      </c>
      <c r="G67" s="426">
        <v>695.98333333333335</v>
      </c>
      <c r="H67" s="426">
        <v>685.4666666666667</v>
      </c>
      <c r="I67" s="426">
        <v>668.33333333333337</v>
      </c>
      <c r="J67" s="426">
        <v>723.63333333333333</v>
      </c>
      <c r="K67" s="426">
        <v>740.76666666666677</v>
      </c>
      <c r="L67" s="426">
        <v>751.2833333333333</v>
      </c>
      <c r="M67" s="427">
        <v>730.25</v>
      </c>
      <c r="N67" s="427">
        <v>702.6</v>
      </c>
      <c r="O67" s="428">
        <v>5442000</v>
      </c>
      <c r="P67" s="429">
        <v>3.5388127853881277E-2</v>
      </c>
    </row>
    <row r="68" spans="1:16" ht="15">
      <c r="A68" s="263">
        <v>58</v>
      </c>
      <c r="B68" s="362" t="s">
        <v>91</v>
      </c>
      <c r="C68" s="465" t="s">
        <v>244</v>
      </c>
      <c r="D68" s="466">
        <v>44315</v>
      </c>
      <c r="E68" s="297">
        <v>1325.25</v>
      </c>
      <c r="F68" s="297">
        <v>1311.75</v>
      </c>
      <c r="G68" s="298">
        <v>1293.5</v>
      </c>
      <c r="H68" s="298">
        <v>1261.75</v>
      </c>
      <c r="I68" s="298">
        <v>1243.5</v>
      </c>
      <c r="J68" s="298">
        <v>1343.5</v>
      </c>
      <c r="K68" s="298">
        <v>1361.75</v>
      </c>
      <c r="L68" s="298">
        <v>1393.5</v>
      </c>
      <c r="M68" s="285">
        <v>1330</v>
      </c>
      <c r="N68" s="285">
        <v>1280</v>
      </c>
      <c r="O68" s="300">
        <v>1848600</v>
      </c>
      <c r="P68" s="301">
        <v>3.2679738562091505E-2</v>
      </c>
    </row>
    <row r="69" spans="1:16" ht="15">
      <c r="A69" s="263">
        <v>59</v>
      </c>
      <c r="B69" s="382" t="s">
        <v>51</v>
      </c>
      <c r="C69" s="465" t="s">
        <v>367</v>
      </c>
      <c r="D69" s="466">
        <v>44315</v>
      </c>
      <c r="E69" s="297">
        <v>333.15</v>
      </c>
      <c r="F69" s="297">
        <v>335.56666666666666</v>
      </c>
      <c r="G69" s="298">
        <v>329.13333333333333</v>
      </c>
      <c r="H69" s="298">
        <v>325.11666666666667</v>
      </c>
      <c r="I69" s="298">
        <v>318.68333333333334</v>
      </c>
      <c r="J69" s="298">
        <v>339.58333333333331</v>
      </c>
      <c r="K69" s="298">
        <v>346.01666666666659</v>
      </c>
      <c r="L69" s="298">
        <v>350.0333333333333</v>
      </c>
      <c r="M69" s="285">
        <v>342</v>
      </c>
      <c r="N69" s="285">
        <v>331.55</v>
      </c>
      <c r="O69" s="300">
        <v>6612300</v>
      </c>
      <c r="P69" s="301">
        <v>-3.1335149863760216E-2</v>
      </c>
    </row>
    <row r="70" spans="1:16" ht="15">
      <c r="A70" s="263">
        <v>60</v>
      </c>
      <c r="B70" s="362" t="s">
        <v>37</v>
      </c>
      <c r="C70" s="465" t="s">
        <v>104</v>
      </c>
      <c r="D70" s="466">
        <v>44315</v>
      </c>
      <c r="E70" s="297">
        <v>1300.8</v>
      </c>
      <c r="F70" s="297">
        <v>1295.7166666666665</v>
      </c>
      <c r="G70" s="298">
        <v>1277.633333333333</v>
      </c>
      <c r="H70" s="298">
        <v>1254.4666666666665</v>
      </c>
      <c r="I70" s="298">
        <v>1236.383333333333</v>
      </c>
      <c r="J70" s="298">
        <v>1318.883333333333</v>
      </c>
      <c r="K70" s="298">
        <v>1336.9666666666665</v>
      </c>
      <c r="L70" s="298">
        <v>1360.133333333333</v>
      </c>
      <c r="M70" s="285">
        <v>1313.8</v>
      </c>
      <c r="N70" s="285">
        <v>1272.55</v>
      </c>
      <c r="O70" s="300">
        <v>16481550</v>
      </c>
      <c r="P70" s="301">
        <v>-1.0364484366902746E-3</v>
      </c>
    </row>
    <row r="71" spans="1:16" ht="15">
      <c r="A71" s="263">
        <v>61</v>
      </c>
      <c r="B71" s="362" t="s">
        <v>72</v>
      </c>
      <c r="C71" s="465" t="s">
        <v>372</v>
      </c>
      <c r="D71" s="466">
        <v>44315</v>
      </c>
      <c r="E71" s="297">
        <v>530.04999999999995</v>
      </c>
      <c r="F71" s="297">
        <v>528.23333333333323</v>
      </c>
      <c r="G71" s="298">
        <v>519.81666666666649</v>
      </c>
      <c r="H71" s="298">
        <v>509.58333333333326</v>
      </c>
      <c r="I71" s="298">
        <v>501.16666666666652</v>
      </c>
      <c r="J71" s="298">
        <v>538.46666666666647</v>
      </c>
      <c r="K71" s="298">
        <v>546.88333333333321</v>
      </c>
      <c r="L71" s="298">
        <v>557.11666666666645</v>
      </c>
      <c r="M71" s="285">
        <v>536.65</v>
      </c>
      <c r="N71" s="285">
        <v>518</v>
      </c>
      <c r="O71" s="300">
        <v>912500</v>
      </c>
      <c r="P71" s="301">
        <v>1.2482662968099861E-2</v>
      </c>
    </row>
    <row r="72" spans="1:16" ht="15">
      <c r="A72" s="263">
        <v>62</v>
      </c>
      <c r="B72" s="362" t="s">
        <v>63</v>
      </c>
      <c r="C72" s="465" t="s">
        <v>105</v>
      </c>
      <c r="D72" s="466">
        <v>44315</v>
      </c>
      <c r="E72" s="297">
        <v>1006.8</v>
      </c>
      <c r="F72" s="297">
        <v>1004.65</v>
      </c>
      <c r="G72" s="298">
        <v>997.25</v>
      </c>
      <c r="H72" s="298">
        <v>987.7</v>
      </c>
      <c r="I72" s="298">
        <v>980.30000000000007</v>
      </c>
      <c r="J72" s="298">
        <v>1014.1999999999999</v>
      </c>
      <c r="K72" s="298">
        <v>1021.5999999999998</v>
      </c>
      <c r="L72" s="298">
        <v>1031.1499999999999</v>
      </c>
      <c r="M72" s="285">
        <v>1012.05</v>
      </c>
      <c r="N72" s="285">
        <v>995.1</v>
      </c>
      <c r="O72" s="300">
        <v>4744000</v>
      </c>
      <c r="P72" s="301">
        <v>-3.3613445378151263E-3</v>
      </c>
    </row>
    <row r="73" spans="1:16" ht="15">
      <c r="A73" s="263">
        <v>63</v>
      </c>
      <c r="B73" s="362" t="s">
        <v>106</v>
      </c>
      <c r="C73" s="465" t="s">
        <v>107</v>
      </c>
      <c r="D73" s="466">
        <v>44315</v>
      </c>
      <c r="E73" s="297">
        <v>958.35</v>
      </c>
      <c r="F73" s="297">
        <v>960.11666666666667</v>
      </c>
      <c r="G73" s="298">
        <v>951.23333333333335</v>
      </c>
      <c r="H73" s="298">
        <v>944.11666666666667</v>
      </c>
      <c r="I73" s="298">
        <v>935.23333333333335</v>
      </c>
      <c r="J73" s="298">
        <v>967.23333333333335</v>
      </c>
      <c r="K73" s="298">
        <v>976.11666666666679</v>
      </c>
      <c r="L73" s="298">
        <v>983.23333333333335</v>
      </c>
      <c r="M73" s="285">
        <v>969</v>
      </c>
      <c r="N73" s="285">
        <v>953</v>
      </c>
      <c r="O73" s="300">
        <v>20413400</v>
      </c>
      <c r="P73" s="301">
        <v>2.5062392351225E-2</v>
      </c>
    </row>
    <row r="74" spans="1:16" ht="15">
      <c r="A74" s="263">
        <v>64</v>
      </c>
      <c r="B74" s="362" t="s">
        <v>56</v>
      </c>
      <c r="C74" s="465" t="s">
        <v>108</v>
      </c>
      <c r="D74" s="466">
        <v>44315</v>
      </c>
      <c r="E74" s="297">
        <v>2478.0500000000002</v>
      </c>
      <c r="F74" s="297">
        <v>2446.4666666666667</v>
      </c>
      <c r="G74" s="298">
        <v>2408.2833333333333</v>
      </c>
      <c r="H74" s="298">
        <v>2338.5166666666664</v>
      </c>
      <c r="I74" s="298">
        <v>2300.333333333333</v>
      </c>
      <c r="J74" s="298">
        <v>2516.2333333333336</v>
      </c>
      <c r="K74" s="298">
        <v>2554.416666666667</v>
      </c>
      <c r="L74" s="298">
        <v>2624.1833333333338</v>
      </c>
      <c r="M74" s="285">
        <v>2484.65</v>
      </c>
      <c r="N74" s="285">
        <v>2376.6999999999998</v>
      </c>
      <c r="O74" s="300">
        <v>15393900</v>
      </c>
      <c r="P74" s="301">
        <v>-3.476268158160491E-3</v>
      </c>
    </row>
    <row r="75" spans="1:16" ht="15">
      <c r="A75" s="263">
        <v>65</v>
      </c>
      <c r="B75" s="362" t="s">
        <v>56</v>
      </c>
      <c r="C75" s="465" t="s">
        <v>248</v>
      </c>
      <c r="D75" s="466">
        <v>44315</v>
      </c>
      <c r="E75" s="297">
        <v>2792.05</v>
      </c>
      <c r="F75" s="297">
        <v>2806.25</v>
      </c>
      <c r="G75" s="298">
        <v>2765.5</v>
      </c>
      <c r="H75" s="298">
        <v>2738.95</v>
      </c>
      <c r="I75" s="298">
        <v>2698.2</v>
      </c>
      <c r="J75" s="298">
        <v>2832.8</v>
      </c>
      <c r="K75" s="298">
        <v>2873.55</v>
      </c>
      <c r="L75" s="298">
        <v>2900.1000000000004</v>
      </c>
      <c r="M75" s="285">
        <v>2847</v>
      </c>
      <c r="N75" s="285">
        <v>2779.7</v>
      </c>
      <c r="O75" s="300">
        <v>628400</v>
      </c>
      <c r="P75" s="301">
        <v>6.148648648648649E-2</v>
      </c>
    </row>
    <row r="76" spans="1:16" ht="15">
      <c r="A76" s="263">
        <v>66</v>
      </c>
      <c r="B76" s="362" t="s">
        <v>53</v>
      </c>
      <c r="C76" t="s">
        <v>109</v>
      </c>
      <c r="D76" s="466">
        <v>44315</v>
      </c>
      <c r="E76" s="425">
        <v>1420.8</v>
      </c>
      <c r="F76" s="425">
        <v>1405.8999999999999</v>
      </c>
      <c r="G76" s="426">
        <v>1386.9999999999998</v>
      </c>
      <c r="H76" s="426">
        <v>1353.1999999999998</v>
      </c>
      <c r="I76" s="426">
        <v>1334.2999999999997</v>
      </c>
      <c r="J76" s="426">
        <v>1439.6999999999998</v>
      </c>
      <c r="K76" s="426">
        <v>1458.6</v>
      </c>
      <c r="L76" s="426">
        <v>1492.3999999999999</v>
      </c>
      <c r="M76" s="427">
        <v>1424.8</v>
      </c>
      <c r="N76" s="427">
        <v>1372.1</v>
      </c>
      <c r="O76" s="428">
        <v>29284200</v>
      </c>
      <c r="P76" s="429">
        <v>-2.494231403142512E-2</v>
      </c>
    </row>
    <row r="77" spans="1:16" ht="15">
      <c r="A77" s="263">
        <v>67</v>
      </c>
      <c r="B77" s="362" t="s">
        <v>56</v>
      </c>
      <c r="C77" s="465" t="s">
        <v>249</v>
      </c>
      <c r="D77" s="466">
        <v>44315</v>
      </c>
      <c r="E77" s="297">
        <v>680.6</v>
      </c>
      <c r="F77" s="297">
        <v>678.88333333333333</v>
      </c>
      <c r="G77" s="298">
        <v>674.7166666666667</v>
      </c>
      <c r="H77" s="298">
        <v>668.83333333333337</v>
      </c>
      <c r="I77" s="298">
        <v>664.66666666666674</v>
      </c>
      <c r="J77" s="298">
        <v>684.76666666666665</v>
      </c>
      <c r="K77" s="298">
        <v>688.93333333333339</v>
      </c>
      <c r="L77" s="298">
        <v>694.81666666666661</v>
      </c>
      <c r="M77" s="285">
        <v>683.05</v>
      </c>
      <c r="N77" s="285">
        <v>673</v>
      </c>
      <c r="O77" s="300">
        <v>9979200</v>
      </c>
      <c r="P77" s="301">
        <v>3.3139733515544924E-2</v>
      </c>
    </row>
    <row r="78" spans="1:16" ht="15">
      <c r="A78" s="263">
        <v>68</v>
      </c>
      <c r="B78" s="382" t="s">
        <v>43</v>
      </c>
      <c r="C78" s="465" t="s">
        <v>110</v>
      </c>
      <c r="D78" s="466">
        <v>44315</v>
      </c>
      <c r="E78" s="297">
        <v>2858.5</v>
      </c>
      <c r="F78" s="297">
        <v>2831.1999999999994</v>
      </c>
      <c r="G78" s="298">
        <v>2782.4999999999986</v>
      </c>
      <c r="H78" s="298">
        <v>2706.4999999999991</v>
      </c>
      <c r="I78" s="298">
        <v>2657.7999999999984</v>
      </c>
      <c r="J78" s="298">
        <v>2907.1999999999989</v>
      </c>
      <c r="K78" s="298">
        <v>2955.8999999999996</v>
      </c>
      <c r="L78" s="298">
        <v>3031.8999999999992</v>
      </c>
      <c r="M78" s="285">
        <v>2879.9</v>
      </c>
      <c r="N78" s="285">
        <v>2755.2</v>
      </c>
      <c r="O78" s="300">
        <v>3995400</v>
      </c>
      <c r="P78" s="301">
        <v>6.2712504722327164E-3</v>
      </c>
    </row>
    <row r="79" spans="1:16" ht="15">
      <c r="A79" s="263">
        <v>69</v>
      </c>
      <c r="B79" s="362" t="s">
        <v>111</v>
      </c>
      <c r="C79" s="465" t="s">
        <v>112</v>
      </c>
      <c r="D79" s="466">
        <v>44315</v>
      </c>
      <c r="E79" s="297">
        <v>356.85</v>
      </c>
      <c r="F79" s="297">
        <v>359.58333333333331</v>
      </c>
      <c r="G79" s="298">
        <v>353.16666666666663</v>
      </c>
      <c r="H79" s="298">
        <v>349.48333333333329</v>
      </c>
      <c r="I79" s="298">
        <v>343.06666666666661</v>
      </c>
      <c r="J79" s="298">
        <v>363.26666666666665</v>
      </c>
      <c r="K79" s="298">
        <v>369.68333333333328</v>
      </c>
      <c r="L79" s="298">
        <v>373.36666666666667</v>
      </c>
      <c r="M79" s="285">
        <v>366</v>
      </c>
      <c r="N79" s="285">
        <v>355.9</v>
      </c>
      <c r="O79" s="300">
        <v>31501800</v>
      </c>
      <c r="P79" s="301">
        <v>5.6990333285240224E-2</v>
      </c>
    </row>
    <row r="80" spans="1:16" ht="15">
      <c r="A80" s="263">
        <v>70</v>
      </c>
      <c r="B80" s="362" t="s">
        <v>72</v>
      </c>
      <c r="C80" s="465" t="s">
        <v>113</v>
      </c>
      <c r="D80" s="466">
        <v>44315</v>
      </c>
      <c r="E80" s="297">
        <v>233.3</v>
      </c>
      <c r="F80" s="297">
        <v>232.4</v>
      </c>
      <c r="G80" s="298">
        <v>230.9</v>
      </c>
      <c r="H80" s="298">
        <v>228.5</v>
      </c>
      <c r="I80" s="298">
        <v>227</v>
      </c>
      <c r="J80" s="298">
        <v>234.8</v>
      </c>
      <c r="K80" s="298">
        <v>236.3</v>
      </c>
      <c r="L80" s="298">
        <v>238.70000000000002</v>
      </c>
      <c r="M80" s="285">
        <v>233.9</v>
      </c>
      <c r="N80" s="285">
        <v>230</v>
      </c>
      <c r="O80" s="300">
        <v>23994900</v>
      </c>
      <c r="P80" s="301">
        <v>-1.1237205162438807E-2</v>
      </c>
    </row>
    <row r="81" spans="1:16" ht="15">
      <c r="A81" s="263">
        <v>71</v>
      </c>
      <c r="B81" s="362" t="s">
        <v>49</v>
      </c>
      <c r="C81" s="465" t="s">
        <v>114</v>
      </c>
      <c r="D81" s="466">
        <v>44315</v>
      </c>
      <c r="E81" s="297">
        <v>2354.6999999999998</v>
      </c>
      <c r="F81" s="297">
        <v>2361.0499999999997</v>
      </c>
      <c r="G81" s="298">
        <v>2331.9999999999995</v>
      </c>
      <c r="H81" s="298">
        <v>2309.2999999999997</v>
      </c>
      <c r="I81" s="298">
        <v>2280.2499999999995</v>
      </c>
      <c r="J81" s="298">
        <v>2383.7499999999995</v>
      </c>
      <c r="K81" s="298">
        <v>2412.7999999999997</v>
      </c>
      <c r="L81" s="298">
        <v>2435.4999999999995</v>
      </c>
      <c r="M81" s="285">
        <v>2390.1</v>
      </c>
      <c r="N81" s="285">
        <v>2338.35</v>
      </c>
      <c r="O81" s="300">
        <v>6430500</v>
      </c>
      <c r="P81" s="301">
        <v>1.8144682468056807E-2</v>
      </c>
    </row>
    <row r="82" spans="1:16" ht="15">
      <c r="A82" s="263">
        <v>72</v>
      </c>
      <c r="B82" s="362" t="s">
        <v>56</v>
      </c>
      <c r="C82" s="465" t="s">
        <v>115</v>
      </c>
      <c r="D82" s="466">
        <v>44315</v>
      </c>
      <c r="E82" s="297">
        <v>176.6</v>
      </c>
      <c r="F82" s="297">
        <v>177.31666666666669</v>
      </c>
      <c r="G82" s="298">
        <v>168.38333333333338</v>
      </c>
      <c r="H82" s="298">
        <v>160.16666666666669</v>
      </c>
      <c r="I82" s="298">
        <v>151.23333333333338</v>
      </c>
      <c r="J82" s="298">
        <v>185.53333333333339</v>
      </c>
      <c r="K82" s="298">
        <v>194.46666666666673</v>
      </c>
      <c r="L82" s="298">
        <v>202.68333333333339</v>
      </c>
      <c r="M82" s="285">
        <v>186.25</v>
      </c>
      <c r="N82" s="285">
        <v>169.1</v>
      </c>
      <c r="O82" s="300">
        <v>32816600</v>
      </c>
      <c r="P82" s="301">
        <v>7.2312083729781157E-3</v>
      </c>
    </row>
    <row r="83" spans="1:16" ht="15">
      <c r="A83" s="263">
        <v>73</v>
      </c>
      <c r="B83" s="362" t="s">
        <v>53</v>
      </c>
      <c r="C83" s="465" t="s">
        <v>116</v>
      </c>
      <c r="D83" s="466">
        <v>44315</v>
      </c>
      <c r="E83" s="297">
        <v>578.45000000000005</v>
      </c>
      <c r="F83" s="297">
        <v>569.08333333333337</v>
      </c>
      <c r="G83" s="298">
        <v>557.86666666666679</v>
      </c>
      <c r="H83" s="298">
        <v>537.28333333333342</v>
      </c>
      <c r="I83" s="298">
        <v>526.06666666666683</v>
      </c>
      <c r="J83" s="298">
        <v>589.66666666666674</v>
      </c>
      <c r="K83" s="298">
        <v>600.88333333333321</v>
      </c>
      <c r="L83" s="298">
        <v>621.4666666666667</v>
      </c>
      <c r="M83" s="285">
        <v>580.29999999999995</v>
      </c>
      <c r="N83" s="285">
        <v>548.5</v>
      </c>
      <c r="O83" s="300">
        <v>90345750</v>
      </c>
      <c r="P83" s="301">
        <v>5.4819552306989493E-4</v>
      </c>
    </row>
    <row r="84" spans="1:16" ht="15">
      <c r="A84" s="263">
        <v>74</v>
      </c>
      <c r="B84" s="362" t="s">
        <v>56</v>
      </c>
      <c r="C84" s="465" t="s">
        <v>252</v>
      </c>
      <c r="D84" s="466">
        <v>44315</v>
      </c>
      <c r="E84" s="297">
        <v>1378.85</v>
      </c>
      <c r="F84" s="297">
        <v>1384.8500000000001</v>
      </c>
      <c r="G84" s="298">
        <v>1367.0500000000002</v>
      </c>
      <c r="H84" s="298">
        <v>1355.25</v>
      </c>
      <c r="I84" s="298">
        <v>1337.45</v>
      </c>
      <c r="J84" s="298">
        <v>1396.6500000000003</v>
      </c>
      <c r="K84" s="298">
        <v>1414.45</v>
      </c>
      <c r="L84" s="298">
        <v>1426.2500000000005</v>
      </c>
      <c r="M84" s="285">
        <v>1402.65</v>
      </c>
      <c r="N84" s="285">
        <v>1373.05</v>
      </c>
      <c r="O84" s="300">
        <v>1118600</v>
      </c>
      <c r="P84" s="301">
        <v>3.9905175819834056E-2</v>
      </c>
    </row>
    <row r="85" spans="1:16" ht="15">
      <c r="A85" s="263">
        <v>75</v>
      </c>
      <c r="B85" s="362" t="s">
        <v>56</v>
      </c>
      <c r="C85" s="465" t="s">
        <v>117</v>
      </c>
      <c r="D85" s="466">
        <v>44315</v>
      </c>
      <c r="E85" s="297">
        <v>493.15</v>
      </c>
      <c r="F85" s="297">
        <v>487.8</v>
      </c>
      <c r="G85" s="298">
        <v>481.35</v>
      </c>
      <c r="H85" s="298">
        <v>469.55</v>
      </c>
      <c r="I85" s="298">
        <v>463.1</v>
      </c>
      <c r="J85" s="298">
        <v>499.6</v>
      </c>
      <c r="K85" s="298">
        <v>506.04999999999995</v>
      </c>
      <c r="L85" s="298">
        <v>517.85</v>
      </c>
      <c r="M85" s="285">
        <v>494.25</v>
      </c>
      <c r="N85" s="285">
        <v>476</v>
      </c>
      <c r="O85" s="300">
        <v>10171500</v>
      </c>
      <c r="P85" s="301">
        <v>-1.3385712207187546E-2</v>
      </c>
    </row>
    <row r="86" spans="1:16" ht="15">
      <c r="A86" s="263">
        <v>76</v>
      </c>
      <c r="B86" s="362" t="s">
        <v>67</v>
      </c>
      <c r="C86" s="465" t="s">
        <v>118</v>
      </c>
      <c r="D86" s="466">
        <v>44315</v>
      </c>
      <c r="E86" s="297">
        <v>8.5</v>
      </c>
      <c r="F86" s="297">
        <v>8.5333333333333332</v>
      </c>
      <c r="G86" s="298">
        <v>8.3666666666666671</v>
      </c>
      <c r="H86" s="298">
        <v>8.2333333333333343</v>
      </c>
      <c r="I86" s="298">
        <v>8.0666666666666682</v>
      </c>
      <c r="J86" s="298">
        <v>8.6666666666666661</v>
      </c>
      <c r="K86" s="298">
        <v>8.8333333333333339</v>
      </c>
      <c r="L86" s="298">
        <v>8.966666666666665</v>
      </c>
      <c r="M86" s="285">
        <v>8.6999999999999993</v>
      </c>
      <c r="N86" s="285">
        <v>8.4</v>
      </c>
      <c r="O86" s="300">
        <v>708050000</v>
      </c>
      <c r="P86" s="301">
        <v>1.3831813170291671E-2</v>
      </c>
    </row>
    <row r="87" spans="1:16" ht="15">
      <c r="A87" s="263">
        <v>77</v>
      </c>
      <c r="B87" s="362" t="s">
        <v>53</v>
      </c>
      <c r="C87" s="465" t="s">
        <v>119</v>
      </c>
      <c r="D87" s="466">
        <v>44315</v>
      </c>
      <c r="E87" s="297">
        <v>51.25</v>
      </c>
      <c r="F87" s="297">
        <v>50.65</v>
      </c>
      <c r="G87" s="298">
        <v>49.849999999999994</v>
      </c>
      <c r="H87" s="298">
        <v>48.449999999999996</v>
      </c>
      <c r="I87" s="298">
        <v>47.649999999999991</v>
      </c>
      <c r="J87" s="298">
        <v>52.05</v>
      </c>
      <c r="K87" s="298">
        <v>52.849999999999994</v>
      </c>
      <c r="L87" s="298">
        <v>54.25</v>
      </c>
      <c r="M87" s="285">
        <v>51.45</v>
      </c>
      <c r="N87" s="285">
        <v>49.25</v>
      </c>
      <c r="O87" s="300">
        <v>195453000</v>
      </c>
      <c r="P87" s="301">
        <v>3.4909456740442657E-2</v>
      </c>
    </row>
    <row r="88" spans="1:16" ht="15">
      <c r="A88" s="263">
        <v>78</v>
      </c>
      <c r="B88" s="362" t="s">
        <v>72</v>
      </c>
      <c r="C88" s="465" t="s">
        <v>120</v>
      </c>
      <c r="D88" s="466">
        <v>44315</v>
      </c>
      <c r="E88" s="297">
        <v>511.4</v>
      </c>
      <c r="F88" s="297">
        <v>506.61666666666662</v>
      </c>
      <c r="G88" s="298">
        <v>500.53333333333319</v>
      </c>
      <c r="H88" s="298">
        <v>489.66666666666657</v>
      </c>
      <c r="I88" s="298">
        <v>483.58333333333314</v>
      </c>
      <c r="J88" s="298">
        <v>517.48333333333323</v>
      </c>
      <c r="K88" s="298">
        <v>523.56666666666661</v>
      </c>
      <c r="L88" s="298">
        <v>534.43333333333328</v>
      </c>
      <c r="M88" s="285">
        <v>512.70000000000005</v>
      </c>
      <c r="N88" s="285">
        <v>495.75</v>
      </c>
      <c r="O88" s="300">
        <v>4893625</v>
      </c>
      <c r="P88" s="301">
        <v>-5.032149846239866E-3</v>
      </c>
    </row>
    <row r="89" spans="1:16" ht="15">
      <c r="A89" s="263">
        <v>79</v>
      </c>
      <c r="B89" s="362" t="s">
        <v>39</v>
      </c>
      <c r="C89" s="465" t="s">
        <v>121</v>
      </c>
      <c r="D89" s="466">
        <v>44315</v>
      </c>
      <c r="E89" s="297">
        <v>1539.75</v>
      </c>
      <c r="F89" s="297">
        <v>1539.9333333333332</v>
      </c>
      <c r="G89" s="298">
        <v>1519.9166666666663</v>
      </c>
      <c r="H89" s="298">
        <v>1500.083333333333</v>
      </c>
      <c r="I89" s="298">
        <v>1480.0666666666662</v>
      </c>
      <c r="J89" s="298">
        <v>1559.7666666666664</v>
      </c>
      <c r="K89" s="298">
        <v>1579.7833333333333</v>
      </c>
      <c r="L89" s="298">
        <v>1599.6166666666666</v>
      </c>
      <c r="M89" s="285">
        <v>1559.95</v>
      </c>
      <c r="N89" s="285">
        <v>1520.1</v>
      </c>
      <c r="O89" s="300">
        <v>4451500</v>
      </c>
      <c r="P89" s="301">
        <v>-1.0007783831869232E-2</v>
      </c>
    </row>
    <row r="90" spans="1:16" ht="15">
      <c r="A90" s="263">
        <v>80</v>
      </c>
      <c r="B90" s="362" t="s">
        <v>53</v>
      </c>
      <c r="C90" s="465" t="s">
        <v>122</v>
      </c>
      <c r="D90" s="466">
        <v>44315</v>
      </c>
      <c r="E90" s="297">
        <v>836</v>
      </c>
      <c r="F90" s="297">
        <v>830.7833333333333</v>
      </c>
      <c r="G90" s="298">
        <v>819.26666666666665</v>
      </c>
      <c r="H90" s="298">
        <v>802.5333333333333</v>
      </c>
      <c r="I90" s="298">
        <v>791.01666666666665</v>
      </c>
      <c r="J90" s="298">
        <v>847.51666666666665</v>
      </c>
      <c r="K90" s="298">
        <v>859.0333333333333</v>
      </c>
      <c r="L90" s="298">
        <v>875.76666666666665</v>
      </c>
      <c r="M90" s="285">
        <v>842.3</v>
      </c>
      <c r="N90" s="285">
        <v>814.05</v>
      </c>
      <c r="O90" s="300">
        <v>21132900</v>
      </c>
      <c r="P90" s="301">
        <v>2.4476439790575916E-2</v>
      </c>
    </row>
    <row r="91" spans="1:16" ht="15">
      <c r="A91" s="263">
        <v>81</v>
      </c>
      <c r="B91" s="362" t="s">
        <v>67</v>
      </c>
      <c r="C91" s="465" t="s">
        <v>826</v>
      </c>
      <c r="D91" s="466">
        <v>44315</v>
      </c>
      <c r="E91" s="297">
        <v>261.45</v>
      </c>
      <c r="F91" s="297">
        <v>258</v>
      </c>
      <c r="G91" s="298">
        <v>252.95</v>
      </c>
      <c r="H91" s="298">
        <v>244.45</v>
      </c>
      <c r="I91" s="298">
        <v>239.39999999999998</v>
      </c>
      <c r="J91" s="298">
        <v>266.5</v>
      </c>
      <c r="K91" s="298">
        <v>271.54999999999995</v>
      </c>
      <c r="L91" s="298">
        <v>280.05</v>
      </c>
      <c r="M91" s="285">
        <v>263.05</v>
      </c>
      <c r="N91" s="285">
        <v>249.5</v>
      </c>
      <c r="O91" s="300">
        <v>12068000</v>
      </c>
      <c r="P91" s="301">
        <v>5.019493177387914E-2</v>
      </c>
    </row>
    <row r="92" spans="1:16" ht="15">
      <c r="A92" s="263">
        <v>82</v>
      </c>
      <c r="B92" s="362" t="s">
        <v>106</v>
      </c>
      <c r="C92" s="465" t="s">
        <v>124</v>
      </c>
      <c r="D92" s="466">
        <v>44315</v>
      </c>
      <c r="E92" s="425">
        <v>1353.4</v>
      </c>
      <c r="F92" s="425">
        <v>1355.2333333333333</v>
      </c>
      <c r="G92" s="426">
        <v>1344.7666666666667</v>
      </c>
      <c r="H92" s="426">
        <v>1336.1333333333332</v>
      </c>
      <c r="I92" s="426">
        <v>1325.6666666666665</v>
      </c>
      <c r="J92" s="426">
        <v>1363.8666666666668</v>
      </c>
      <c r="K92" s="426">
        <v>1374.3333333333335</v>
      </c>
      <c r="L92" s="426">
        <v>1382.9666666666669</v>
      </c>
      <c r="M92" s="427">
        <v>1365.7</v>
      </c>
      <c r="N92" s="427">
        <v>1346.6</v>
      </c>
      <c r="O92" s="428">
        <v>32490000</v>
      </c>
      <c r="P92" s="429">
        <v>-1.1735075648349242E-2</v>
      </c>
    </row>
    <row r="93" spans="1:16" ht="15">
      <c r="A93" s="263">
        <v>83</v>
      </c>
      <c r="B93" s="362" t="s">
        <v>72</v>
      </c>
      <c r="C93" s="465" t="s">
        <v>125</v>
      </c>
      <c r="D93" s="466">
        <v>44315</v>
      </c>
      <c r="E93" s="297">
        <v>87.85</v>
      </c>
      <c r="F93" s="297">
        <v>87.633333333333326</v>
      </c>
      <c r="G93" s="298">
        <v>86.866666666666646</v>
      </c>
      <c r="H93" s="298">
        <v>85.883333333333326</v>
      </c>
      <c r="I93" s="298">
        <v>85.116666666666646</v>
      </c>
      <c r="J93" s="298">
        <v>88.616666666666646</v>
      </c>
      <c r="K93" s="298">
        <v>89.383333333333326</v>
      </c>
      <c r="L93" s="298">
        <v>90.366666666666646</v>
      </c>
      <c r="M93" s="285">
        <v>88.4</v>
      </c>
      <c r="N93" s="285">
        <v>86.65</v>
      </c>
      <c r="O93" s="300">
        <v>64454000</v>
      </c>
      <c r="P93" s="301">
        <v>2.0899824976835169E-2</v>
      </c>
    </row>
    <row r="94" spans="1:16" ht="15">
      <c r="A94" s="263">
        <v>84</v>
      </c>
      <c r="B94" s="382" t="s">
        <v>39</v>
      </c>
      <c r="C94" s="465" t="s">
        <v>772</v>
      </c>
      <c r="D94" s="466">
        <v>44315</v>
      </c>
      <c r="E94" s="297">
        <v>1671.8</v>
      </c>
      <c r="F94" s="297">
        <v>1656.1833333333334</v>
      </c>
      <c r="G94" s="298">
        <v>1634.6666666666667</v>
      </c>
      <c r="H94" s="298">
        <v>1597.5333333333333</v>
      </c>
      <c r="I94" s="298">
        <v>1576.0166666666667</v>
      </c>
      <c r="J94" s="298">
        <v>1693.3166666666668</v>
      </c>
      <c r="K94" s="298">
        <v>1714.8333333333333</v>
      </c>
      <c r="L94" s="298">
        <v>1751.9666666666669</v>
      </c>
      <c r="M94" s="285">
        <v>1677.7</v>
      </c>
      <c r="N94" s="285">
        <v>1619.05</v>
      </c>
      <c r="O94" s="300">
        <v>1500525</v>
      </c>
      <c r="P94" s="301">
        <v>1.5184381778741865E-3</v>
      </c>
    </row>
    <row r="95" spans="1:16" ht="15">
      <c r="A95" s="263">
        <v>85</v>
      </c>
      <c r="B95" s="362" t="s">
        <v>49</v>
      </c>
      <c r="C95" s="465" t="s">
        <v>126</v>
      </c>
      <c r="D95" s="466">
        <v>44315</v>
      </c>
      <c r="E95" s="297">
        <v>205.75</v>
      </c>
      <c r="F95" s="297">
        <v>204.01666666666665</v>
      </c>
      <c r="G95" s="298">
        <v>201.93333333333331</v>
      </c>
      <c r="H95" s="298">
        <v>198.11666666666665</v>
      </c>
      <c r="I95" s="298">
        <v>196.0333333333333</v>
      </c>
      <c r="J95" s="298">
        <v>207.83333333333331</v>
      </c>
      <c r="K95" s="298">
        <v>209.91666666666669</v>
      </c>
      <c r="L95" s="298">
        <v>213.73333333333332</v>
      </c>
      <c r="M95" s="285">
        <v>206.1</v>
      </c>
      <c r="N95" s="285">
        <v>200.2</v>
      </c>
      <c r="O95" s="300">
        <v>133481600</v>
      </c>
      <c r="P95" s="301">
        <v>-1.0625933919973435E-2</v>
      </c>
    </row>
    <row r="96" spans="1:16" ht="15">
      <c r="A96" s="263">
        <v>86</v>
      </c>
      <c r="B96" s="362" t="s">
        <v>111</v>
      </c>
      <c r="C96" s="465" t="s">
        <v>127</v>
      </c>
      <c r="D96" s="466">
        <v>44315</v>
      </c>
      <c r="E96" s="297">
        <v>441.4</v>
      </c>
      <c r="F96" s="297">
        <v>438.31666666666666</v>
      </c>
      <c r="G96" s="298">
        <v>430.63333333333333</v>
      </c>
      <c r="H96" s="298">
        <v>419.86666666666667</v>
      </c>
      <c r="I96" s="298">
        <v>412.18333333333334</v>
      </c>
      <c r="J96" s="298">
        <v>449.08333333333331</v>
      </c>
      <c r="K96" s="298">
        <v>456.76666666666659</v>
      </c>
      <c r="L96" s="298">
        <v>467.5333333333333</v>
      </c>
      <c r="M96" s="285">
        <v>446</v>
      </c>
      <c r="N96" s="285">
        <v>427.55</v>
      </c>
      <c r="O96" s="300">
        <v>32030000</v>
      </c>
      <c r="P96" s="301">
        <v>-1.2638717632552405E-2</v>
      </c>
    </row>
    <row r="97" spans="1:16" ht="15">
      <c r="A97" s="263">
        <v>87</v>
      </c>
      <c r="B97" s="362" t="s">
        <v>111</v>
      </c>
      <c r="C97" s="465" t="s">
        <v>128</v>
      </c>
      <c r="D97" s="466">
        <v>44315</v>
      </c>
      <c r="E97" s="297">
        <v>640.29999999999995</v>
      </c>
      <c r="F97" s="297">
        <v>634.93333333333328</v>
      </c>
      <c r="G97" s="298">
        <v>619.36666666666656</v>
      </c>
      <c r="H97" s="298">
        <v>598.43333333333328</v>
      </c>
      <c r="I97" s="298">
        <v>582.86666666666656</v>
      </c>
      <c r="J97" s="298">
        <v>655.86666666666656</v>
      </c>
      <c r="K97" s="298">
        <v>671.43333333333339</v>
      </c>
      <c r="L97" s="298">
        <v>692.36666666666656</v>
      </c>
      <c r="M97" s="285">
        <v>650.5</v>
      </c>
      <c r="N97" s="285">
        <v>614</v>
      </c>
      <c r="O97" s="300">
        <v>34668000</v>
      </c>
      <c r="P97" s="301">
        <v>2.1886191802626343E-2</v>
      </c>
    </row>
    <row r="98" spans="1:16" ht="15">
      <c r="A98" s="263">
        <v>88</v>
      </c>
      <c r="B98" s="362" t="s">
        <v>39</v>
      </c>
      <c r="C98" s="465" t="s">
        <v>129</v>
      </c>
      <c r="D98" s="466">
        <v>44315</v>
      </c>
      <c r="E98" s="297">
        <v>2875.75</v>
      </c>
      <c r="F98" s="297">
        <v>2849.5833333333335</v>
      </c>
      <c r="G98" s="298">
        <v>2811.7166666666672</v>
      </c>
      <c r="H98" s="298">
        <v>2747.6833333333338</v>
      </c>
      <c r="I98" s="298">
        <v>2709.8166666666675</v>
      </c>
      <c r="J98" s="298">
        <v>2913.6166666666668</v>
      </c>
      <c r="K98" s="298">
        <v>2951.4833333333327</v>
      </c>
      <c r="L98" s="298">
        <v>3015.5166666666664</v>
      </c>
      <c r="M98" s="285">
        <v>2887.45</v>
      </c>
      <c r="N98" s="285">
        <v>2785.55</v>
      </c>
      <c r="O98" s="300">
        <v>1473000</v>
      </c>
      <c r="P98" s="301">
        <v>9.5956134338588076E-3</v>
      </c>
    </row>
    <row r="99" spans="1:16" ht="15">
      <c r="A99" s="263">
        <v>89</v>
      </c>
      <c r="B99" s="362" t="s">
        <v>53</v>
      </c>
      <c r="C99" s="465" t="s">
        <v>131</v>
      </c>
      <c r="D99" s="466">
        <v>44315</v>
      </c>
      <c r="E99" s="297">
        <v>1734.9</v>
      </c>
      <c r="F99" s="297">
        <v>1714.4666666666665</v>
      </c>
      <c r="G99" s="298">
        <v>1690.1833333333329</v>
      </c>
      <c r="H99" s="298">
        <v>1645.4666666666665</v>
      </c>
      <c r="I99" s="298">
        <v>1621.1833333333329</v>
      </c>
      <c r="J99" s="298">
        <v>1759.1833333333329</v>
      </c>
      <c r="K99" s="298">
        <v>1783.4666666666662</v>
      </c>
      <c r="L99" s="298">
        <v>1828.1833333333329</v>
      </c>
      <c r="M99" s="285">
        <v>1738.75</v>
      </c>
      <c r="N99" s="285">
        <v>1669.75</v>
      </c>
      <c r="O99" s="300">
        <v>11707200</v>
      </c>
      <c r="P99" s="301">
        <v>3.4168175761096116E-5</v>
      </c>
    </row>
    <row r="100" spans="1:16" ht="15">
      <c r="A100" s="263">
        <v>90</v>
      </c>
      <c r="B100" s="362" t="s">
        <v>56</v>
      </c>
      <c r="C100" s="465" t="s">
        <v>132</v>
      </c>
      <c r="D100" s="466">
        <v>44315</v>
      </c>
      <c r="E100" s="297">
        <v>90.7</v>
      </c>
      <c r="F100" s="297">
        <v>90.45</v>
      </c>
      <c r="G100" s="298">
        <v>89.600000000000009</v>
      </c>
      <c r="H100" s="298">
        <v>88.5</v>
      </c>
      <c r="I100" s="298">
        <v>87.65</v>
      </c>
      <c r="J100" s="298">
        <v>91.550000000000011</v>
      </c>
      <c r="K100" s="298">
        <v>92.4</v>
      </c>
      <c r="L100" s="298">
        <v>93.500000000000014</v>
      </c>
      <c r="M100" s="285">
        <v>91.3</v>
      </c>
      <c r="N100" s="285">
        <v>89.35</v>
      </c>
      <c r="O100" s="300">
        <v>29252872</v>
      </c>
      <c r="P100" s="301">
        <v>2.4054982817869417E-2</v>
      </c>
    </row>
    <row r="101" spans="1:16" ht="15">
      <c r="A101" s="263">
        <v>91</v>
      </c>
      <c r="B101" s="362" t="s">
        <v>39</v>
      </c>
      <c r="C101" s="465" t="s">
        <v>348</v>
      </c>
      <c r="D101" s="466">
        <v>44315</v>
      </c>
      <c r="E101" s="297">
        <v>2891.15</v>
      </c>
      <c r="F101" s="297">
        <v>2915.35</v>
      </c>
      <c r="G101" s="298">
        <v>2855.7999999999997</v>
      </c>
      <c r="H101" s="298">
        <v>2820.45</v>
      </c>
      <c r="I101" s="298">
        <v>2760.8999999999996</v>
      </c>
      <c r="J101" s="298">
        <v>2950.7</v>
      </c>
      <c r="K101" s="298">
        <v>3010.25</v>
      </c>
      <c r="L101" s="298">
        <v>3045.6</v>
      </c>
      <c r="M101" s="285">
        <v>2974.9</v>
      </c>
      <c r="N101" s="285">
        <v>2880</v>
      </c>
      <c r="O101" s="300">
        <v>524000</v>
      </c>
      <c r="P101" s="301">
        <v>3.8314176245210726E-3</v>
      </c>
    </row>
    <row r="102" spans="1:16" ht="15">
      <c r="A102" s="263">
        <v>92</v>
      </c>
      <c r="B102" s="362" t="s">
        <v>56</v>
      </c>
      <c r="C102" s="465" t="s">
        <v>133</v>
      </c>
      <c r="D102" s="466">
        <v>44315</v>
      </c>
      <c r="E102" s="297">
        <v>387.1</v>
      </c>
      <c r="F102" s="297">
        <v>385.7166666666667</v>
      </c>
      <c r="G102" s="298">
        <v>380.83333333333337</v>
      </c>
      <c r="H102" s="298">
        <v>374.56666666666666</v>
      </c>
      <c r="I102" s="298">
        <v>369.68333333333334</v>
      </c>
      <c r="J102" s="298">
        <v>391.98333333333341</v>
      </c>
      <c r="K102" s="298">
        <v>396.86666666666673</v>
      </c>
      <c r="L102" s="298">
        <v>403.13333333333344</v>
      </c>
      <c r="M102" s="285">
        <v>390.6</v>
      </c>
      <c r="N102" s="285">
        <v>379.45</v>
      </c>
      <c r="O102" s="300">
        <v>7370000</v>
      </c>
      <c r="P102" s="301">
        <v>9.865716634694436E-3</v>
      </c>
    </row>
    <row r="103" spans="1:16" ht="15">
      <c r="A103" s="263">
        <v>93</v>
      </c>
      <c r="B103" s="362" t="s">
        <v>63</v>
      </c>
      <c r="C103" s="465" t="s">
        <v>134</v>
      </c>
      <c r="D103" s="466">
        <v>44315</v>
      </c>
      <c r="E103" s="297">
        <v>1336.2</v>
      </c>
      <c r="F103" s="297">
        <v>1327.8833333333332</v>
      </c>
      <c r="G103" s="298">
        <v>1316.7666666666664</v>
      </c>
      <c r="H103" s="298">
        <v>1297.3333333333333</v>
      </c>
      <c r="I103" s="298">
        <v>1286.2166666666665</v>
      </c>
      <c r="J103" s="298">
        <v>1347.3166666666664</v>
      </c>
      <c r="K103" s="298">
        <v>1358.4333333333332</v>
      </c>
      <c r="L103" s="298">
        <v>1377.8666666666663</v>
      </c>
      <c r="M103" s="285">
        <v>1339</v>
      </c>
      <c r="N103" s="285">
        <v>1308.45</v>
      </c>
      <c r="O103" s="300">
        <v>15151825</v>
      </c>
      <c r="P103" s="301">
        <v>-4.1946942785881644E-3</v>
      </c>
    </row>
    <row r="104" spans="1:16" ht="15">
      <c r="A104" s="263">
        <v>94</v>
      </c>
      <c r="B104" s="362" t="s">
        <v>106</v>
      </c>
      <c r="C104" s="465" t="s">
        <v>260</v>
      </c>
      <c r="D104" s="466">
        <v>44315</v>
      </c>
      <c r="E104" s="297">
        <v>3919.3</v>
      </c>
      <c r="F104" s="297">
        <v>3940.1166666666668</v>
      </c>
      <c r="G104" s="298">
        <v>3870.2333333333336</v>
      </c>
      <c r="H104" s="298">
        <v>3821.166666666667</v>
      </c>
      <c r="I104" s="298">
        <v>3751.2833333333338</v>
      </c>
      <c r="J104" s="298">
        <v>3989.1833333333334</v>
      </c>
      <c r="K104" s="298">
        <v>4059.0666666666666</v>
      </c>
      <c r="L104" s="298">
        <v>4108.1333333333332</v>
      </c>
      <c r="M104" s="285">
        <v>4010</v>
      </c>
      <c r="N104" s="285">
        <v>3891.05</v>
      </c>
      <c r="O104" s="300">
        <v>425850</v>
      </c>
      <c r="P104" s="301">
        <v>3.534817956875221E-3</v>
      </c>
    </row>
    <row r="105" spans="1:16" ht="15">
      <c r="A105" s="263">
        <v>95</v>
      </c>
      <c r="B105" s="362" t="s">
        <v>106</v>
      </c>
      <c r="C105" s="465" t="s">
        <v>259</v>
      </c>
      <c r="D105" s="466">
        <v>44315</v>
      </c>
      <c r="E105" s="297">
        <v>2559.0500000000002</v>
      </c>
      <c r="F105" s="297">
        <v>2587.3666666666668</v>
      </c>
      <c r="G105" s="298">
        <v>2526.7333333333336</v>
      </c>
      <c r="H105" s="298">
        <v>2494.416666666667</v>
      </c>
      <c r="I105" s="298">
        <v>2433.7833333333338</v>
      </c>
      <c r="J105" s="298">
        <v>2619.6833333333334</v>
      </c>
      <c r="K105" s="298">
        <v>2680.3166666666666</v>
      </c>
      <c r="L105" s="298">
        <v>2712.6333333333332</v>
      </c>
      <c r="M105" s="285">
        <v>2648</v>
      </c>
      <c r="N105" s="285">
        <v>2555.0500000000002</v>
      </c>
      <c r="O105" s="300">
        <v>583400</v>
      </c>
      <c r="P105" s="301">
        <v>4.6645138141370647E-2</v>
      </c>
    </row>
    <row r="106" spans="1:16" ht="15">
      <c r="A106" s="263">
        <v>96</v>
      </c>
      <c r="B106" s="362" t="s">
        <v>51</v>
      </c>
      <c r="C106" s="465" t="s">
        <v>135</v>
      </c>
      <c r="D106" s="466">
        <v>44315</v>
      </c>
      <c r="E106" s="297">
        <v>1061.5999999999999</v>
      </c>
      <c r="F106" s="297">
        <v>1075.2833333333333</v>
      </c>
      <c r="G106" s="298">
        <v>1042.5666666666666</v>
      </c>
      <c r="H106" s="298">
        <v>1023.5333333333333</v>
      </c>
      <c r="I106" s="298">
        <v>990.81666666666661</v>
      </c>
      <c r="J106" s="298">
        <v>1094.3166666666666</v>
      </c>
      <c r="K106" s="298">
        <v>1127.0333333333333</v>
      </c>
      <c r="L106" s="298">
        <v>1146.0666666666666</v>
      </c>
      <c r="M106" s="285">
        <v>1108</v>
      </c>
      <c r="N106" s="285">
        <v>1056.25</v>
      </c>
      <c r="O106" s="300">
        <v>9278600</v>
      </c>
      <c r="P106" s="301">
        <v>5.4278539694803937E-2</v>
      </c>
    </row>
    <row r="107" spans="1:16" ht="15">
      <c r="A107" s="263">
        <v>97</v>
      </c>
      <c r="B107" s="362" t="s">
        <v>43</v>
      </c>
      <c r="C107" s="465" t="s">
        <v>136</v>
      </c>
      <c r="D107" s="466">
        <v>44315</v>
      </c>
      <c r="E107" s="297">
        <v>800.3</v>
      </c>
      <c r="F107" s="297">
        <v>797.91666666666663</v>
      </c>
      <c r="G107" s="298">
        <v>789.93333333333328</v>
      </c>
      <c r="H107" s="298">
        <v>779.56666666666661</v>
      </c>
      <c r="I107" s="298">
        <v>771.58333333333326</v>
      </c>
      <c r="J107" s="298">
        <v>808.2833333333333</v>
      </c>
      <c r="K107" s="298">
        <v>816.26666666666665</v>
      </c>
      <c r="L107" s="298">
        <v>826.63333333333333</v>
      </c>
      <c r="M107" s="285">
        <v>805.9</v>
      </c>
      <c r="N107" s="285">
        <v>787.55</v>
      </c>
      <c r="O107" s="300">
        <v>8660400</v>
      </c>
      <c r="P107" s="301">
        <v>1.4763779527559055E-2</v>
      </c>
    </row>
    <row r="108" spans="1:16" ht="15">
      <c r="A108" s="263">
        <v>98</v>
      </c>
      <c r="B108" s="362" t="s">
        <v>56</v>
      </c>
      <c r="C108" s="465" t="s">
        <v>137</v>
      </c>
      <c r="D108" s="466">
        <v>44315</v>
      </c>
      <c r="E108" s="297">
        <v>175.45</v>
      </c>
      <c r="F108" s="297">
        <v>173.04999999999998</v>
      </c>
      <c r="G108" s="298">
        <v>169.34999999999997</v>
      </c>
      <c r="H108" s="298">
        <v>163.24999999999997</v>
      </c>
      <c r="I108" s="298">
        <v>159.54999999999995</v>
      </c>
      <c r="J108" s="298">
        <v>179.14999999999998</v>
      </c>
      <c r="K108" s="298">
        <v>182.84999999999997</v>
      </c>
      <c r="L108" s="298">
        <v>188.95</v>
      </c>
      <c r="M108" s="285">
        <v>176.75</v>
      </c>
      <c r="N108" s="285">
        <v>166.95</v>
      </c>
      <c r="O108" s="300">
        <v>18948000</v>
      </c>
      <c r="P108" s="301">
        <v>0.11145002346316284</v>
      </c>
    </row>
    <row r="109" spans="1:16" ht="15">
      <c r="A109" s="263">
        <v>99</v>
      </c>
      <c r="B109" s="362" t="s">
        <v>56</v>
      </c>
      <c r="C109" s="465" t="s">
        <v>138</v>
      </c>
      <c r="D109" s="466">
        <v>44315</v>
      </c>
      <c r="E109" s="297">
        <v>143.80000000000001</v>
      </c>
      <c r="F109" s="297">
        <v>143.20000000000002</v>
      </c>
      <c r="G109" s="298">
        <v>140.95000000000005</v>
      </c>
      <c r="H109" s="298">
        <v>138.10000000000002</v>
      </c>
      <c r="I109" s="298">
        <v>135.85000000000005</v>
      </c>
      <c r="J109" s="298">
        <v>146.05000000000004</v>
      </c>
      <c r="K109" s="298">
        <v>148.29999999999998</v>
      </c>
      <c r="L109" s="298">
        <v>151.15000000000003</v>
      </c>
      <c r="M109" s="285">
        <v>145.44999999999999</v>
      </c>
      <c r="N109" s="285">
        <v>140.35</v>
      </c>
      <c r="O109" s="300">
        <v>27702000</v>
      </c>
      <c r="P109" s="301">
        <v>1.0726795096322241E-2</v>
      </c>
    </row>
    <row r="110" spans="1:16" ht="15">
      <c r="A110" s="263">
        <v>100</v>
      </c>
      <c r="B110" s="362" t="s">
        <v>49</v>
      </c>
      <c r="C110" s="465" t="s">
        <v>139</v>
      </c>
      <c r="D110" s="466">
        <v>44315</v>
      </c>
      <c r="E110" s="297">
        <v>411.45</v>
      </c>
      <c r="F110" s="297">
        <v>413.10000000000008</v>
      </c>
      <c r="G110" s="298">
        <v>409.20000000000016</v>
      </c>
      <c r="H110" s="298">
        <v>406.9500000000001</v>
      </c>
      <c r="I110" s="298">
        <v>403.05000000000018</v>
      </c>
      <c r="J110" s="298">
        <v>415.35000000000014</v>
      </c>
      <c r="K110" s="298">
        <v>419.25000000000011</v>
      </c>
      <c r="L110" s="298">
        <v>421.50000000000011</v>
      </c>
      <c r="M110" s="285">
        <v>417</v>
      </c>
      <c r="N110" s="285">
        <v>410.85</v>
      </c>
      <c r="O110" s="300">
        <v>7688000</v>
      </c>
      <c r="P110" s="301">
        <v>-1.9637847487885742E-2</v>
      </c>
    </row>
    <row r="111" spans="1:16" ht="15">
      <c r="A111" s="263">
        <v>101</v>
      </c>
      <c r="B111" s="362" t="s">
        <v>43</v>
      </c>
      <c r="C111" s="465" t="s">
        <v>140</v>
      </c>
      <c r="D111" s="466">
        <v>44315</v>
      </c>
      <c r="E111" s="297">
        <v>6650.95</v>
      </c>
      <c r="F111" s="297">
        <v>6627.9666666666672</v>
      </c>
      <c r="G111" s="298">
        <v>6577.9833333333345</v>
      </c>
      <c r="H111" s="298">
        <v>6505.0166666666673</v>
      </c>
      <c r="I111" s="298">
        <v>6455.0333333333347</v>
      </c>
      <c r="J111" s="298">
        <v>6700.9333333333343</v>
      </c>
      <c r="K111" s="298">
        <v>6750.9166666666679</v>
      </c>
      <c r="L111" s="298">
        <v>6823.8833333333341</v>
      </c>
      <c r="M111" s="285">
        <v>6677.95</v>
      </c>
      <c r="N111" s="285">
        <v>6555</v>
      </c>
      <c r="O111" s="300">
        <v>2739400</v>
      </c>
      <c r="P111" s="301">
        <v>6.3923585598824398E-3</v>
      </c>
    </row>
    <row r="112" spans="1:16" ht="15">
      <c r="A112" s="263">
        <v>102</v>
      </c>
      <c r="B112" s="362" t="s">
        <v>49</v>
      </c>
      <c r="C112" s="465" t="s">
        <v>141</v>
      </c>
      <c r="D112" s="466">
        <v>44315</v>
      </c>
      <c r="E112" s="297">
        <v>520.1</v>
      </c>
      <c r="F112" s="297">
        <v>520.1</v>
      </c>
      <c r="G112" s="298">
        <v>517.5</v>
      </c>
      <c r="H112" s="298">
        <v>514.9</v>
      </c>
      <c r="I112" s="298">
        <v>512.29999999999995</v>
      </c>
      <c r="J112" s="298">
        <v>522.70000000000005</v>
      </c>
      <c r="K112" s="298">
        <v>525.30000000000018</v>
      </c>
      <c r="L112" s="298">
        <v>527.90000000000009</v>
      </c>
      <c r="M112" s="285">
        <v>522.70000000000005</v>
      </c>
      <c r="N112" s="285">
        <v>517.5</v>
      </c>
      <c r="O112" s="300">
        <v>13126250</v>
      </c>
      <c r="P112" s="301">
        <v>-1.9042178425211843E-4</v>
      </c>
    </row>
    <row r="113" spans="1:16" ht="15">
      <c r="A113" s="263">
        <v>103</v>
      </c>
      <c r="B113" s="362" t="s">
        <v>56</v>
      </c>
      <c r="C113" s="465" t="s">
        <v>142</v>
      </c>
      <c r="D113" s="466">
        <v>44315</v>
      </c>
      <c r="E113" s="297">
        <v>855.3</v>
      </c>
      <c r="F113" s="297">
        <v>849.56666666666661</v>
      </c>
      <c r="G113" s="298">
        <v>840.63333333333321</v>
      </c>
      <c r="H113" s="298">
        <v>825.96666666666658</v>
      </c>
      <c r="I113" s="298">
        <v>817.03333333333319</v>
      </c>
      <c r="J113" s="298">
        <v>864.23333333333323</v>
      </c>
      <c r="K113" s="298">
        <v>873.16666666666663</v>
      </c>
      <c r="L113" s="298">
        <v>887.83333333333326</v>
      </c>
      <c r="M113" s="285">
        <v>858.5</v>
      </c>
      <c r="N113" s="285">
        <v>834.9</v>
      </c>
      <c r="O113" s="300">
        <v>2311400</v>
      </c>
      <c r="P113" s="301">
        <v>-3.6836403033586131E-2</v>
      </c>
    </row>
    <row r="114" spans="1:16" ht="15">
      <c r="A114" s="263">
        <v>104</v>
      </c>
      <c r="B114" s="362" t="s">
        <v>72</v>
      </c>
      <c r="C114" s="465" t="s">
        <v>143</v>
      </c>
      <c r="D114" s="466">
        <v>44315</v>
      </c>
      <c r="E114" s="297">
        <v>1092.3499999999999</v>
      </c>
      <c r="F114" s="297">
        <v>1085.5</v>
      </c>
      <c r="G114" s="298">
        <v>1074.8499999999999</v>
      </c>
      <c r="H114" s="298">
        <v>1057.3499999999999</v>
      </c>
      <c r="I114" s="298">
        <v>1046.6999999999998</v>
      </c>
      <c r="J114" s="298">
        <v>1103</v>
      </c>
      <c r="K114" s="298">
        <v>1113.6500000000001</v>
      </c>
      <c r="L114" s="298">
        <v>1131.1500000000001</v>
      </c>
      <c r="M114" s="285">
        <v>1096.1500000000001</v>
      </c>
      <c r="N114" s="285">
        <v>1068</v>
      </c>
      <c r="O114" s="300">
        <v>1558200</v>
      </c>
      <c r="P114" s="301">
        <v>-3.0246452576549662E-2</v>
      </c>
    </row>
    <row r="115" spans="1:16" ht="15">
      <c r="A115" s="263">
        <v>105</v>
      </c>
      <c r="B115" s="362" t="s">
        <v>106</v>
      </c>
      <c r="C115" s="465" t="s">
        <v>144</v>
      </c>
      <c r="D115" s="466">
        <v>44315</v>
      </c>
      <c r="E115" s="297">
        <v>2034.05</v>
      </c>
      <c r="F115" s="297">
        <v>2048.4500000000003</v>
      </c>
      <c r="G115" s="298">
        <v>2007.7000000000007</v>
      </c>
      <c r="H115" s="298">
        <v>1981.3500000000004</v>
      </c>
      <c r="I115" s="298">
        <v>1940.6000000000008</v>
      </c>
      <c r="J115" s="298">
        <v>2074.8000000000006</v>
      </c>
      <c r="K115" s="298">
        <v>2115.5499999999997</v>
      </c>
      <c r="L115" s="298">
        <v>2141.9000000000005</v>
      </c>
      <c r="M115" s="285">
        <v>2089.1999999999998</v>
      </c>
      <c r="N115" s="285">
        <v>2022.1</v>
      </c>
      <c r="O115" s="300">
        <v>2444800</v>
      </c>
      <c r="P115" s="301">
        <v>2.6881720430107527E-2</v>
      </c>
    </row>
    <row r="116" spans="1:16" ht="15">
      <c r="A116" s="263">
        <v>106</v>
      </c>
      <c r="B116" s="362" t="s">
        <v>43</v>
      </c>
      <c r="C116" s="465" t="s">
        <v>145</v>
      </c>
      <c r="D116" s="466">
        <v>44315</v>
      </c>
      <c r="E116" s="297">
        <v>212.3</v>
      </c>
      <c r="F116" s="297">
        <v>208.45000000000002</v>
      </c>
      <c r="G116" s="298">
        <v>203.50000000000003</v>
      </c>
      <c r="H116" s="298">
        <v>194.70000000000002</v>
      </c>
      <c r="I116" s="298">
        <v>189.75000000000003</v>
      </c>
      <c r="J116" s="298">
        <v>217.25000000000003</v>
      </c>
      <c r="K116" s="298">
        <v>222.20000000000002</v>
      </c>
      <c r="L116" s="298">
        <v>231.00000000000003</v>
      </c>
      <c r="M116" s="285">
        <v>213.4</v>
      </c>
      <c r="N116" s="285">
        <v>199.65</v>
      </c>
      <c r="O116" s="300">
        <v>29106000</v>
      </c>
      <c r="P116" s="301">
        <v>2.4055809477988935E-4</v>
      </c>
    </row>
    <row r="117" spans="1:16" ht="15">
      <c r="A117" s="263">
        <v>107</v>
      </c>
      <c r="B117" s="362" t="s">
        <v>106</v>
      </c>
      <c r="C117" s="465" t="s">
        <v>262</v>
      </c>
      <c r="D117" s="466">
        <v>44315</v>
      </c>
      <c r="E117" s="297">
        <v>1639.95</v>
      </c>
      <c r="F117" s="297">
        <v>1652.8</v>
      </c>
      <c r="G117" s="298">
        <v>1617.6</v>
      </c>
      <c r="H117" s="298">
        <v>1595.25</v>
      </c>
      <c r="I117" s="298">
        <v>1560.05</v>
      </c>
      <c r="J117" s="298">
        <v>1675.1499999999999</v>
      </c>
      <c r="K117" s="298">
        <v>1710.3500000000001</v>
      </c>
      <c r="L117" s="298">
        <v>1732.6999999999998</v>
      </c>
      <c r="M117" s="285">
        <v>1688</v>
      </c>
      <c r="N117" s="285">
        <v>1630.45</v>
      </c>
      <c r="O117" s="300">
        <v>462800</v>
      </c>
      <c r="P117" s="301">
        <v>-0.30940834141610085</v>
      </c>
    </row>
    <row r="118" spans="1:16" ht="15">
      <c r="A118" s="263">
        <v>108</v>
      </c>
      <c r="B118" s="362" t="s">
        <v>43</v>
      </c>
      <c r="C118" s="465" t="s">
        <v>146</v>
      </c>
      <c r="D118" s="466">
        <v>44315</v>
      </c>
      <c r="E118" s="297">
        <v>78516.95</v>
      </c>
      <c r="F118" s="297">
        <v>78556.416666666672</v>
      </c>
      <c r="G118" s="298">
        <v>78011.833333333343</v>
      </c>
      <c r="H118" s="298">
        <v>77506.716666666674</v>
      </c>
      <c r="I118" s="298">
        <v>76962.133333333346</v>
      </c>
      <c r="J118" s="298">
        <v>79061.53333333334</v>
      </c>
      <c r="K118" s="298">
        <v>79606.116666666683</v>
      </c>
      <c r="L118" s="298">
        <v>80111.233333333337</v>
      </c>
      <c r="M118" s="285">
        <v>79101</v>
      </c>
      <c r="N118" s="285">
        <v>78051.3</v>
      </c>
      <c r="O118" s="300">
        <v>43590</v>
      </c>
      <c r="P118" s="301">
        <v>2.4201127819548873E-2</v>
      </c>
    </row>
    <row r="119" spans="1:16" ht="15">
      <c r="A119" s="263">
        <v>109</v>
      </c>
      <c r="B119" s="362" t="s">
        <v>56</v>
      </c>
      <c r="C119" s="465" t="s">
        <v>147</v>
      </c>
      <c r="D119" s="466">
        <v>44315</v>
      </c>
      <c r="E119" s="297">
        <v>1150.55</v>
      </c>
      <c r="F119" s="297">
        <v>1144.2833333333335</v>
      </c>
      <c r="G119" s="298">
        <v>1127.3166666666671</v>
      </c>
      <c r="H119" s="298">
        <v>1104.0833333333335</v>
      </c>
      <c r="I119" s="298">
        <v>1087.116666666667</v>
      </c>
      <c r="J119" s="298">
        <v>1167.5166666666671</v>
      </c>
      <c r="K119" s="298">
        <v>1184.4833333333338</v>
      </c>
      <c r="L119" s="298">
        <v>1207.7166666666672</v>
      </c>
      <c r="M119" s="285">
        <v>1161.25</v>
      </c>
      <c r="N119" s="285">
        <v>1121.05</v>
      </c>
      <c r="O119" s="300">
        <v>2886000</v>
      </c>
      <c r="P119" s="301">
        <v>-3.7999999999999999E-2</v>
      </c>
    </row>
    <row r="120" spans="1:16" ht="15">
      <c r="A120" s="263">
        <v>110</v>
      </c>
      <c r="B120" s="362" t="s">
        <v>39</v>
      </c>
      <c r="C120" s="465" t="s">
        <v>790</v>
      </c>
      <c r="D120" s="466">
        <v>44315</v>
      </c>
      <c r="E120" s="297">
        <v>325.95</v>
      </c>
      <c r="F120" s="297">
        <v>326.49999999999994</v>
      </c>
      <c r="G120" s="298">
        <v>324.09999999999991</v>
      </c>
      <c r="H120" s="298">
        <v>322.24999999999994</v>
      </c>
      <c r="I120" s="298">
        <v>319.84999999999991</v>
      </c>
      <c r="J120" s="298">
        <v>328.34999999999991</v>
      </c>
      <c r="K120" s="298">
        <v>330.74999999999989</v>
      </c>
      <c r="L120" s="298">
        <v>332.59999999999991</v>
      </c>
      <c r="M120" s="285">
        <v>328.9</v>
      </c>
      <c r="N120" s="285">
        <v>324.64999999999998</v>
      </c>
      <c r="O120" s="300">
        <v>2441600</v>
      </c>
      <c r="P120" s="301">
        <v>9.1559370529327611E-2</v>
      </c>
    </row>
    <row r="121" spans="1:16" ht="15">
      <c r="A121" s="263">
        <v>111</v>
      </c>
      <c r="B121" s="362" t="s">
        <v>111</v>
      </c>
      <c r="C121" s="465" t="s">
        <v>148</v>
      </c>
      <c r="D121" s="466">
        <v>44315</v>
      </c>
      <c r="E121" s="297">
        <v>56.85</v>
      </c>
      <c r="F121" s="297">
        <v>56.916666666666664</v>
      </c>
      <c r="G121" s="298">
        <v>56.083333333333329</v>
      </c>
      <c r="H121" s="298">
        <v>55.316666666666663</v>
      </c>
      <c r="I121" s="298">
        <v>54.483333333333327</v>
      </c>
      <c r="J121" s="298">
        <v>57.68333333333333</v>
      </c>
      <c r="K121" s="298">
        <v>58.516666666666659</v>
      </c>
      <c r="L121" s="298">
        <v>59.283333333333331</v>
      </c>
      <c r="M121" s="285">
        <v>57.75</v>
      </c>
      <c r="N121" s="285">
        <v>56.15</v>
      </c>
      <c r="O121" s="300">
        <v>79577000</v>
      </c>
      <c r="P121" s="301">
        <v>1.0578583765112263E-2</v>
      </c>
    </row>
    <row r="122" spans="1:16" ht="15">
      <c r="A122" s="263">
        <v>112</v>
      </c>
      <c r="B122" s="362" t="s">
        <v>39</v>
      </c>
      <c r="C122" s="465" t="s">
        <v>256</v>
      </c>
      <c r="D122" s="466">
        <v>44315</v>
      </c>
      <c r="E122" s="297">
        <v>4829.1000000000004</v>
      </c>
      <c r="F122" s="297">
        <v>4803.3833333333341</v>
      </c>
      <c r="G122" s="298">
        <v>4745.7666666666682</v>
      </c>
      <c r="H122" s="298">
        <v>4662.4333333333343</v>
      </c>
      <c r="I122" s="298">
        <v>4604.8166666666684</v>
      </c>
      <c r="J122" s="298">
        <v>4886.7166666666681</v>
      </c>
      <c r="K122" s="298">
        <v>4944.3333333333348</v>
      </c>
      <c r="L122" s="298">
        <v>5027.6666666666679</v>
      </c>
      <c r="M122" s="285">
        <v>4861</v>
      </c>
      <c r="N122" s="285">
        <v>4720.05</v>
      </c>
      <c r="O122" s="300">
        <v>1426500</v>
      </c>
      <c r="P122" s="301">
        <v>-6.7885117493472584E-3</v>
      </c>
    </row>
    <row r="123" spans="1:16" ht="15">
      <c r="A123" s="263">
        <v>113</v>
      </c>
      <c r="B123" s="362" t="s">
        <v>841</v>
      </c>
      <c r="C123" s="465" t="s">
        <v>450</v>
      </c>
      <c r="D123" s="466">
        <v>44315</v>
      </c>
      <c r="E123" s="297">
        <v>3209.95</v>
      </c>
      <c r="F123" s="297">
        <v>3142.8666666666668</v>
      </c>
      <c r="G123" s="298">
        <v>3056.7333333333336</v>
      </c>
      <c r="H123" s="298">
        <v>2903.5166666666669</v>
      </c>
      <c r="I123" s="298">
        <v>2817.3833333333337</v>
      </c>
      <c r="J123" s="298">
        <v>3296.0833333333335</v>
      </c>
      <c r="K123" s="298">
        <v>3382.2166666666667</v>
      </c>
      <c r="L123" s="298">
        <v>3535.4333333333334</v>
      </c>
      <c r="M123" s="285">
        <v>3229</v>
      </c>
      <c r="N123" s="285">
        <v>2989.65</v>
      </c>
      <c r="O123" s="300">
        <v>356850</v>
      </c>
      <c r="P123" s="301">
        <v>0.22376543209876543</v>
      </c>
    </row>
    <row r="124" spans="1:16" ht="15">
      <c r="A124" s="263">
        <v>114</v>
      </c>
      <c r="B124" s="362" t="s">
        <v>49</v>
      </c>
      <c r="C124" s="465" t="s">
        <v>151</v>
      </c>
      <c r="D124" s="466">
        <v>44315</v>
      </c>
      <c r="E124" s="297">
        <v>16728.2</v>
      </c>
      <c r="F124" s="297">
        <v>16789.333333333332</v>
      </c>
      <c r="G124" s="298">
        <v>16459.966666666664</v>
      </c>
      <c r="H124" s="298">
        <v>16191.73333333333</v>
      </c>
      <c r="I124" s="298">
        <v>15862.366666666661</v>
      </c>
      <c r="J124" s="298">
        <v>17057.566666666666</v>
      </c>
      <c r="K124" s="298">
        <v>17386.933333333334</v>
      </c>
      <c r="L124" s="298">
        <v>17655.166666666668</v>
      </c>
      <c r="M124" s="285">
        <v>17118.7</v>
      </c>
      <c r="N124" s="285">
        <v>16521.099999999999</v>
      </c>
      <c r="O124" s="300">
        <v>327200</v>
      </c>
      <c r="P124" s="301">
        <v>4.0878002226817242E-2</v>
      </c>
    </row>
    <row r="125" spans="1:16" ht="15">
      <c r="A125" s="263">
        <v>115</v>
      </c>
      <c r="B125" s="362" t="s">
        <v>111</v>
      </c>
      <c r="C125" s="465" t="s">
        <v>152</v>
      </c>
      <c r="D125" s="466">
        <v>44315</v>
      </c>
      <c r="E125" s="297">
        <v>141.30000000000001</v>
      </c>
      <c r="F125" s="297">
        <v>140.16666666666666</v>
      </c>
      <c r="G125" s="298">
        <v>138.5333333333333</v>
      </c>
      <c r="H125" s="298">
        <v>135.76666666666665</v>
      </c>
      <c r="I125" s="298">
        <v>134.1333333333333</v>
      </c>
      <c r="J125" s="298">
        <v>142.93333333333331</v>
      </c>
      <c r="K125" s="298">
        <v>144.56666666666669</v>
      </c>
      <c r="L125" s="298">
        <v>147.33333333333331</v>
      </c>
      <c r="M125" s="285">
        <v>141.80000000000001</v>
      </c>
      <c r="N125" s="285">
        <v>137.4</v>
      </c>
      <c r="O125" s="300">
        <v>49077500</v>
      </c>
      <c r="P125" s="301">
        <v>4.240785541482852E-2</v>
      </c>
    </row>
    <row r="126" spans="1:16" ht="15">
      <c r="A126" s="263">
        <v>116</v>
      </c>
      <c r="B126" s="362" t="s">
        <v>42</v>
      </c>
      <c r="C126" s="465" t="s">
        <v>153</v>
      </c>
      <c r="D126" s="466">
        <v>44315</v>
      </c>
      <c r="E126" s="297">
        <v>99.15</v>
      </c>
      <c r="F126" s="297">
        <v>98.633333333333326</v>
      </c>
      <c r="G126" s="298">
        <v>97.616666666666646</v>
      </c>
      <c r="H126" s="298">
        <v>96.083333333333314</v>
      </c>
      <c r="I126" s="298">
        <v>95.066666666666634</v>
      </c>
      <c r="J126" s="298">
        <v>100.16666666666666</v>
      </c>
      <c r="K126" s="298">
        <v>101.18333333333334</v>
      </c>
      <c r="L126" s="298">
        <v>102.71666666666667</v>
      </c>
      <c r="M126" s="285">
        <v>99.65</v>
      </c>
      <c r="N126" s="285">
        <v>97.1</v>
      </c>
      <c r="O126" s="300">
        <v>77377500</v>
      </c>
      <c r="P126" s="301">
        <v>2.1598434677904878E-2</v>
      </c>
    </row>
    <row r="127" spans="1:16" ht="15">
      <c r="A127" s="263">
        <v>117</v>
      </c>
      <c r="B127" s="362" t="s">
        <v>72</v>
      </c>
      <c r="C127" s="465" t="s">
        <v>155</v>
      </c>
      <c r="D127" s="466">
        <v>44315</v>
      </c>
      <c r="E127" s="297">
        <v>103.2</v>
      </c>
      <c r="F127" s="297">
        <v>103.18333333333334</v>
      </c>
      <c r="G127" s="298">
        <v>101.76666666666668</v>
      </c>
      <c r="H127" s="298">
        <v>100.33333333333334</v>
      </c>
      <c r="I127" s="298">
        <v>98.916666666666686</v>
      </c>
      <c r="J127" s="298">
        <v>104.61666666666667</v>
      </c>
      <c r="K127" s="298">
        <v>106.03333333333333</v>
      </c>
      <c r="L127" s="298">
        <v>107.46666666666667</v>
      </c>
      <c r="M127" s="285">
        <v>104.6</v>
      </c>
      <c r="N127" s="285">
        <v>101.75</v>
      </c>
      <c r="O127" s="300">
        <v>36575000</v>
      </c>
      <c r="P127" s="301">
        <v>7.6368264743317781E-3</v>
      </c>
    </row>
    <row r="128" spans="1:16" ht="15">
      <c r="A128" s="263">
        <v>118</v>
      </c>
      <c r="B128" s="362" t="s">
        <v>78</v>
      </c>
      <c r="C128" s="465" t="s">
        <v>156</v>
      </c>
      <c r="D128" s="466">
        <v>44315</v>
      </c>
      <c r="E128" s="297">
        <v>29903.85</v>
      </c>
      <c r="F128" s="297">
        <v>29929.183333333334</v>
      </c>
      <c r="G128" s="298">
        <v>29674.666666666668</v>
      </c>
      <c r="H128" s="298">
        <v>29445.483333333334</v>
      </c>
      <c r="I128" s="298">
        <v>29190.966666666667</v>
      </c>
      <c r="J128" s="298">
        <v>30158.366666666669</v>
      </c>
      <c r="K128" s="298">
        <v>30412.883333333331</v>
      </c>
      <c r="L128" s="298">
        <v>30642.066666666669</v>
      </c>
      <c r="M128" s="285">
        <v>30183.7</v>
      </c>
      <c r="N128" s="285">
        <v>29700</v>
      </c>
      <c r="O128" s="300">
        <v>56250</v>
      </c>
      <c r="P128" s="301">
        <v>1.6025641025641025E-3</v>
      </c>
    </row>
    <row r="129" spans="1:16" ht="15">
      <c r="A129" s="263">
        <v>119</v>
      </c>
      <c r="B129" s="382" t="s">
        <v>51</v>
      </c>
      <c r="C129" s="465" t="s">
        <v>157</v>
      </c>
      <c r="D129" s="466">
        <v>44315</v>
      </c>
      <c r="E129" s="297">
        <v>1660.9</v>
      </c>
      <c r="F129" s="297">
        <v>1665.4166666666667</v>
      </c>
      <c r="G129" s="298">
        <v>1650.1333333333334</v>
      </c>
      <c r="H129" s="298">
        <v>1639.3666666666668</v>
      </c>
      <c r="I129" s="298">
        <v>1624.0833333333335</v>
      </c>
      <c r="J129" s="298">
        <v>1676.1833333333334</v>
      </c>
      <c r="K129" s="298">
        <v>1691.4666666666667</v>
      </c>
      <c r="L129" s="298">
        <v>1702.2333333333333</v>
      </c>
      <c r="M129" s="285">
        <v>1680.7</v>
      </c>
      <c r="N129" s="285">
        <v>1654.65</v>
      </c>
      <c r="O129" s="300">
        <v>3559050</v>
      </c>
      <c r="P129" s="301">
        <v>2.8939418031483543E-2</v>
      </c>
    </row>
    <row r="130" spans="1:16" ht="15">
      <c r="A130" s="263">
        <v>120</v>
      </c>
      <c r="B130" s="362" t="s">
        <v>72</v>
      </c>
      <c r="C130" s="465" t="s">
        <v>158</v>
      </c>
      <c r="D130" s="466">
        <v>44315</v>
      </c>
      <c r="E130" s="297">
        <v>229.7</v>
      </c>
      <c r="F130" s="297">
        <v>226.83333333333334</v>
      </c>
      <c r="G130" s="298">
        <v>223.56666666666669</v>
      </c>
      <c r="H130" s="298">
        <v>217.43333333333334</v>
      </c>
      <c r="I130" s="298">
        <v>214.16666666666669</v>
      </c>
      <c r="J130" s="298">
        <v>232.9666666666667</v>
      </c>
      <c r="K130" s="298">
        <v>236.23333333333335</v>
      </c>
      <c r="L130" s="298">
        <v>242.3666666666667</v>
      </c>
      <c r="M130" s="285">
        <v>230.1</v>
      </c>
      <c r="N130" s="285">
        <v>220.7</v>
      </c>
      <c r="O130" s="300">
        <v>18306000</v>
      </c>
      <c r="P130" s="301">
        <v>-1.4216478190630048E-2</v>
      </c>
    </row>
    <row r="131" spans="1:16" ht="15">
      <c r="A131" s="263">
        <v>121</v>
      </c>
      <c r="B131" s="362" t="s">
        <v>56</v>
      </c>
      <c r="C131" s="465" t="s">
        <v>159</v>
      </c>
      <c r="D131" s="466">
        <v>44315</v>
      </c>
      <c r="E131" s="297">
        <v>106.6</v>
      </c>
      <c r="F131" s="297">
        <v>106.03333333333332</v>
      </c>
      <c r="G131" s="298">
        <v>105.26666666666664</v>
      </c>
      <c r="H131" s="298">
        <v>103.93333333333332</v>
      </c>
      <c r="I131" s="298">
        <v>103.16666666666664</v>
      </c>
      <c r="J131" s="298">
        <v>107.36666666666663</v>
      </c>
      <c r="K131" s="298">
        <v>108.13333333333331</v>
      </c>
      <c r="L131" s="298">
        <v>109.46666666666663</v>
      </c>
      <c r="M131" s="285">
        <v>106.8</v>
      </c>
      <c r="N131" s="285">
        <v>104.7</v>
      </c>
      <c r="O131" s="300">
        <v>35172600</v>
      </c>
      <c r="P131" s="301">
        <v>3.3521588631809075E-2</v>
      </c>
    </row>
    <row r="132" spans="1:16" ht="15">
      <c r="A132" s="263">
        <v>122</v>
      </c>
      <c r="B132" s="362" t="s">
        <v>51</v>
      </c>
      <c r="C132" s="465" t="s">
        <v>269</v>
      </c>
      <c r="D132" s="466">
        <v>44315</v>
      </c>
      <c r="E132" s="297">
        <v>5225.05</v>
      </c>
      <c r="F132" s="297">
        <v>5366.583333333333</v>
      </c>
      <c r="G132" s="298">
        <v>5039.5166666666664</v>
      </c>
      <c r="H132" s="298">
        <v>4853.9833333333336</v>
      </c>
      <c r="I132" s="298">
        <v>4526.916666666667</v>
      </c>
      <c r="J132" s="298">
        <v>5552.1166666666659</v>
      </c>
      <c r="K132" s="298">
        <v>5879.1833333333334</v>
      </c>
      <c r="L132" s="298">
        <v>6064.7166666666653</v>
      </c>
      <c r="M132" s="285">
        <v>5693.65</v>
      </c>
      <c r="N132" s="285">
        <v>5181.05</v>
      </c>
      <c r="O132" s="300">
        <v>289000</v>
      </c>
      <c r="P132" s="301">
        <v>3.4451901565995528E-2</v>
      </c>
    </row>
    <row r="133" spans="1:16" ht="15">
      <c r="A133" s="263">
        <v>123</v>
      </c>
      <c r="B133" s="362" t="s">
        <v>49</v>
      </c>
      <c r="C133" s="465" t="s">
        <v>160</v>
      </c>
      <c r="D133" s="466">
        <v>44315</v>
      </c>
      <c r="E133" s="297">
        <v>1784.25</v>
      </c>
      <c r="F133" s="297">
        <v>1778.6166666666668</v>
      </c>
      <c r="G133" s="298">
        <v>1760.2333333333336</v>
      </c>
      <c r="H133" s="298">
        <v>1736.2166666666667</v>
      </c>
      <c r="I133" s="298">
        <v>1717.8333333333335</v>
      </c>
      <c r="J133" s="298">
        <v>1802.6333333333337</v>
      </c>
      <c r="K133" s="298">
        <v>1821.0166666666669</v>
      </c>
      <c r="L133" s="298">
        <v>1845.0333333333338</v>
      </c>
      <c r="M133" s="285">
        <v>1797</v>
      </c>
      <c r="N133" s="285">
        <v>1754.6</v>
      </c>
      <c r="O133" s="300">
        <v>2039500</v>
      </c>
      <c r="P133" s="301">
        <v>1.0403765172157542E-2</v>
      </c>
    </row>
    <row r="134" spans="1:16" ht="15">
      <c r="A134" s="263">
        <v>124</v>
      </c>
      <c r="B134" s="362" t="s">
        <v>841</v>
      </c>
      <c r="C134" s="465" t="s">
        <v>267</v>
      </c>
      <c r="D134" s="466">
        <v>44315</v>
      </c>
      <c r="E134" s="297">
        <v>2585.1999999999998</v>
      </c>
      <c r="F134" s="297">
        <v>2593.0499999999997</v>
      </c>
      <c r="G134" s="298">
        <v>2545.0499999999993</v>
      </c>
      <c r="H134" s="298">
        <v>2504.8999999999996</v>
      </c>
      <c r="I134" s="298">
        <v>2456.8999999999992</v>
      </c>
      <c r="J134" s="298">
        <v>2633.1999999999994</v>
      </c>
      <c r="K134" s="298">
        <v>2681.2000000000003</v>
      </c>
      <c r="L134" s="298">
        <v>2721.3499999999995</v>
      </c>
      <c r="M134" s="285">
        <v>2641.05</v>
      </c>
      <c r="N134" s="285">
        <v>2552.9</v>
      </c>
      <c r="O134" s="300">
        <v>465000</v>
      </c>
      <c r="P134" s="301">
        <v>9.6051856216853276E-2</v>
      </c>
    </row>
    <row r="135" spans="1:16" ht="15">
      <c r="A135" s="263">
        <v>125</v>
      </c>
      <c r="B135" s="362" t="s">
        <v>53</v>
      </c>
      <c r="C135" s="465" t="s">
        <v>161</v>
      </c>
      <c r="D135" s="466">
        <v>44315</v>
      </c>
      <c r="E135" s="297">
        <v>34</v>
      </c>
      <c r="F135" s="297">
        <v>33.733333333333334</v>
      </c>
      <c r="G135" s="298">
        <v>33.266666666666666</v>
      </c>
      <c r="H135" s="298">
        <v>32.533333333333331</v>
      </c>
      <c r="I135" s="298">
        <v>32.066666666666663</v>
      </c>
      <c r="J135" s="298">
        <v>34.466666666666669</v>
      </c>
      <c r="K135" s="298">
        <v>34.933333333333337</v>
      </c>
      <c r="L135" s="298">
        <v>35.666666666666671</v>
      </c>
      <c r="M135" s="285">
        <v>34.200000000000003</v>
      </c>
      <c r="N135" s="285">
        <v>33</v>
      </c>
      <c r="O135" s="300">
        <v>226496000</v>
      </c>
      <c r="P135" s="301">
        <v>2.14301176131034E-2</v>
      </c>
    </row>
    <row r="136" spans="1:16" ht="15">
      <c r="A136" s="263">
        <v>126</v>
      </c>
      <c r="B136" s="362" t="s">
        <v>42</v>
      </c>
      <c r="C136" s="465" t="s">
        <v>162</v>
      </c>
      <c r="D136" s="466">
        <v>44315</v>
      </c>
      <c r="E136" s="297">
        <v>203.95</v>
      </c>
      <c r="F136" s="297">
        <v>203.21666666666667</v>
      </c>
      <c r="G136" s="298">
        <v>201.43333333333334</v>
      </c>
      <c r="H136" s="298">
        <v>198.91666666666666</v>
      </c>
      <c r="I136" s="298">
        <v>197.13333333333333</v>
      </c>
      <c r="J136" s="298">
        <v>205.73333333333335</v>
      </c>
      <c r="K136" s="298">
        <v>207.51666666666671</v>
      </c>
      <c r="L136" s="298">
        <v>210.03333333333336</v>
      </c>
      <c r="M136" s="285">
        <v>205</v>
      </c>
      <c r="N136" s="285">
        <v>200.7</v>
      </c>
      <c r="O136" s="300">
        <v>20104000</v>
      </c>
      <c r="P136" s="301">
        <v>3.4369211771969541E-2</v>
      </c>
    </row>
    <row r="137" spans="1:16" ht="15">
      <c r="A137" s="263">
        <v>127</v>
      </c>
      <c r="B137" s="362" t="s">
        <v>88</v>
      </c>
      <c r="C137" s="465" t="s">
        <v>163</v>
      </c>
      <c r="D137" s="466">
        <v>44315</v>
      </c>
      <c r="E137" s="297">
        <v>1070.6500000000001</v>
      </c>
      <c r="F137" s="297">
        <v>1057.4666666666669</v>
      </c>
      <c r="G137" s="298">
        <v>1038.4833333333338</v>
      </c>
      <c r="H137" s="298">
        <v>1006.3166666666668</v>
      </c>
      <c r="I137" s="298">
        <v>987.33333333333371</v>
      </c>
      <c r="J137" s="298">
        <v>1089.6333333333339</v>
      </c>
      <c r="K137" s="298">
        <v>1108.616666666667</v>
      </c>
      <c r="L137" s="298">
        <v>1140.783333333334</v>
      </c>
      <c r="M137" s="285">
        <v>1076.45</v>
      </c>
      <c r="N137" s="285">
        <v>1025.3</v>
      </c>
      <c r="O137" s="300">
        <v>2665443</v>
      </c>
      <c r="P137" s="301">
        <v>1.5348837209302326E-2</v>
      </c>
    </row>
    <row r="138" spans="1:16" ht="15">
      <c r="A138" s="263">
        <v>128</v>
      </c>
      <c r="B138" s="362" t="s">
        <v>37</v>
      </c>
      <c r="C138" s="465" t="s">
        <v>164</v>
      </c>
      <c r="D138" s="466">
        <v>44315</v>
      </c>
      <c r="E138" s="297">
        <v>974.2</v>
      </c>
      <c r="F138" s="297">
        <v>970.45000000000016</v>
      </c>
      <c r="G138" s="298">
        <v>957.0500000000003</v>
      </c>
      <c r="H138" s="298">
        <v>939.90000000000009</v>
      </c>
      <c r="I138" s="298">
        <v>926.50000000000023</v>
      </c>
      <c r="J138" s="298">
        <v>987.60000000000036</v>
      </c>
      <c r="K138" s="298">
        <v>1001.0000000000002</v>
      </c>
      <c r="L138" s="298">
        <v>1018.1500000000004</v>
      </c>
      <c r="M138" s="285">
        <v>983.85</v>
      </c>
      <c r="N138" s="285">
        <v>953.3</v>
      </c>
      <c r="O138" s="300">
        <v>1687250</v>
      </c>
      <c r="P138" s="301">
        <v>-3.076171875E-2</v>
      </c>
    </row>
    <row r="139" spans="1:16" ht="15">
      <c r="A139" s="263">
        <v>129</v>
      </c>
      <c r="B139" s="362" t="s">
        <v>53</v>
      </c>
      <c r="C139" s="465" t="s">
        <v>165</v>
      </c>
      <c r="D139" s="466">
        <v>44315</v>
      </c>
      <c r="E139" s="297">
        <v>176.85</v>
      </c>
      <c r="F139" s="297">
        <v>174.83333333333334</v>
      </c>
      <c r="G139" s="298">
        <v>171.9666666666667</v>
      </c>
      <c r="H139" s="298">
        <v>167.08333333333334</v>
      </c>
      <c r="I139" s="298">
        <v>164.2166666666667</v>
      </c>
      <c r="J139" s="298">
        <v>179.7166666666667</v>
      </c>
      <c r="K139" s="298">
        <v>182.58333333333331</v>
      </c>
      <c r="L139" s="298">
        <v>187.4666666666667</v>
      </c>
      <c r="M139" s="285">
        <v>177.7</v>
      </c>
      <c r="N139" s="285">
        <v>169.95</v>
      </c>
      <c r="O139" s="300">
        <v>27842900</v>
      </c>
      <c r="P139" s="301">
        <v>1.5119475576231762E-2</v>
      </c>
    </row>
    <row r="140" spans="1:16" ht="15">
      <c r="A140" s="263">
        <v>130</v>
      </c>
      <c r="B140" s="362" t="s">
        <v>42</v>
      </c>
      <c r="C140" s="465" t="s">
        <v>166</v>
      </c>
      <c r="D140" s="466">
        <v>44315</v>
      </c>
      <c r="E140" s="297">
        <v>125.7</v>
      </c>
      <c r="F140" s="297">
        <v>125.18333333333334</v>
      </c>
      <c r="G140" s="298">
        <v>124.41666666666667</v>
      </c>
      <c r="H140" s="298">
        <v>123.13333333333334</v>
      </c>
      <c r="I140" s="298">
        <v>122.36666666666667</v>
      </c>
      <c r="J140" s="298">
        <v>126.46666666666667</v>
      </c>
      <c r="K140" s="298">
        <v>127.23333333333332</v>
      </c>
      <c r="L140" s="298">
        <v>128.51666666666665</v>
      </c>
      <c r="M140" s="285">
        <v>125.95</v>
      </c>
      <c r="N140" s="285">
        <v>123.9</v>
      </c>
      <c r="O140" s="300">
        <v>19422000</v>
      </c>
      <c r="P140" s="301">
        <v>-2.851140456182473E-2</v>
      </c>
    </row>
    <row r="141" spans="1:16" ht="15">
      <c r="A141" s="263">
        <v>131</v>
      </c>
      <c r="B141" s="362" t="s">
        <v>72</v>
      </c>
      <c r="C141" s="465" t="s">
        <v>167</v>
      </c>
      <c r="D141" s="466">
        <v>44315</v>
      </c>
      <c r="E141" s="297">
        <v>1906.85</v>
      </c>
      <c r="F141" s="297">
        <v>1902.1000000000001</v>
      </c>
      <c r="G141" s="298">
        <v>1887.4500000000003</v>
      </c>
      <c r="H141" s="298">
        <v>1868.0500000000002</v>
      </c>
      <c r="I141" s="298">
        <v>1853.4000000000003</v>
      </c>
      <c r="J141" s="298">
        <v>1921.5000000000002</v>
      </c>
      <c r="K141" s="298">
        <v>1936.1500000000003</v>
      </c>
      <c r="L141" s="298">
        <v>1955.5500000000002</v>
      </c>
      <c r="M141" s="285">
        <v>1916.75</v>
      </c>
      <c r="N141" s="285">
        <v>1882.7</v>
      </c>
      <c r="O141" s="300">
        <v>30590500</v>
      </c>
      <c r="P141" s="301">
        <v>7.5424468488052305E-3</v>
      </c>
    </row>
    <row r="142" spans="1:16" ht="15">
      <c r="A142" s="263">
        <v>132</v>
      </c>
      <c r="B142" s="362" t="s">
        <v>111</v>
      </c>
      <c r="C142" s="465" t="s">
        <v>168</v>
      </c>
      <c r="D142" s="466">
        <v>44315</v>
      </c>
      <c r="E142" s="297">
        <v>93.95</v>
      </c>
      <c r="F142" s="297">
        <v>92.783333333333346</v>
      </c>
      <c r="G142" s="298">
        <v>91.066666666666691</v>
      </c>
      <c r="H142" s="298">
        <v>88.183333333333351</v>
      </c>
      <c r="I142" s="298">
        <v>86.466666666666697</v>
      </c>
      <c r="J142" s="298">
        <v>95.666666666666686</v>
      </c>
      <c r="K142" s="298">
        <v>97.383333333333354</v>
      </c>
      <c r="L142" s="298">
        <v>100.26666666666668</v>
      </c>
      <c r="M142" s="285">
        <v>94.5</v>
      </c>
      <c r="N142" s="285">
        <v>89.9</v>
      </c>
      <c r="O142" s="300">
        <v>124583000</v>
      </c>
      <c r="P142" s="301">
        <v>-1.7825044937088075E-2</v>
      </c>
    </row>
    <row r="143" spans="1:16" ht="15">
      <c r="A143" s="263">
        <v>133</v>
      </c>
      <c r="B143" s="362" t="s">
        <v>56</v>
      </c>
      <c r="C143" s="465" t="s">
        <v>274</v>
      </c>
      <c r="D143" s="466">
        <v>44315</v>
      </c>
      <c r="E143" s="297">
        <v>914.75</v>
      </c>
      <c r="F143" s="297">
        <v>910.30000000000007</v>
      </c>
      <c r="G143" s="298">
        <v>900.60000000000014</v>
      </c>
      <c r="H143" s="298">
        <v>886.45</v>
      </c>
      <c r="I143" s="298">
        <v>876.75000000000011</v>
      </c>
      <c r="J143" s="298">
        <v>924.45000000000016</v>
      </c>
      <c r="K143" s="298">
        <v>934.1500000000002</v>
      </c>
      <c r="L143" s="298">
        <v>948.30000000000018</v>
      </c>
      <c r="M143" s="285">
        <v>920</v>
      </c>
      <c r="N143" s="285">
        <v>896.15</v>
      </c>
      <c r="O143" s="300">
        <v>4869000</v>
      </c>
      <c r="P143" s="301">
        <v>-3.6080178173719377E-2</v>
      </c>
    </row>
    <row r="144" spans="1:16" ht="15">
      <c r="A144" s="263">
        <v>134</v>
      </c>
      <c r="B144" s="362" t="s">
        <v>53</v>
      </c>
      <c r="C144" s="465" t="s">
        <v>169</v>
      </c>
      <c r="D144" s="466">
        <v>44315</v>
      </c>
      <c r="E144" s="297">
        <v>336.55</v>
      </c>
      <c r="F144" s="297">
        <v>332.75</v>
      </c>
      <c r="G144" s="298">
        <v>328</v>
      </c>
      <c r="H144" s="298">
        <v>319.45</v>
      </c>
      <c r="I144" s="298">
        <v>314.7</v>
      </c>
      <c r="J144" s="298">
        <v>341.3</v>
      </c>
      <c r="K144" s="298">
        <v>346.05</v>
      </c>
      <c r="L144" s="298">
        <v>354.6</v>
      </c>
      <c r="M144" s="285">
        <v>337.5</v>
      </c>
      <c r="N144" s="285">
        <v>324.2</v>
      </c>
      <c r="O144" s="300">
        <v>103353000</v>
      </c>
      <c r="P144" s="301">
        <v>5.8392455694724239E-3</v>
      </c>
    </row>
    <row r="145" spans="1:16" ht="15">
      <c r="A145" s="263">
        <v>135</v>
      </c>
      <c r="B145" s="362" t="s">
        <v>37</v>
      </c>
      <c r="C145" s="465" t="s">
        <v>170</v>
      </c>
      <c r="D145" s="466">
        <v>44315</v>
      </c>
      <c r="E145" s="297">
        <v>28618.55</v>
      </c>
      <c r="F145" s="297">
        <v>28626.816666666666</v>
      </c>
      <c r="G145" s="298">
        <v>28147.333333333332</v>
      </c>
      <c r="H145" s="298">
        <v>27676.116666666665</v>
      </c>
      <c r="I145" s="298">
        <v>27196.633333333331</v>
      </c>
      <c r="J145" s="298">
        <v>29098.033333333333</v>
      </c>
      <c r="K145" s="298">
        <v>29577.51666666667</v>
      </c>
      <c r="L145" s="298">
        <v>30048.733333333334</v>
      </c>
      <c r="M145" s="285">
        <v>29106.3</v>
      </c>
      <c r="N145" s="285">
        <v>28155.599999999999</v>
      </c>
      <c r="O145" s="300">
        <v>190700</v>
      </c>
      <c r="P145" s="301">
        <v>-3.3206590621039291E-2</v>
      </c>
    </row>
    <row r="146" spans="1:16" ht="15">
      <c r="A146" s="263">
        <v>136</v>
      </c>
      <c r="B146" s="362" t="s">
        <v>63</v>
      </c>
      <c r="C146" s="465" t="s">
        <v>171</v>
      </c>
      <c r="D146" s="466">
        <v>44315</v>
      </c>
      <c r="E146" s="297">
        <v>1800.2</v>
      </c>
      <c r="F146" s="297">
        <v>1801</v>
      </c>
      <c r="G146" s="298">
        <v>1775.1</v>
      </c>
      <c r="H146" s="298">
        <v>1750</v>
      </c>
      <c r="I146" s="298">
        <v>1724.1</v>
      </c>
      <c r="J146" s="298">
        <v>1826.1</v>
      </c>
      <c r="K146" s="298">
        <v>1852</v>
      </c>
      <c r="L146" s="298">
        <v>1877.1</v>
      </c>
      <c r="M146" s="285">
        <v>1826.9</v>
      </c>
      <c r="N146" s="285">
        <v>1775.9</v>
      </c>
      <c r="O146" s="300">
        <v>994950</v>
      </c>
      <c r="P146" s="301">
        <v>3.0769230769230771E-2</v>
      </c>
    </row>
    <row r="147" spans="1:16" ht="15">
      <c r="A147" s="263">
        <v>137</v>
      </c>
      <c r="B147" s="362" t="s">
        <v>78</v>
      </c>
      <c r="C147" s="465" t="s">
        <v>172</v>
      </c>
      <c r="D147" s="466">
        <v>44315</v>
      </c>
      <c r="E147" s="297">
        <v>6130.55</v>
      </c>
      <c r="F147" s="297">
        <v>6141.6500000000005</v>
      </c>
      <c r="G147" s="298">
        <v>6074.5000000000009</v>
      </c>
      <c r="H147" s="298">
        <v>6018.4500000000007</v>
      </c>
      <c r="I147" s="298">
        <v>5951.3000000000011</v>
      </c>
      <c r="J147" s="298">
        <v>6197.7000000000007</v>
      </c>
      <c r="K147" s="298">
        <v>6264.85</v>
      </c>
      <c r="L147" s="298">
        <v>6320.9000000000005</v>
      </c>
      <c r="M147" s="285">
        <v>6208.8</v>
      </c>
      <c r="N147" s="285">
        <v>6085.6</v>
      </c>
      <c r="O147" s="300">
        <v>451625</v>
      </c>
      <c r="P147" s="301">
        <v>6.6870994706046249E-3</v>
      </c>
    </row>
    <row r="148" spans="1:16" ht="15">
      <c r="A148" s="263">
        <v>138</v>
      </c>
      <c r="B148" s="362" t="s">
        <v>56</v>
      </c>
      <c r="C148" s="465" t="s">
        <v>173</v>
      </c>
      <c r="D148" s="466">
        <v>44315</v>
      </c>
      <c r="E148" s="297">
        <v>1330.45</v>
      </c>
      <c r="F148" s="297">
        <v>1320.65</v>
      </c>
      <c r="G148" s="298">
        <v>1304.1500000000001</v>
      </c>
      <c r="H148" s="298">
        <v>1277.8499999999999</v>
      </c>
      <c r="I148" s="298">
        <v>1261.3499999999999</v>
      </c>
      <c r="J148" s="298">
        <v>1346.9500000000003</v>
      </c>
      <c r="K148" s="298">
        <v>1363.4500000000003</v>
      </c>
      <c r="L148" s="298">
        <v>1389.7500000000005</v>
      </c>
      <c r="M148" s="285">
        <v>1337.15</v>
      </c>
      <c r="N148" s="285">
        <v>1294.3499999999999</v>
      </c>
      <c r="O148" s="300">
        <v>3783200</v>
      </c>
      <c r="P148" s="301">
        <v>3.3661202185792348E-2</v>
      </c>
    </row>
    <row r="149" spans="1:16" ht="15">
      <c r="A149" s="263">
        <v>139</v>
      </c>
      <c r="B149" s="362" t="s">
        <v>51</v>
      </c>
      <c r="C149" s="465" t="s">
        <v>175</v>
      </c>
      <c r="D149" s="466">
        <v>44315</v>
      </c>
      <c r="E149" s="297">
        <v>639.65</v>
      </c>
      <c r="F149" s="297">
        <v>645.18333333333328</v>
      </c>
      <c r="G149" s="298">
        <v>631.66666666666652</v>
      </c>
      <c r="H149" s="298">
        <v>623.68333333333328</v>
      </c>
      <c r="I149" s="298">
        <v>610.16666666666652</v>
      </c>
      <c r="J149" s="298">
        <v>653.16666666666652</v>
      </c>
      <c r="K149" s="298">
        <v>666.68333333333317</v>
      </c>
      <c r="L149" s="298">
        <v>674.66666666666652</v>
      </c>
      <c r="M149" s="285">
        <v>658.7</v>
      </c>
      <c r="N149" s="285">
        <v>637.20000000000005</v>
      </c>
      <c r="O149" s="300">
        <v>42410200</v>
      </c>
      <c r="P149" s="301">
        <v>-8.3475186591593555E-3</v>
      </c>
    </row>
    <row r="150" spans="1:16" ht="15">
      <c r="A150" s="263">
        <v>140</v>
      </c>
      <c r="B150" s="362" t="s">
        <v>88</v>
      </c>
      <c r="C150" s="465" t="s">
        <v>176</v>
      </c>
      <c r="D150" s="466">
        <v>44315</v>
      </c>
      <c r="E150" s="297">
        <v>456.25</v>
      </c>
      <c r="F150" s="297">
        <v>458.86666666666662</v>
      </c>
      <c r="G150" s="298">
        <v>451.38333333333321</v>
      </c>
      <c r="H150" s="298">
        <v>446.51666666666659</v>
      </c>
      <c r="I150" s="298">
        <v>439.03333333333319</v>
      </c>
      <c r="J150" s="298">
        <v>463.73333333333323</v>
      </c>
      <c r="K150" s="298">
        <v>471.2166666666667</v>
      </c>
      <c r="L150" s="298">
        <v>476.08333333333326</v>
      </c>
      <c r="M150" s="285">
        <v>466.35</v>
      </c>
      <c r="N150" s="285">
        <v>454</v>
      </c>
      <c r="O150" s="300">
        <v>13446000</v>
      </c>
      <c r="P150" s="301">
        <v>-7.1990253627201243E-3</v>
      </c>
    </row>
    <row r="151" spans="1:16" ht="15">
      <c r="A151" s="263">
        <v>141</v>
      </c>
      <c r="B151" s="362" t="s">
        <v>841</v>
      </c>
      <c r="C151" s="465" t="s">
        <v>177</v>
      </c>
      <c r="D151" s="466">
        <v>44315</v>
      </c>
      <c r="E151" s="297">
        <v>734.55</v>
      </c>
      <c r="F151" s="297">
        <v>727.85</v>
      </c>
      <c r="G151" s="298">
        <v>717.7</v>
      </c>
      <c r="H151" s="298">
        <v>700.85</v>
      </c>
      <c r="I151" s="298">
        <v>690.7</v>
      </c>
      <c r="J151" s="298">
        <v>744.7</v>
      </c>
      <c r="K151" s="298">
        <v>754.84999999999991</v>
      </c>
      <c r="L151" s="298">
        <v>771.7</v>
      </c>
      <c r="M151" s="285">
        <v>738</v>
      </c>
      <c r="N151" s="285">
        <v>711</v>
      </c>
      <c r="O151" s="300">
        <v>9666000</v>
      </c>
      <c r="P151" s="301">
        <v>-6.7817509247842167E-3</v>
      </c>
    </row>
    <row r="152" spans="1:16" ht="15">
      <c r="A152" s="263">
        <v>142</v>
      </c>
      <c r="B152" s="362" t="s">
        <v>49</v>
      </c>
      <c r="C152" s="465" t="s">
        <v>804</v>
      </c>
      <c r="D152" s="466">
        <v>44315</v>
      </c>
      <c r="E152" s="297">
        <v>666.2</v>
      </c>
      <c r="F152" s="297">
        <v>668.98333333333335</v>
      </c>
      <c r="G152" s="298">
        <v>661.2166666666667</v>
      </c>
      <c r="H152" s="298">
        <v>656.23333333333335</v>
      </c>
      <c r="I152" s="298">
        <v>648.4666666666667</v>
      </c>
      <c r="J152" s="298">
        <v>673.9666666666667</v>
      </c>
      <c r="K152" s="298">
        <v>681.73333333333335</v>
      </c>
      <c r="L152" s="298">
        <v>686.7166666666667</v>
      </c>
      <c r="M152" s="285">
        <v>676.75</v>
      </c>
      <c r="N152" s="285">
        <v>664</v>
      </c>
      <c r="O152" s="300">
        <v>17532450</v>
      </c>
      <c r="P152" s="301">
        <v>-4.6178711613945972E-4</v>
      </c>
    </row>
    <row r="153" spans="1:16" ht="15">
      <c r="A153" s="263">
        <v>143</v>
      </c>
      <c r="B153" s="362" t="s">
        <v>43</v>
      </c>
      <c r="C153" s="465" t="s">
        <v>179</v>
      </c>
      <c r="D153" s="466">
        <v>44315</v>
      </c>
      <c r="E153" s="297">
        <v>294.45</v>
      </c>
      <c r="F153" s="297">
        <v>296.8</v>
      </c>
      <c r="G153" s="298">
        <v>290.35000000000002</v>
      </c>
      <c r="H153" s="298">
        <v>286.25</v>
      </c>
      <c r="I153" s="298">
        <v>279.8</v>
      </c>
      <c r="J153" s="298">
        <v>300.90000000000003</v>
      </c>
      <c r="K153" s="298">
        <v>307.34999999999997</v>
      </c>
      <c r="L153" s="298">
        <v>311.45000000000005</v>
      </c>
      <c r="M153" s="285">
        <v>303.25</v>
      </c>
      <c r="N153" s="285">
        <v>292.7</v>
      </c>
      <c r="O153" s="300">
        <v>100804500</v>
      </c>
      <c r="P153" s="301">
        <v>1.3990023507826386E-2</v>
      </c>
    </row>
    <row r="154" spans="1:16" ht="15">
      <c r="A154" s="263">
        <v>144</v>
      </c>
      <c r="B154" s="362" t="s">
        <v>42</v>
      </c>
      <c r="C154" s="465" t="s">
        <v>181</v>
      </c>
      <c r="D154" s="466">
        <v>44315</v>
      </c>
      <c r="E154" s="297">
        <v>94.4</v>
      </c>
      <c r="F154" s="297">
        <v>93.899999999999991</v>
      </c>
      <c r="G154" s="298">
        <v>92.799999999999983</v>
      </c>
      <c r="H154" s="298">
        <v>91.199999999999989</v>
      </c>
      <c r="I154" s="298">
        <v>90.09999999999998</v>
      </c>
      <c r="J154" s="298">
        <v>95.499999999999986</v>
      </c>
      <c r="K154" s="298">
        <v>96.59999999999998</v>
      </c>
      <c r="L154" s="298">
        <v>98.199999999999989</v>
      </c>
      <c r="M154" s="285">
        <v>95</v>
      </c>
      <c r="N154" s="285">
        <v>92.3</v>
      </c>
      <c r="O154" s="300">
        <v>128020500</v>
      </c>
      <c r="P154" s="301">
        <v>-1.095118898623279E-2</v>
      </c>
    </row>
    <row r="155" spans="1:16" ht="15">
      <c r="A155" s="263">
        <v>145</v>
      </c>
      <c r="B155" s="362" t="s">
        <v>111</v>
      </c>
      <c r="C155" s="465" t="s">
        <v>182</v>
      </c>
      <c r="D155" s="466">
        <v>44315</v>
      </c>
      <c r="E155" s="297">
        <v>923.6</v>
      </c>
      <c r="F155" s="297">
        <v>920.73333333333323</v>
      </c>
      <c r="G155" s="298">
        <v>900.96666666666647</v>
      </c>
      <c r="H155" s="298">
        <v>878.33333333333326</v>
      </c>
      <c r="I155" s="298">
        <v>858.56666666666649</v>
      </c>
      <c r="J155" s="298">
        <v>943.36666666666645</v>
      </c>
      <c r="K155" s="298">
        <v>963.1333333333331</v>
      </c>
      <c r="L155" s="298">
        <v>985.76666666666642</v>
      </c>
      <c r="M155" s="285">
        <v>940.5</v>
      </c>
      <c r="N155" s="285">
        <v>898.1</v>
      </c>
      <c r="O155" s="300">
        <v>47977400</v>
      </c>
      <c r="P155" s="301">
        <v>5.4161063797997906E-2</v>
      </c>
    </row>
    <row r="156" spans="1:16" ht="15">
      <c r="A156" s="263">
        <v>146</v>
      </c>
      <c r="B156" s="362" t="s">
        <v>106</v>
      </c>
      <c r="C156" s="465" t="s">
        <v>183</v>
      </c>
      <c r="D156" s="466">
        <v>44315</v>
      </c>
      <c r="E156" s="297">
        <v>3122.6</v>
      </c>
      <c r="F156" s="297">
        <v>3129.4333333333329</v>
      </c>
      <c r="G156" s="298">
        <v>3105.516666666666</v>
      </c>
      <c r="H156" s="298">
        <v>3088.4333333333329</v>
      </c>
      <c r="I156" s="298">
        <v>3064.516666666666</v>
      </c>
      <c r="J156" s="298">
        <v>3146.516666666666</v>
      </c>
      <c r="K156" s="298">
        <v>3170.4333333333329</v>
      </c>
      <c r="L156" s="298">
        <v>3187.516666666666</v>
      </c>
      <c r="M156" s="285">
        <v>3153.35</v>
      </c>
      <c r="N156" s="285">
        <v>3112.35</v>
      </c>
      <c r="O156" s="300">
        <v>7038000</v>
      </c>
      <c r="P156" s="301">
        <v>2.0221787345075015E-2</v>
      </c>
    </row>
    <row r="157" spans="1:16" ht="15">
      <c r="A157" s="263">
        <v>147</v>
      </c>
      <c r="B157" s="362" t="s">
        <v>106</v>
      </c>
      <c r="C157" s="465" t="s">
        <v>184</v>
      </c>
      <c r="D157" s="466">
        <v>44315</v>
      </c>
      <c r="E157" s="297">
        <v>967.95</v>
      </c>
      <c r="F157" s="297">
        <v>972.2166666666667</v>
      </c>
      <c r="G157" s="298">
        <v>958.93333333333339</v>
      </c>
      <c r="H157" s="298">
        <v>949.91666666666674</v>
      </c>
      <c r="I157" s="298">
        <v>936.63333333333344</v>
      </c>
      <c r="J157" s="298">
        <v>981.23333333333335</v>
      </c>
      <c r="K157" s="298">
        <v>994.51666666666665</v>
      </c>
      <c r="L157" s="298">
        <v>1003.5333333333333</v>
      </c>
      <c r="M157" s="285">
        <v>985.5</v>
      </c>
      <c r="N157" s="285">
        <v>963.2</v>
      </c>
      <c r="O157" s="300">
        <v>12883200</v>
      </c>
      <c r="P157" s="301">
        <v>3.6793819410912601E-2</v>
      </c>
    </row>
    <row r="158" spans="1:16" ht="15">
      <c r="A158" s="263">
        <v>148</v>
      </c>
      <c r="B158" s="362" t="s">
        <v>49</v>
      </c>
      <c r="C158" s="465" t="s">
        <v>185</v>
      </c>
      <c r="D158" s="466">
        <v>44315</v>
      </c>
      <c r="E158" s="297">
        <v>1484.8</v>
      </c>
      <c r="F158" s="297">
        <v>1494.4000000000003</v>
      </c>
      <c r="G158" s="298">
        <v>1466.8000000000006</v>
      </c>
      <c r="H158" s="298">
        <v>1448.8000000000004</v>
      </c>
      <c r="I158" s="298">
        <v>1421.2000000000007</v>
      </c>
      <c r="J158" s="298">
        <v>1512.4000000000005</v>
      </c>
      <c r="K158" s="298">
        <v>1540.0000000000005</v>
      </c>
      <c r="L158" s="298">
        <v>1558.0000000000005</v>
      </c>
      <c r="M158" s="285">
        <v>1522</v>
      </c>
      <c r="N158" s="285">
        <v>1476.4</v>
      </c>
      <c r="O158" s="300">
        <v>5950500</v>
      </c>
      <c r="P158" s="301">
        <v>1.9532253919300951E-2</v>
      </c>
    </row>
    <row r="159" spans="1:16" ht="15">
      <c r="A159" s="263">
        <v>149</v>
      </c>
      <c r="B159" s="362" t="s">
        <v>51</v>
      </c>
      <c r="C159" s="465" t="s">
        <v>186</v>
      </c>
      <c r="D159" s="466">
        <v>44315</v>
      </c>
      <c r="E159" s="297">
        <v>2582.25</v>
      </c>
      <c r="F159" s="297">
        <v>2599.4</v>
      </c>
      <c r="G159" s="298">
        <v>2553.8000000000002</v>
      </c>
      <c r="H159" s="298">
        <v>2525.35</v>
      </c>
      <c r="I159" s="298">
        <v>2479.75</v>
      </c>
      <c r="J159" s="298">
        <v>2627.8500000000004</v>
      </c>
      <c r="K159" s="298">
        <v>2673.45</v>
      </c>
      <c r="L159" s="298">
        <v>2701.9000000000005</v>
      </c>
      <c r="M159" s="285">
        <v>2645</v>
      </c>
      <c r="N159" s="285">
        <v>2570.9499999999998</v>
      </c>
      <c r="O159" s="300">
        <v>1022500</v>
      </c>
      <c r="P159" s="301">
        <v>1.6401590457256462E-2</v>
      </c>
    </row>
    <row r="160" spans="1:16" ht="15">
      <c r="A160" s="263">
        <v>150</v>
      </c>
      <c r="B160" s="362" t="s">
        <v>42</v>
      </c>
      <c r="C160" s="465" t="s">
        <v>187</v>
      </c>
      <c r="D160" s="466">
        <v>44315</v>
      </c>
      <c r="E160" s="297">
        <v>384.85</v>
      </c>
      <c r="F160" s="297">
        <v>382.9666666666667</v>
      </c>
      <c r="G160" s="298">
        <v>380.18333333333339</v>
      </c>
      <c r="H160" s="298">
        <v>375.51666666666671</v>
      </c>
      <c r="I160" s="298">
        <v>372.73333333333341</v>
      </c>
      <c r="J160" s="298">
        <v>387.63333333333338</v>
      </c>
      <c r="K160" s="298">
        <v>390.41666666666669</v>
      </c>
      <c r="L160" s="298">
        <v>395.08333333333337</v>
      </c>
      <c r="M160" s="285">
        <v>385.75</v>
      </c>
      <c r="N160" s="285">
        <v>378.3</v>
      </c>
      <c r="O160" s="300">
        <v>2145000</v>
      </c>
      <c r="P160" s="301">
        <v>-7.6227390180878554E-2</v>
      </c>
    </row>
    <row r="161" spans="1:16" ht="15">
      <c r="A161" s="263">
        <v>151</v>
      </c>
      <c r="B161" s="362" t="s">
        <v>39</v>
      </c>
      <c r="C161" s="465" t="s">
        <v>510</v>
      </c>
      <c r="D161" s="466">
        <v>44315</v>
      </c>
      <c r="E161" s="297">
        <v>748.4</v>
      </c>
      <c r="F161" s="297">
        <v>741.43333333333339</v>
      </c>
      <c r="G161" s="298">
        <v>731.11666666666679</v>
      </c>
      <c r="H161" s="298">
        <v>713.83333333333337</v>
      </c>
      <c r="I161" s="298">
        <v>703.51666666666677</v>
      </c>
      <c r="J161" s="298">
        <v>758.71666666666681</v>
      </c>
      <c r="K161" s="298">
        <v>769.03333333333342</v>
      </c>
      <c r="L161" s="298">
        <v>786.31666666666683</v>
      </c>
      <c r="M161" s="285">
        <v>751.75</v>
      </c>
      <c r="N161" s="285">
        <v>724.15</v>
      </c>
      <c r="O161" s="300">
        <v>1129550</v>
      </c>
      <c r="P161" s="301">
        <v>-1.8273471959672338E-2</v>
      </c>
    </row>
    <row r="162" spans="1:16" ht="15">
      <c r="A162" s="263">
        <v>152</v>
      </c>
      <c r="B162" s="362" t="s">
        <v>43</v>
      </c>
      <c r="C162" s="465" t="s">
        <v>188</v>
      </c>
      <c r="D162" s="466">
        <v>44315</v>
      </c>
      <c r="E162" s="297">
        <v>535.20000000000005</v>
      </c>
      <c r="F162" s="297">
        <v>532.7166666666667</v>
      </c>
      <c r="G162" s="298">
        <v>527.48333333333335</v>
      </c>
      <c r="H162" s="298">
        <v>519.76666666666665</v>
      </c>
      <c r="I162" s="298">
        <v>514.5333333333333</v>
      </c>
      <c r="J162" s="298">
        <v>540.43333333333339</v>
      </c>
      <c r="K162" s="298">
        <v>545.66666666666674</v>
      </c>
      <c r="L162" s="298">
        <v>553.38333333333344</v>
      </c>
      <c r="M162" s="285">
        <v>537.95000000000005</v>
      </c>
      <c r="N162" s="285">
        <v>525</v>
      </c>
      <c r="O162" s="300">
        <v>3871000</v>
      </c>
      <c r="P162" s="301">
        <v>2.521319985168706E-2</v>
      </c>
    </row>
    <row r="163" spans="1:16" ht="15">
      <c r="A163" s="263">
        <v>153</v>
      </c>
      <c r="B163" s="362" t="s">
        <v>49</v>
      </c>
      <c r="C163" s="465" t="s">
        <v>189</v>
      </c>
      <c r="D163" s="466">
        <v>44315</v>
      </c>
      <c r="E163" s="297">
        <v>1123.95</v>
      </c>
      <c r="F163" s="297">
        <v>1118.0166666666667</v>
      </c>
      <c r="G163" s="298">
        <v>1107.9333333333334</v>
      </c>
      <c r="H163" s="298">
        <v>1091.9166666666667</v>
      </c>
      <c r="I163" s="298">
        <v>1081.8333333333335</v>
      </c>
      <c r="J163" s="298">
        <v>1134.0333333333333</v>
      </c>
      <c r="K163" s="298">
        <v>1144.1166666666668</v>
      </c>
      <c r="L163" s="298">
        <v>1160.1333333333332</v>
      </c>
      <c r="M163" s="285">
        <v>1128.0999999999999</v>
      </c>
      <c r="N163" s="285">
        <v>1102</v>
      </c>
      <c r="O163" s="300">
        <v>1474200</v>
      </c>
      <c r="P163" s="301">
        <v>9.5877277085330784E-3</v>
      </c>
    </row>
    <row r="164" spans="1:16" ht="15">
      <c r="A164" s="263">
        <v>154</v>
      </c>
      <c r="B164" s="362" t="s">
        <v>37</v>
      </c>
      <c r="C164" s="465" t="s">
        <v>191</v>
      </c>
      <c r="D164" s="466">
        <v>44315</v>
      </c>
      <c r="E164" s="297">
        <v>6112.05</v>
      </c>
      <c r="F164" s="297">
        <v>6114.6833333333334</v>
      </c>
      <c r="G164" s="298">
        <v>5987.3666666666668</v>
      </c>
      <c r="H164" s="298">
        <v>5862.6833333333334</v>
      </c>
      <c r="I164" s="298">
        <v>5735.3666666666668</v>
      </c>
      <c r="J164" s="298">
        <v>6239.3666666666668</v>
      </c>
      <c r="K164" s="298">
        <v>6366.6833333333343</v>
      </c>
      <c r="L164" s="298">
        <v>6491.3666666666668</v>
      </c>
      <c r="M164" s="285">
        <v>6242</v>
      </c>
      <c r="N164" s="285">
        <v>5990</v>
      </c>
      <c r="O164" s="300">
        <v>2621400</v>
      </c>
      <c r="P164" s="301">
        <v>0.17646530832061755</v>
      </c>
    </row>
    <row r="165" spans="1:16" ht="15">
      <c r="A165" s="263">
        <v>155</v>
      </c>
      <c r="B165" s="362" t="s">
        <v>841</v>
      </c>
      <c r="C165" s="465" t="s">
        <v>193</v>
      </c>
      <c r="D165" s="466">
        <v>44315</v>
      </c>
      <c r="E165" s="297">
        <v>591.65</v>
      </c>
      <c r="F165" s="297">
        <v>591.1</v>
      </c>
      <c r="G165" s="298">
        <v>583.55000000000007</v>
      </c>
      <c r="H165" s="298">
        <v>575.45000000000005</v>
      </c>
      <c r="I165" s="298">
        <v>567.90000000000009</v>
      </c>
      <c r="J165" s="298">
        <v>599.20000000000005</v>
      </c>
      <c r="K165" s="298">
        <v>606.75</v>
      </c>
      <c r="L165" s="298">
        <v>614.85</v>
      </c>
      <c r="M165" s="285">
        <v>598.65</v>
      </c>
      <c r="N165" s="285">
        <v>583</v>
      </c>
      <c r="O165" s="300">
        <v>21919300</v>
      </c>
      <c r="P165" s="301">
        <v>7.1078724166766215E-3</v>
      </c>
    </row>
    <row r="166" spans="1:16" ht="15">
      <c r="A166" s="263">
        <v>156</v>
      </c>
      <c r="B166" s="362" t="s">
        <v>111</v>
      </c>
      <c r="C166" s="465" t="s">
        <v>194</v>
      </c>
      <c r="D166" s="466">
        <v>44315</v>
      </c>
      <c r="E166" s="297">
        <v>227.1</v>
      </c>
      <c r="F166" s="297">
        <v>226.88333333333335</v>
      </c>
      <c r="G166" s="298">
        <v>224.26666666666671</v>
      </c>
      <c r="H166" s="298">
        <v>221.43333333333337</v>
      </c>
      <c r="I166" s="298">
        <v>218.81666666666672</v>
      </c>
      <c r="J166" s="298">
        <v>229.7166666666667</v>
      </c>
      <c r="K166" s="298">
        <v>232.33333333333331</v>
      </c>
      <c r="L166" s="298">
        <v>235.16666666666669</v>
      </c>
      <c r="M166" s="285">
        <v>229.5</v>
      </c>
      <c r="N166" s="285">
        <v>224.05</v>
      </c>
      <c r="O166" s="300">
        <v>84003800</v>
      </c>
      <c r="P166" s="301">
        <v>-3.2369602001029942E-3</v>
      </c>
    </row>
    <row r="167" spans="1:16" ht="15">
      <c r="A167" s="263">
        <v>157</v>
      </c>
      <c r="B167" s="362" t="s">
        <v>63</v>
      </c>
      <c r="C167" s="465" t="s">
        <v>195</v>
      </c>
      <c r="D167" s="466">
        <v>44315</v>
      </c>
      <c r="E167" s="297">
        <v>940.7</v>
      </c>
      <c r="F167" s="297">
        <v>941.71666666666658</v>
      </c>
      <c r="G167" s="298">
        <v>932.03333333333319</v>
      </c>
      <c r="H167" s="298">
        <v>923.36666666666656</v>
      </c>
      <c r="I167" s="298">
        <v>913.68333333333317</v>
      </c>
      <c r="J167" s="298">
        <v>950.38333333333321</v>
      </c>
      <c r="K167" s="298">
        <v>960.06666666666661</v>
      </c>
      <c r="L167" s="298">
        <v>968.73333333333323</v>
      </c>
      <c r="M167" s="285">
        <v>951.4</v>
      </c>
      <c r="N167" s="285">
        <v>933.05</v>
      </c>
      <c r="O167" s="300">
        <v>3884000</v>
      </c>
      <c r="P167" s="301">
        <v>-6.3954975697109234E-3</v>
      </c>
    </row>
    <row r="168" spans="1:16" ht="15">
      <c r="A168" s="263">
        <v>158</v>
      </c>
      <c r="B168" s="362" t="s">
        <v>106</v>
      </c>
      <c r="C168" s="465" t="s">
        <v>196</v>
      </c>
      <c r="D168" s="466">
        <v>44315</v>
      </c>
      <c r="E168" s="297">
        <v>486.4</v>
      </c>
      <c r="F168" s="297">
        <v>484.26666666666665</v>
      </c>
      <c r="G168" s="298">
        <v>474.33333333333331</v>
      </c>
      <c r="H168" s="298">
        <v>462.26666666666665</v>
      </c>
      <c r="I168" s="298">
        <v>452.33333333333331</v>
      </c>
      <c r="J168" s="298">
        <v>496.33333333333331</v>
      </c>
      <c r="K168" s="298">
        <v>506.26666666666671</v>
      </c>
      <c r="L168" s="298">
        <v>518.33333333333326</v>
      </c>
      <c r="M168" s="285">
        <v>494.2</v>
      </c>
      <c r="N168" s="285">
        <v>472.2</v>
      </c>
      <c r="O168" s="300">
        <v>42096000</v>
      </c>
      <c r="P168" s="301">
        <v>2.1509551172542319E-2</v>
      </c>
    </row>
    <row r="169" spans="1:16" ht="15">
      <c r="A169" s="263">
        <v>159</v>
      </c>
      <c r="B169" s="362" t="s">
        <v>88</v>
      </c>
      <c r="C169" s="465" t="s">
        <v>198</v>
      </c>
      <c r="D169" s="466">
        <v>44315</v>
      </c>
      <c r="E169" s="297">
        <v>192.8</v>
      </c>
      <c r="F169" s="297">
        <v>195.05000000000004</v>
      </c>
      <c r="G169" s="298">
        <v>189.80000000000007</v>
      </c>
      <c r="H169" s="298">
        <v>186.80000000000004</v>
      </c>
      <c r="I169" s="298">
        <v>181.55000000000007</v>
      </c>
      <c r="J169" s="298">
        <v>198.05000000000007</v>
      </c>
      <c r="K169" s="298">
        <v>203.3</v>
      </c>
      <c r="L169" s="298">
        <v>206.30000000000007</v>
      </c>
      <c r="M169" s="285">
        <v>200.3</v>
      </c>
      <c r="N169" s="285">
        <v>192.05</v>
      </c>
      <c r="O169" s="300">
        <v>62223000</v>
      </c>
      <c r="P169" s="301">
        <v>2.7748872702046481E-2</v>
      </c>
    </row>
    <row r="175" spans="1:16">
      <c r="A175" s="277" t="s">
        <v>199</v>
      </c>
    </row>
    <row r="176" spans="1:16">
      <c r="A176" s="277" t="s">
        <v>200</v>
      </c>
    </row>
    <row r="177" spans="1:1">
      <c r="A177" s="277" t="s">
        <v>201</v>
      </c>
    </row>
    <row r="178" spans="1:1">
      <c r="A178" s="277" t="s">
        <v>202</v>
      </c>
    </row>
    <row r="179" spans="1:1">
      <c r="A179" s="277" t="s">
        <v>203</v>
      </c>
    </row>
    <row r="181" spans="1:1">
      <c r="A181" s="281" t="s">
        <v>204</v>
      </c>
    </row>
    <row r="182" spans="1:1">
      <c r="A182" s="302" t="s">
        <v>205</v>
      </c>
    </row>
    <row r="183" spans="1:1">
      <c r="A183" s="302" t="s">
        <v>206</v>
      </c>
    </row>
    <row r="184" spans="1:1">
      <c r="A184" s="302" t="s">
        <v>207</v>
      </c>
    </row>
    <row r="185" spans="1:1">
      <c r="A185" s="303" t="s">
        <v>208</v>
      </c>
    </row>
    <row r="186" spans="1:1">
      <c r="A186" s="303" t="s">
        <v>209</v>
      </c>
    </row>
    <row r="187" spans="1:1">
      <c r="A187" s="303" t="s">
        <v>210</v>
      </c>
    </row>
    <row r="188" spans="1:1">
      <c r="A188" s="303" t="s">
        <v>211</v>
      </c>
    </row>
    <row r="189" spans="1:1">
      <c r="A189" s="303" t="s">
        <v>212</v>
      </c>
    </row>
    <row r="190" spans="1:1">
      <c r="A190" s="303" t="s">
        <v>213</v>
      </c>
    </row>
  </sheetData>
  <sheetProtection selectLockedCells="1" selectUnlockedCells="1"/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2:O339"/>
  <sheetViews>
    <sheetView zoomScale="85" zoomScaleNormal="85" workbookViewId="0">
      <pane ySplit="9" topLeftCell="A10" activePane="bottomLeft" state="frozen"/>
      <selection pane="bottomLeft" activeCell="D16" sqref="D16"/>
    </sheetView>
  </sheetViews>
  <sheetFormatPr defaultColWidth="9.28515625" defaultRowHeight="12.75"/>
  <cols>
    <col min="1" max="1" width="5.85546875" style="8" customWidth="1"/>
    <col min="2" max="2" width="14.28515625" style="8" customWidth="1"/>
    <col min="3" max="3" width="9" style="8" customWidth="1"/>
    <col min="4" max="4" width="9.5703125" style="8" customWidth="1"/>
    <col min="5" max="11" width="9.85546875" style="8" customWidth="1"/>
    <col min="12" max="12" width="9.85546875" style="280" customWidth="1"/>
    <col min="13" max="13" width="12.7109375" style="8" customWidth="1"/>
    <col min="14" max="16384" width="9.28515625" style="8"/>
  </cols>
  <sheetData>
    <row r="2" spans="1:15">
      <c r="A2" s="255"/>
      <c r="B2" s="255"/>
      <c r="C2" s="255"/>
      <c r="D2" s="255"/>
      <c r="E2" s="255"/>
      <c r="F2" s="255"/>
      <c r="G2" s="255"/>
      <c r="H2" s="255"/>
      <c r="I2" s="255"/>
      <c r="J2" s="255"/>
      <c r="K2" s="255"/>
      <c r="L2" s="286"/>
      <c r="M2" s="255"/>
      <c r="N2" s="255"/>
      <c r="O2" s="255"/>
    </row>
    <row r="3" spans="1:15">
      <c r="A3" s="255"/>
      <c r="B3" s="255"/>
      <c r="C3" s="255"/>
      <c r="D3" s="255"/>
      <c r="E3" s="255"/>
      <c r="F3" s="255"/>
      <c r="G3" s="255"/>
      <c r="H3" s="255"/>
      <c r="I3" s="255"/>
      <c r="J3" s="255"/>
      <c r="K3" s="255"/>
      <c r="L3" s="286"/>
      <c r="M3" s="255"/>
      <c r="N3" s="255"/>
      <c r="O3" s="255"/>
    </row>
    <row r="4" spans="1:15">
      <c r="A4" s="255"/>
      <c r="B4" s="255"/>
      <c r="C4" s="255"/>
      <c r="D4" s="255"/>
      <c r="E4" s="255"/>
      <c r="F4" s="255"/>
      <c r="G4" s="255"/>
      <c r="H4" s="255"/>
      <c r="I4" s="255"/>
      <c r="J4" s="255"/>
      <c r="K4" s="255"/>
      <c r="L4" s="286"/>
      <c r="M4" s="255"/>
      <c r="N4" s="255"/>
      <c r="O4" s="255"/>
    </row>
    <row r="5" spans="1:15" ht="25.5" customHeight="1">
      <c r="M5" s="246" t="s">
        <v>14</v>
      </c>
    </row>
    <row r="6" spans="1:15">
      <c r="A6" s="281" t="s">
        <v>15</v>
      </c>
      <c r="K6" s="266">
        <f>Main!B10</f>
        <v>44309</v>
      </c>
    </row>
    <row r="7" spans="1:15">
      <c r="A7"/>
    </row>
    <row r="8" spans="1:15" ht="28.5" customHeight="1">
      <c r="A8" s="579" t="s">
        <v>16</v>
      </c>
      <c r="B8" s="580" t="s">
        <v>18</v>
      </c>
      <c r="C8" s="578" t="s">
        <v>19</v>
      </c>
      <c r="D8" s="578" t="s">
        <v>20</v>
      </c>
      <c r="E8" s="578" t="s">
        <v>21</v>
      </c>
      <c r="F8" s="578"/>
      <c r="G8" s="578"/>
      <c r="H8" s="578" t="s">
        <v>22</v>
      </c>
      <c r="I8" s="578"/>
      <c r="J8" s="578"/>
      <c r="K8" s="260"/>
      <c r="L8" s="268"/>
      <c r="M8" s="268"/>
    </row>
    <row r="9" spans="1:15" ht="36" customHeight="1">
      <c r="A9" s="574"/>
      <c r="B9" s="576"/>
      <c r="C9" s="581" t="s">
        <v>23</v>
      </c>
      <c r="D9" s="581"/>
      <c r="E9" s="262" t="s">
        <v>24</v>
      </c>
      <c r="F9" s="262" t="s">
        <v>25</v>
      </c>
      <c r="G9" s="262" t="s">
        <v>26</v>
      </c>
      <c r="H9" s="262" t="s">
        <v>27</v>
      </c>
      <c r="I9" s="262" t="s">
        <v>28</v>
      </c>
      <c r="J9" s="262" t="s">
        <v>29</v>
      </c>
      <c r="K9" s="262" t="s">
        <v>30</v>
      </c>
      <c r="L9" s="287" t="s">
        <v>31</v>
      </c>
      <c r="M9" s="270" t="s">
        <v>214</v>
      </c>
    </row>
    <row r="10" spans="1:15">
      <c r="A10" s="282">
        <v>1</v>
      </c>
      <c r="B10" s="263" t="s">
        <v>215</v>
      </c>
      <c r="C10" s="283">
        <v>14406.15</v>
      </c>
      <c r="D10" s="284">
        <v>14327.433333333334</v>
      </c>
      <c r="E10" s="284">
        <v>14230.116666666669</v>
      </c>
      <c r="F10" s="284">
        <v>14054.083333333334</v>
      </c>
      <c r="G10" s="284">
        <v>13956.766666666668</v>
      </c>
      <c r="H10" s="284">
        <v>14503.466666666669</v>
      </c>
      <c r="I10" s="284">
        <v>14600.783333333335</v>
      </c>
      <c r="J10" s="284">
        <v>14776.816666666669</v>
      </c>
      <c r="K10" s="283">
        <v>14424.75</v>
      </c>
      <c r="L10" s="283">
        <v>14151.4</v>
      </c>
      <c r="M10" s="288"/>
    </row>
    <row r="11" spans="1:15">
      <c r="A11" s="282">
        <v>2</v>
      </c>
      <c r="B11" s="263" t="s">
        <v>216</v>
      </c>
      <c r="C11" s="285">
        <v>31782.6</v>
      </c>
      <c r="D11" s="265">
        <v>31390.783333333336</v>
      </c>
      <c r="E11" s="265">
        <v>30947.066666666673</v>
      </c>
      <c r="F11" s="265">
        <v>30111.533333333336</v>
      </c>
      <c r="G11" s="265">
        <v>29667.816666666673</v>
      </c>
      <c r="H11" s="265">
        <v>32226.316666666673</v>
      </c>
      <c r="I11" s="265">
        <v>32670.03333333334</v>
      </c>
      <c r="J11" s="265">
        <v>33505.566666666673</v>
      </c>
      <c r="K11" s="285">
        <v>31834.5</v>
      </c>
      <c r="L11" s="285">
        <v>30555.25</v>
      </c>
      <c r="M11" s="288"/>
    </row>
    <row r="12" spans="1:15">
      <c r="A12" s="282">
        <v>3</v>
      </c>
      <c r="B12" s="271" t="s">
        <v>217</v>
      </c>
      <c r="C12" s="285">
        <v>1716.3</v>
      </c>
      <c r="D12" s="265">
        <v>1709.8666666666668</v>
      </c>
      <c r="E12" s="265">
        <v>1699.7333333333336</v>
      </c>
      <c r="F12" s="265">
        <v>1683.1666666666667</v>
      </c>
      <c r="G12" s="265">
        <v>1673.0333333333335</v>
      </c>
      <c r="H12" s="265">
        <v>1726.4333333333336</v>
      </c>
      <c r="I12" s="265">
        <v>1736.5666666666668</v>
      </c>
      <c r="J12" s="265">
        <v>1753.1333333333337</v>
      </c>
      <c r="K12" s="285">
        <v>1720</v>
      </c>
      <c r="L12" s="285">
        <v>1693.3</v>
      </c>
      <c r="M12" s="288"/>
    </row>
    <row r="13" spans="1:15">
      <c r="A13" s="282">
        <v>4</v>
      </c>
      <c r="B13" s="263" t="s">
        <v>218</v>
      </c>
      <c r="C13" s="285">
        <v>3946.95</v>
      </c>
      <c r="D13" s="265">
        <v>3930.7666666666664</v>
      </c>
      <c r="E13" s="265">
        <v>3906.4833333333327</v>
      </c>
      <c r="F13" s="265">
        <v>3866.0166666666664</v>
      </c>
      <c r="G13" s="265">
        <v>3841.7333333333327</v>
      </c>
      <c r="H13" s="265">
        <v>3971.2333333333327</v>
      </c>
      <c r="I13" s="265">
        <v>3995.5166666666664</v>
      </c>
      <c r="J13" s="265">
        <v>4035.9833333333327</v>
      </c>
      <c r="K13" s="285">
        <v>3955.05</v>
      </c>
      <c r="L13" s="285">
        <v>3890.3</v>
      </c>
      <c r="M13" s="288"/>
    </row>
    <row r="14" spans="1:15">
      <c r="A14" s="282">
        <v>5</v>
      </c>
      <c r="B14" s="263" t="s">
        <v>219</v>
      </c>
      <c r="C14" s="285">
        <v>25826.7</v>
      </c>
      <c r="D14" s="265">
        <v>25866.766666666663</v>
      </c>
      <c r="E14" s="265">
        <v>25678.533333333326</v>
      </c>
      <c r="F14" s="265">
        <v>25530.366666666661</v>
      </c>
      <c r="G14" s="265">
        <v>25342.133333333324</v>
      </c>
      <c r="H14" s="265">
        <v>26014.933333333327</v>
      </c>
      <c r="I14" s="265">
        <v>26203.166666666664</v>
      </c>
      <c r="J14" s="265">
        <v>26351.333333333328</v>
      </c>
      <c r="K14" s="285">
        <v>26055</v>
      </c>
      <c r="L14" s="285">
        <v>25718.6</v>
      </c>
      <c r="M14" s="288"/>
    </row>
    <row r="15" spans="1:15">
      <c r="A15" s="282">
        <v>6</v>
      </c>
      <c r="B15" s="263" t="s">
        <v>220</v>
      </c>
      <c r="C15" s="285">
        <v>3011.65</v>
      </c>
      <c r="D15" s="265">
        <v>2997.5</v>
      </c>
      <c r="E15" s="265">
        <v>2978.85</v>
      </c>
      <c r="F15" s="265">
        <v>2946.0499999999997</v>
      </c>
      <c r="G15" s="265">
        <v>2927.3999999999996</v>
      </c>
      <c r="H15" s="265">
        <v>3030.3</v>
      </c>
      <c r="I15" s="265">
        <v>3048.95</v>
      </c>
      <c r="J15" s="265">
        <v>3081.7500000000005</v>
      </c>
      <c r="K15" s="285">
        <v>3016.15</v>
      </c>
      <c r="L15" s="285">
        <v>2964.7</v>
      </c>
      <c r="M15" s="288"/>
    </row>
    <row r="16" spans="1:15">
      <c r="A16" s="282">
        <v>7</v>
      </c>
      <c r="B16" s="263" t="s">
        <v>221</v>
      </c>
      <c r="C16" s="285">
        <v>6506.95</v>
      </c>
      <c r="D16" s="265">
        <v>6473.166666666667</v>
      </c>
      <c r="E16" s="265">
        <v>6432.2833333333338</v>
      </c>
      <c r="F16" s="265">
        <v>6357.6166666666668</v>
      </c>
      <c r="G16" s="265">
        <v>6316.7333333333336</v>
      </c>
      <c r="H16" s="265">
        <v>6547.8333333333339</v>
      </c>
      <c r="I16" s="265">
        <v>6588.7166666666672</v>
      </c>
      <c r="J16" s="265">
        <v>6663.3833333333341</v>
      </c>
      <c r="K16" s="285">
        <v>6514.05</v>
      </c>
      <c r="L16" s="285">
        <v>6398.5</v>
      </c>
      <c r="M16" s="288"/>
    </row>
    <row r="17" spans="1:13">
      <c r="A17" s="282">
        <v>8</v>
      </c>
      <c r="B17" s="263" t="s">
        <v>38</v>
      </c>
      <c r="C17" s="263">
        <v>1825.8</v>
      </c>
      <c r="D17" s="265">
        <v>1871.9333333333334</v>
      </c>
      <c r="E17" s="265">
        <v>1763.8666666666668</v>
      </c>
      <c r="F17" s="265">
        <v>1701.9333333333334</v>
      </c>
      <c r="G17" s="265">
        <v>1593.8666666666668</v>
      </c>
      <c r="H17" s="265">
        <v>1933.8666666666668</v>
      </c>
      <c r="I17" s="265">
        <v>2041.9333333333334</v>
      </c>
      <c r="J17" s="265">
        <v>2103.8666666666668</v>
      </c>
      <c r="K17" s="263">
        <v>1980</v>
      </c>
      <c r="L17" s="263">
        <v>1810</v>
      </c>
      <c r="M17" s="263">
        <v>58.73433</v>
      </c>
    </row>
    <row r="18" spans="1:13">
      <c r="A18" s="282">
        <v>9</v>
      </c>
      <c r="B18" s="263" t="s">
        <v>222</v>
      </c>
      <c r="C18" s="263">
        <v>1041.3</v>
      </c>
      <c r="D18" s="265">
        <v>1038.7666666666667</v>
      </c>
      <c r="E18" s="265">
        <v>1022.5333333333333</v>
      </c>
      <c r="F18" s="265">
        <v>1003.7666666666667</v>
      </c>
      <c r="G18" s="265">
        <v>987.5333333333333</v>
      </c>
      <c r="H18" s="265">
        <v>1057.5333333333333</v>
      </c>
      <c r="I18" s="265">
        <v>1073.7666666666664</v>
      </c>
      <c r="J18" s="265">
        <v>1092.5333333333333</v>
      </c>
      <c r="K18" s="263">
        <v>1055</v>
      </c>
      <c r="L18" s="263">
        <v>1020</v>
      </c>
      <c r="M18" s="263">
        <v>14.783060000000001</v>
      </c>
    </row>
    <row r="19" spans="1:13">
      <c r="A19" s="282">
        <v>10</v>
      </c>
      <c r="B19" s="263" t="s">
        <v>735</v>
      </c>
      <c r="C19" s="264">
        <v>1434.7</v>
      </c>
      <c r="D19" s="265">
        <v>1431.25</v>
      </c>
      <c r="E19" s="265">
        <v>1414.45</v>
      </c>
      <c r="F19" s="265">
        <v>1394.2</v>
      </c>
      <c r="G19" s="265">
        <v>1377.4</v>
      </c>
      <c r="H19" s="265">
        <v>1451.5</v>
      </c>
      <c r="I19" s="265">
        <v>1468.3000000000002</v>
      </c>
      <c r="J19" s="265">
        <v>1488.55</v>
      </c>
      <c r="K19" s="263">
        <v>1448.05</v>
      </c>
      <c r="L19" s="263">
        <v>1411</v>
      </c>
      <c r="M19" s="263">
        <v>2.8711099999999998</v>
      </c>
    </row>
    <row r="20" spans="1:13">
      <c r="A20" s="282">
        <v>11</v>
      </c>
      <c r="B20" s="263" t="s">
        <v>288</v>
      </c>
      <c r="C20" s="263">
        <v>14839.9</v>
      </c>
      <c r="D20" s="265">
        <v>14860</v>
      </c>
      <c r="E20" s="265">
        <v>14730</v>
      </c>
      <c r="F20" s="265">
        <v>14620.1</v>
      </c>
      <c r="G20" s="265">
        <v>14490.1</v>
      </c>
      <c r="H20" s="265">
        <v>14969.9</v>
      </c>
      <c r="I20" s="265">
        <v>15099.9</v>
      </c>
      <c r="J20" s="265">
        <v>15209.8</v>
      </c>
      <c r="K20" s="263">
        <v>14990</v>
      </c>
      <c r="L20" s="263">
        <v>14750.1</v>
      </c>
      <c r="M20" s="263">
        <v>0.11046</v>
      </c>
    </row>
    <row r="21" spans="1:13">
      <c r="A21" s="282">
        <v>12</v>
      </c>
      <c r="B21" s="263" t="s">
        <v>40</v>
      </c>
      <c r="C21" s="263">
        <v>1142.75</v>
      </c>
      <c r="D21" s="265">
        <v>1148.5</v>
      </c>
      <c r="E21" s="265">
        <v>1119.3</v>
      </c>
      <c r="F21" s="265">
        <v>1095.8499999999999</v>
      </c>
      <c r="G21" s="265">
        <v>1066.6499999999999</v>
      </c>
      <c r="H21" s="265">
        <v>1171.95</v>
      </c>
      <c r="I21" s="265">
        <v>1201.1499999999999</v>
      </c>
      <c r="J21" s="265">
        <v>1224.6000000000001</v>
      </c>
      <c r="K21" s="263">
        <v>1177.7</v>
      </c>
      <c r="L21" s="263">
        <v>1125.05</v>
      </c>
      <c r="M21" s="263">
        <v>82.611720000000005</v>
      </c>
    </row>
    <row r="22" spans="1:13">
      <c r="A22" s="282">
        <v>13</v>
      </c>
      <c r="B22" s="263" t="s">
        <v>289</v>
      </c>
      <c r="C22" s="263">
        <v>1043.95</v>
      </c>
      <c r="D22" s="265">
        <v>1055.6499999999999</v>
      </c>
      <c r="E22" s="265">
        <v>1025.2999999999997</v>
      </c>
      <c r="F22" s="265">
        <v>1006.6499999999999</v>
      </c>
      <c r="G22" s="265">
        <v>976.29999999999973</v>
      </c>
      <c r="H22" s="265">
        <v>1074.2999999999997</v>
      </c>
      <c r="I22" s="265">
        <v>1104.6499999999996</v>
      </c>
      <c r="J22" s="265">
        <v>1123.2999999999997</v>
      </c>
      <c r="K22" s="263">
        <v>1086</v>
      </c>
      <c r="L22" s="263">
        <v>1037</v>
      </c>
      <c r="M22" s="263">
        <v>4.7754899999999996</v>
      </c>
    </row>
    <row r="23" spans="1:13">
      <c r="A23" s="282">
        <v>14</v>
      </c>
      <c r="B23" s="263" t="s">
        <v>41</v>
      </c>
      <c r="C23" s="263">
        <v>720.45</v>
      </c>
      <c r="D23" s="265">
        <v>725.44999999999993</v>
      </c>
      <c r="E23" s="265">
        <v>704.99999999999989</v>
      </c>
      <c r="F23" s="265">
        <v>689.55</v>
      </c>
      <c r="G23" s="265">
        <v>669.09999999999991</v>
      </c>
      <c r="H23" s="265">
        <v>740.89999999999986</v>
      </c>
      <c r="I23" s="265">
        <v>761.34999999999991</v>
      </c>
      <c r="J23" s="265">
        <v>776.79999999999984</v>
      </c>
      <c r="K23" s="263">
        <v>745.9</v>
      </c>
      <c r="L23" s="263">
        <v>710</v>
      </c>
      <c r="M23" s="263">
        <v>213.15167</v>
      </c>
    </row>
    <row r="24" spans="1:13">
      <c r="A24" s="282">
        <v>15</v>
      </c>
      <c r="B24" s="263" t="s">
        <v>831</v>
      </c>
      <c r="C24" s="263">
        <v>1154</v>
      </c>
      <c r="D24" s="265">
        <v>1167.0666666666666</v>
      </c>
      <c r="E24" s="265">
        <v>1120.1333333333332</v>
      </c>
      <c r="F24" s="265">
        <v>1086.2666666666667</v>
      </c>
      <c r="G24" s="265">
        <v>1039.3333333333333</v>
      </c>
      <c r="H24" s="265">
        <v>1200.9333333333332</v>
      </c>
      <c r="I24" s="265">
        <v>1247.8666666666666</v>
      </c>
      <c r="J24" s="265">
        <v>1281.7333333333331</v>
      </c>
      <c r="K24" s="263">
        <v>1214</v>
      </c>
      <c r="L24" s="263">
        <v>1133.2</v>
      </c>
      <c r="M24" s="263">
        <v>21.50909</v>
      </c>
    </row>
    <row r="25" spans="1:13">
      <c r="A25" s="282">
        <v>16</v>
      </c>
      <c r="B25" s="263" t="s">
        <v>290</v>
      </c>
      <c r="C25" s="263">
        <v>1020.7</v>
      </c>
      <c r="D25" s="265">
        <v>1029.5</v>
      </c>
      <c r="E25" s="265">
        <v>1006.3</v>
      </c>
      <c r="F25" s="265">
        <v>991.9</v>
      </c>
      <c r="G25" s="265">
        <v>968.69999999999993</v>
      </c>
      <c r="H25" s="265">
        <v>1043.9000000000001</v>
      </c>
      <c r="I25" s="265">
        <v>1067.0999999999999</v>
      </c>
      <c r="J25" s="265">
        <v>1081.5</v>
      </c>
      <c r="K25" s="263">
        <v>1052.7</v>
      </c>
      <c r="L25" s="263">
        <v>1015.1</v>
      </c>
      <c r="M25" s="263">
        <v>7.2537200000000004</v>
      </c>
    </row>
    <row r="26" spans="1:13">
      <c r="A26" s="282">
        <v>17</v>
      </c>
      <c r="B26" s="263" t="s">
        <v>223</v>
      </c>
      <c r="C26" s="263">
        <v>117.3</v>
      </c>
      <c r="D26" s="265">
        <v>117.96666666666665</v>
      </c>
      <c r="E26" s="265">
        <v>115.33333333333331</v>
      </c>
      <c r="F26" s="265">
        <v>113.36666666666666</v>
      </c>
      <c r="G26" s="265">
        <v>110.73333333333332</v>
      </c>
      <c r="H26" s="265">
        <v>119.93333333333331</v>
      </c>
      <c r="I26" s="265">
        <v>122.56666666666666</v>
      </c>
      <c r="J26" s="265">
        <v>124.5333333333333</v>
      </c>
      <c r="K26" s="263">
        <v>120.6</v>
      </c>
      <c r="L26" s="263">
        <v>116</v>
      </c>
      <c r="M26" s="263">
        <v>36.983559999999997</v>
      </c>
    </row>
    <row r="27" spans="1:13">
      <c r="A27" s="282">
        <v>18</v>
      </c>
      <c r="B27" s="263" t="s">
        <v>224</v>
      </c>
      <c r="C27" s="263">
        <v>173.85</v>
      </c>
      <c r="D27" s="265">
        <v>172.33333333333334</v>
      </c>
      <c r="E27" s="265">
        <v>168.51666666666668</v>
      </c>
      <c r="F27" s="265">
        <v>163.18333333333334</v>
      </c>
      <c r="G27" s="265">
        <v>159.36666666666667</v>
      </c>
      <c r="H27" s="265">
        <v>177.66666666666669</v>
      </c>
      <c r="I27" s="265">
        <v>181.48333333333335</v>
      </c>
      <c r="J27" s="265">
        <v>186.81666666666669</v>
      </c>
      <c r="K27" s="263">
        <v>176.15</v>
      </c>
      <c r="L27" s="263">
        <v>167</v>
      </c>
      <c r="M27" s="263">
        <v>43.050980000000003</v>
      </c>
    </row>
    <row r="28" spans="1:13">
      <c r="A28" s="282">
        <v>19</v>
      </c>
      <c r="B28" s="263" t="s">
        <v>225</v>
      </c>
      <c r="C28" s="263">
        <v>1797.4</v>
      </c>
      <c r="D28" s="265">
        <v>1779.5</v>
      </c>
      <c r="E28" s="265">
        <v>1749</v>
      </c>
      <c r="F28" s="265">
        <v>1700.6</v>
      </c>
      <c r="G28" s="265">
        <v>1670.1</v>
      </c>
      <c r="H28" s="265">
        <v>1827.9</v>
      </c>
      <c r="I28" s="265">
        <v>1858.4</v>
      </c>
      <c r="J28" s="265">
        <v>1906.8000000000002</v>
      </c>
      <c r="K28" s="263">
        <v>1810</v>
      </c>
      <c r="L28" s="263">
        <v>1731.1</v>
      </c>
      <c r="M28" s="263">
        <v>3.8530700000000002</v>
      </c>
    </row>
    <row r="29" spans="1:13">
      <c r="A29" s="282">
        <v>20</v>
      </c>
      <c r="B29" s="263" t="s">
        <v>294</v>
      </c>
      <c r="C29" s="263">
        <v>995.8</v>
      </c>
      <c r="D29" s="265">
        <v>1000.1999999999999</v>
      </c>
      <c r="E29" s="265">
        <v>980.69999999999982</v>
      </c>
      <c r="F29" s="265">
        <v>965.59999999999991</v>
      </c>
      <c r="G29" s="265">
        <v>946.0999999999998</v>
      </c>
      <c r="H29" s="265">
        <v>1015.2999999999998</v>
      </c>
      <c r="I29" s="265">
        <v>1034.8000000000002</v>
      </c>
      <c r="J29" s="265">
        <v>1049.8999999999999</v>
      </c>
      <c r="K29" s="263">
        <v>1019.7</v>
      </c>
      <c r="L29" s="263">
        <v>985.1</v>
      </c>
      <c r="M29" s="263">
        <v>3.86639</v>
      </c>
    </row>
    <row r="30" spans="1:13">
      <c r="A30" s="282">
        <v>21</v>
      </c>
      <c r="B30" s="263" t="s">
        <v>226</v>
      </c>
      <c r="C30" s="263">
        <v>2740.65</v>
      </c>
      <c r="D30" s="265">
        <v>2750.9333333333329</v>
      </c>
      <c r="E30" s="265">
        <v>2721.8666666666659</v>
      </c>
      <c r="F30" s="265">
        <v>2703.083333333333</v>
      </c>
      <c r="G30" s="265">
        <v>2674.016666666666</v>
      </c>
      <c r="H30" s="265">
        <v>2769.7166666666658</v>
      </c>
      <c r="I30" s="265">
        <v>2798.7833333333324</v>
      </c>
      <c r="J30" s="265">
        <v>2817.5666666666657</v>
      </c>
      <c r="K30" s="263">
        <v>2780</v>
      </c>
      <c r="L30" s="263">
        <v>2732.15</v>
      </c>
      <c r="M30" s="263">
        <v>1.3376999999999999</v>
      </c>
    </row>
    <row r="31" spans="1:13">
      <c r="A31" s="282">
        <v>22</v>
      </c>
      <c r="B31" s="263" t="s">
        <v>44</v>
      </c>
      <c r="C31" s="263">
        <v>800.85</v>
      </c>
      <c r="D31" s="265">
        <v>805.18333333333339</v>
      </c>
      <c r="E31" s="265">
        <v>794.46666666666681</v>
      </c>
      <c r="F31" s="265">
        <v>788.08333333333337</v>
      </c>
      <c r="G31" s="265">
        <v>777.36666666666679</v>
      </c>
      <c r="H31" s="265">
        <v>811.56666666666683</v>
      </c>
      <c r="I31" s="265">
        <v>822.28333333333353</v>
      </c>
      <c r="J31" s="265">
        <v>828.66666666666686</v>
      </c>
      <c r="K31" s="263">
        <v>815.9</v>
      </c>
      <c r="L31" s="263">
        <v>798.8</v>
      </c>
      <c r="M31" s="263">
        <v>10.62673</v>
      </c>
    </row>
    <row r="32" spans="1:13">
      <c r="A32" s="282">
        <v>23</v>
      </c>
      <c r="B32" s="263" t="s">
        <v>45</v>
      </c>
      <c r="C32" s="263">
        <v>295.7</v>
      </c>
      <c r="D32" s="265">
        <v>300.66666666666669</v>
      </c>
      <c r="E32" s="265">
        <v>287.48333333333335</v>
      </c>
      <c r="F32" s="265">
        <v>279.26666666666665</v>
      </c>
      <c r="G32" s="265">
        <v>266.08333333333331</v>
      </c>
      <c r="H32" s="265">
        <v>308.88333333333338</v>
      </c>
      <c r="I32" s="265">
        <v>322.06666666666666</v>
      </c>
      <c r="J32" s="265">
        <v>330.28333333333342</v>
      </c>
      <c r="K32" s="263">
        <v>313.85000000000002</v>
      </c>
      <c r="L32" s="263">
        <v>292.45</v>
      </c>
      <c r="M32" s="263">
        <v>122.22234</v>
      </c>
    </row>
    <row r="33" spans="1:13">
      <c r="A33" s="282">
        <v>24</v>
      </c>
      <c r="B33" s="263" t="s">
        <v>46</v>
      </c>
      <c r="C33" s="263">
        <v>3269.65</v>
      </c>
      <c r="D33" s="265">
        <v>3253.4666666666667</v>
      </c>
      <c r="E33" s="265">
        <v>3197.9333333333334</v>
      </c>
      <c r="F33" s="265">
        <v>3126.2166666666667</v>
      </c>
      <c r="G33" s="265">
        <v>3070.6833333333334</v>
      </c>
      <c r="H33" s="265">
        <v>3325.1833333333334</v>
      </c>
      <c r="I33" s="265">
        <v>3380.7166666666672</v>
      </c>
      <c r="J33" s="265">
        <v>3452.4333333333334</v>
      </c>
      <c r="K33" s="263">
        <v>3309</v>
      </c>
      <c r="L33" s="263">
        <v>3181.75</v>
      </c>
      <c r="M33" s="263">
        <v>25.754200000000001</v>
      </c>
    </row>
    <row r="34" spans="1:13">
      <c r="A34" s="282">
        <v>25</v>
      </c>
      <c r="B34" s="263" t="s">
        <v>47</v>
      </c>
      <c r="C34" s="263">
        <v>202.2</v>
      </c>
      <c r="D34" s="265">
        <v>203.71666666666667</v>
      </c>
      <c r="E34" s="265">
        <v>198.93333333333334</v>
      </c>
      <c r="F34" s="265">
        <v>195.66666666666666</v>
      </c>
      <c r="G34" s="265">
        <v>190.88333333333333</v>
      </c>
      <c r="H34" s="265">
        <v>206.98333333333335</v>
      </c>
      <c r="I34" s="265">
        <v>211.76666666666671</v>
      </c>
      <c r="J34" s="265">
        <v>215.03333333333336</v>
      </c>
      <c r="K34" s="263">
        <v>208.5</v>
      </c>
      <c r="L34" s="263">
        <v>200.45</v>
      </c>
      <c r="M34" s="263">
        <v>43.180840000000003</v>
      </c>
    </row>
    <row r="35" spans="1:13">
      <c r="A35" s="282">
        <v>26</v>
      </c>
      <c r="B35" s="263" t="s">
        <v>48</v>
      </c>
      <c r="C35" s="263">
        <v>112.85</v>
      </c>
      <c r="D35" s="265">
        <v>112.63333333333333</v>
      </c>
      <c r="E35" s="265">
        <v>110.96666666666665</v>
      </c>
      <c r="F35" s="265">
        <v>109.08333333333333</v>
      </c>
      <c r="G35" s="265">
        <v>107.41666666666666</v>
      </c>
      <c r="H35" s="265">
        <v>114.51666666666665</v>
      </c>
      <c r="I35" s="265">
        <v>116.18333333333334</v>
      </c>
      <c r="J35" s="265">
        <v>118.06666666666665</v>
      </c>
      <c r="K35" s="263">
        <v>114.3</v>
      </c>
      <c r="L35" s="263">
        <v>110.75</v>
      </c>
      <c r="M35" s="263">
        <v>320.76834000000002</v>
      </c>
    </row>
    <row r="36" spans="1:13">
      <c r="A36" s="282">
        <v>27</v>
      </c>
      <c r="B36" s="263" t="s">
        <v>50</v>
      </c>
      <c r="C36" s="263">
        <v>2553.65</v>
      </c>
      <c r="D36" s="265">
        <v>2562.3833333333337</v>
      </c>
      <c r="E36" s="265">
        <v>2520.0666666666675</v>
      </c>
      <c r="F36" s="265">
        <v>2486.483333333334</v>
      </c>
      <c r="G36" s="265">
        <v>2444.1666666666679</v>
      </c>
      <c r="H36" s="265">
        <v>2595.9666666666672</v>
      </c>
      <c r="I36" s="265">
        <v>2638.2833333333338</v>
      </c>
      <c r="J36" s="265">
        <v>2671.8666666666668</v>
      </c>
      <c r="K36" s="263">
        <v>2604.6999999999998</v>
      </c>
      <c r="L36" s="263">
        <v>2528.8000000000002</v>
      </c>
      <c r="M36" s="263">
        <v>14.89287</v>
      </c>
    </row>
    <row r="37" spans="1:13">
      <c r="A37" s="282">
        <v>28</v>
      </c>
      <c r="B37" s="263" t="s">
        <v>52</v>
      </c>
      <c r="C37" s="263">
        <v>987.3</v>
      </c>
      <c r="D37" s="265">
        <v>990.01666666666677</v>
      </c>
      <c r="E37" s="265">
        <v>973.78333333333353</v>
      </c>
      <c r="F37" s="265">
        <v>960.26666666666677</v>
      </c>
      <c r="G37" s="265">
        <v>944.03333333333353</v>
      </c>
      <c r="H37" s="265">
        <v>1003.5333333333335</v>
      </c>
      <c r="I37" s="265">
        <v>1019.7666666666669</v>
      </c>
      <c r="J37" s="265">
        <v>1033.2833333333335</v>
      </c>
      <c r="K37" s="263">
        <v>1006.25</v>
      </c>
      <c r="L37" s="263">
        <v>976.5</v>
      </c>
      <c r="M37" s="263">
        <v>69.619540000000001</v>
      </c>
    </row>
    <row r="38" spans="1:13">
      <c r="A38" s="282">
        <v>29</v>
      </c>
      <c r="B38" s="263" t="s">
        <v>227</v>
      </c>
      <c r="C38" s="263">
        <v>2778.25</v>
      </c>
      <c r="D38" s="265">
        <v>2808.0166666666664</v>
      </c>
      <c r="E38" s="265">
        <v>2726.2333333333327</v>
      </c>
      <c r="F38" s="265">
        <v>2674.2166666666662</v>
      </c>
      <c r="G38" s="265">
        <v>2592.4333333333325</v>
      </c>
      <c r="H38" s="265">
        <v>2860.0333333333328</v>
      </c>
      <c r="I38" s="265">
        <v>2941.8166666666666</v>
      </c>
      <c r="J38" s="265">
        <v>2993.833333333333</v>
      </c>
      <c r="K38" s="263">
        <v>2889.8</v>
      </c>
      <c r="L38" s="263">
        <v>2756</v>
      </c>
      <c r="M38" s="263">
        <v>4.5184600000000001</v>
      </c>
    </row>
    <row r="39" spans="1:13">
      <c r="A39" s="282">
        <v>30</v>
      </c>
      <c r="B39" s="263" t="s">
        <v>54</v>
      </c>
      <c r="C39" s="263">
        <v>651.75</v>
      </c>
      <c r="D39" s="265">
        <v>652.25</v>
      </c>
      <c r="E39" s="265">
        <v>642.5</v>
      </c>
      <c r="F39" s="265">
        <v>633.25</v>
      </c>
      <c r="G39" s="265">
        <v>623.5</v>
      </c>
      <c r="H39" s="265">
        <v>661.5</v>
      </c>
      <c r="I39" s="265">
        <v>671.25</v>
      </c>
      <c r="J39" s="265">
        <v>680.5</v>
      </c>
      <c r="K39" s="263">
        <v>662</v>
      </c>
      <c r="L39" s="263">
        <v>643</v>
      </c>
      <c r="M39" s="263">
        <v>122.96248</v>
      </c>
    </row>
    <row r="40" spans="1:13">
      <c r="A40" s="282">
        <v>31</v>
      </c>
      <c r="B40" s="263" t="s">
        <v>55</v>
      </c>
      <c r="C40" s="263">
        <v>3600.9</v>
      </c>
      <c r="D40" s="265">
        <v>3593.4333333333338</v>
      </c>
      <c r="E40" s="265">
        <v>3562.5666666666675</v>
      </c>
      <c r="F40" s="265">
        <v>3524.2333333333336</v>
      </c>
      <c r="G40" s="265">
        <v>3493.3666666666672</v>
      </c>
      <c r="H40" s="265">
        <v>3631.7666666666678</v>
      </c>
      <c r="I40" s="265">
        <v>3662.6333333333337</v>
      </c>
      <c r="J40" s="265">
        <v>3700.9666666666681</v>
      </c>
      <c r="K40" s="263">
        <v>3624.3</v>
      </c>
      <c r="L40" s="263">
        <v>3555.1</v>
      </c>
      <c r="M40" s="263">
        <v>6.7655799999999999</v>
      </c>
    </row>
    <row r="41" spans="1:13">
      <c r="A41" s="282">
        <v>32</v>
      </c>
      <c r="B41" s="263" t="s">
        <v>58</v>
      </c>
      <c r="C41" s="263">
        <v>4613.6499999999996</v>
      </c>
      <c r="D41" s="265">
        <v>4622.6166666666659</v>
      </c>
      <c r="E41" s="265">
        <v>4546.2333333333318</v>
      </c>
      <c r="F41" s="265">
        <v>4478.8166666666657</v>
      </c>
      <c r="G41" s="265">
        <v>4402.4333333333316</v>
      </c>
      <c r="H41" s="265">
        <v>4690.0333333333319</v>
      </c>
      <c r="I41" s="265">
        <v>4766.4166666666652</v>
      </c>
      <c r="J41" s="265">
        <v>4833.8333333333321</v>
      </c>
      <c r="K41" s="263">
        <v>4699</v>
      </c>
      <c r="L41" s="263">
        <v>4555.2</v>
      </c>
      <c r="M41" s="263">
        <v>33.945970000000003</v>
      </c>
    </row>
    <row r="42" spans="1:13">
      <c r="A42" s="282">
        <v>33</v>
      </c>
      <c r="B42" s="263" t="s">
        <v>57</v>
      </c>
      <c r="C42" s="263">
        <v>9819.4</v>
      </c>
      <c r="D42" s="265">
        <v>9788.3000000000011</v>
      </c>
      <c r="E42" s="265">
        <v>9631.1000000000022</v>
      </c>
      <c r="F42" s="265">
        <v>9442.8000000000011</v>
      </c>
      <c r="G42" s="265">
        <v>9285.6000000000022</v>
      </c>
      <c r="H42" s="265">
        <v>9976.6000000000022</v>
      </c>
      <c r="I42" s="265">
        <v>10133.800000000003</v>
      </c>
      <c r="J42" s="265">
        <v>10322.100000000002</v>
      </c>
      <c r="K42" s="263">
        <v>9945.5</v>
      </c>
      <c r="L42" s="263">
        <v>9600</v>
      </c>
      <c r="M42" s="263">
        <v>7.9873200000000004</v>
      </c>
    </row>
    <row r="43" spans="1:13">
      <c r="A43" s="282">
        <v>34</v>
      </c>
      <c r="B43" s="263" t="s">
        <v>228</v>
      </c>
      <c r="C43" s="263">
        <v>3377.7</v>
      </c>
      <c r="D43" s="265">
        <v>3352.9333333333329</v>
      </c>
      <c r="E43" s="265">
        <v>3307.1666666666661</v>
      </c>
      <c r="F43" s="265">
        <v>3236.6333333333332</v>
      </c>
      <c r="G43" s="265">
        <v>3190.8666666666663</v>
      </c>
      <c r="H43" s="265">
        <v>3423.4666666666658</v>
      </c>
      <c r="I43" s="265">
        <v>3469.2333333333331</v>
      </c>
      <c r="J43" s="265">
        <v>3539.7666666666655</v>
      </c>
      <c r="K43" s="263">
        <v>3398.7</v>
      </c>
      <c r="L43" s="263">
        <v>3282.4</v>
      </c>
      <c r="M43" s="263">
        <v>0.2114</v>
      </c>
    </row>
    <row r="44" spans="1:13">
      <c r="A44" s="282">
        <v>35</v>
      </c>
      <c r="B44" s="263" t="s">
        <v>59</v>
      </c>
      <c r="C44" s="263">
        <v>1690.8</v>
      </c>
      <c r="D44" s="265">
        <v>1701.9000000000003</v>
      </c>
      <c r="E44" s="265">
        <v>1663.8000000000006</v>
      </c>
      <c r="F44" s="265">
        <v>1636.8000000000004</v>
      </c>
      <c r="G44" s="265">
        <v>1598.7000000000007</v>
      </c>
      <c r="H44" s="265">
        <v>1728.9000000000005</v>
      </c>
      <c r="I44" s="265">
        <v>1767.0000000000005</v>
      </c>
      <c r="J44" s="265">
        <v>1794.0000000000005</v>
      </c>
      <c r="K44" s="263">
        <v>1740</v>
      </c>
      <c r="L44" s="263">
        <v>1674.9</v>
      </c>
      <c r="M44" s="263">
        <v>12.25868</v>
      </c>
    </row>
    <row r="45" spans="1:13">
      <c r="A45" s="282">
        <v>36</v>
      </c>
      <c r="B45" s="263" t="s">
        <v>229</v>
      </c>
      <c r="C45" s="263">
        <v>309.14999999999998</v>
      </c>
      <c r="D45" s="265">
        <v>309.90000000000003</v>
      </c>
      <c r="E45" s="265">
        <v>304.80000000000007</v>
      </c>
      <c r="F45" s="265">
        <v>300.45000000000005</v>
      </c>
      <c r="G45" s="265">
        <v>295.35000000000008</v>
      </c>
      <c r="H45" s="265">
        <v>314.25000000000006</v>
      </c>
      <c r="I45" s="265">
        <v>319.35000000000008</v>
      </c>
      <c r="J45" s="265">
        <v>323.70000000000005</v>
      </c>
      <c r="K45" s="263">
        <v>315</v>
      </c>
      <c r="L45" s="263">
        <v>305.55</v>
      </c>
      <c r="M45" s="263">
        <v>67.66422</v>
      </c>
    </row>
    <row r="46" spans="1:13">
      <c r="A46" s="282">
        <v>37</v>
      </c>
      <c r="B46" s="263" t="s">
        <v>60</v>
      </c>
      <c r="C46" s="263">
        <v>63.25</v>
      </c>
      <c r="D46" s="265">
        <v>63.916666666666664</v>
      </c>
      <c r="E46" s="265">
        <v>62.033333333333331</v>
      </c>
      <c r="F46" s="265">
        <v>60.81666666666667</v>
      </c>
      <c r="G46" s="265">
        <v>58.933333333333337</v>
      </c>
      <c r="H46" s="265">
        <v>65.133333333333326</v>
      </c>
      <c r="I46" s="265">
        <v>67.016666666666666</v>
      </c>
      <c r="J46" s="265">
        <v>68.23333333333332</v>
      </c>
      <c r="K46" s="263">
        <v>65.8</v>
      </c>
      <c r="L46" s="263">
        <v>62.7</v>
      </c>
      <c r="M46" s="263">
        <v>367.14141999999998</v>
      </c>
    </row>
    <row r="47" spans="1:13">
      <c r="A47" s="282">
        <v>38</v>
      </c>
      <c r="B47" s="263" t="s">
        <v>61</v>
      </c>
      <c r="C47" s="263">
        <v>64.599999999999994</v>
      </c>
      <c r="D47" s="265">
        <v>65.033333333333331</v>
      </c>
      <c r="E47" s="265">
        <v>63.566666666666663</v>
      </c>
      <c r="F47" s="265">
        <v>62.533333333333331</v>
      </c>
      <c r="G47" s="265">
        <v>61.066666666666663</v>
      </c>
      <c r="H47" s="265">
        <v>66.066666666666663</v>
      </c>
      <c r="I47" s="265">
        <v>67.533333333333331</v>
      </c>
      <c r="J47" s="265">
        <v>68.566666666666663</v>
      </c>
      <c r="K47" s="263">
        <v>66.5</v>
      </c>
      <c r="L47" s="263">
        <v>64</v>
      </c>
      <c r="M47" s="263">
        <v>52.4788</v>
      </c>
    </row>
    <row r="48" spans="1:13">
      <c r="A48" s="282">
        <v>39</v>
      </c>
      <c r="B48" s="263" t="s">
        <v>62</v>
      </c>
      <c r="C48" s="263">
        <v>1297.6500000000001</v>
      </c>
      <c r="D48" s="265">
        <v>1305.1333333333334</v>
      </c>
      <c r="E48" s="265">
        <v>1280.5166666666669</v>
      </c>
      <c r="F48" s="265">
        <v>1263.3833333333334</v>
      </c>
      <c r="G48" s="265">
        <v>1238.7666666666669</v>
      </c>
      <c r="H48" s="265">
        <v>1322.2666666666669</v>
      </c>
      <c r="I48" s="265">
        <v>1346.8833333333332</v>
      </c>
      <c r="J48" s="265">
        <v>1364.0166666666669</v>
      </c>
      <c r="K48" s="263">
        <v>1329.75</v>
      </c>
      <c r="L48" s="263">
        <v>1288</v>
      </c>
      <c r="M48" s="263">
        <v>5.1785800000000002</v>
      </c>
    </row>
    <row r="49" spans="1:13">
      <c r="A49" s="282">
        <v>40</v>
      </c>
      <c r="B49" s="263" t="s">
        <v>65</v>
      </c>
      <c r="C49" s="263">
        <v>709.5</v>
      </c>
      <c r="D49" s="265">
        <v>713.43333333333339</v>
      </c>
      <c r="E49" s="265">
        <v>702.11666666666679</v>
      </c>
      <c r="F49" s="265">
        <v>694.73333333333335</v>
      </c>
      <c r="G49" s="265">
        <v>683.41666666666674</v>
      </c>
      <c r="H49" s="265">
        <v>720.81666666666683</v>
      </c>
      <c r="I49" s="265">
        <v>732.13333333333344</v>
      </c>
      <c r="J49" s="265">
        <v>739.51666666666688</v>
      </c>
      <c r="K49" s="263">
        <v>724.75</v>
      </c>
      <c r="L49" s="263">
        <v>706.05</v>
      </c>
      <c r="M49" s="263">
        <v>4.2330199999999998</v>
      </c>
    </row>
    <row r="50" spans="1:13">
      <c r="A50" s="282">
        <v>41</v>
      </c>
      <c r="B50" s="263" t="s">
        <v>64</v>
      </c>
      <c r="C50" s="263">
        <v>124.3</v>
      </c>
      <c r="D50" s="265">
        <v>125.2</v>
      </c>
      <c r="E50" s="265">
        <v>122.75</v>
      </c>
      <c r="F50" s="265">
        <v>121.2</v>
      </c>
      <c r="G50" s="265">
        <v>118.75</v>
      </c>
      <c r="H50" s="265">
        <v>126.75</v>
      </c>
      <c r="I50" s="265">
        <v>129.20000000000002</v>
      </c>
      <c r="J50" s="265">
        <v>130.75</v>
      </c>
      <c r="K50" s="263">
        <v>127.65</v>
      </c>
      <c r="L50" s="263">
        <v>123.65</v>
      </c>
      <c r="M50" s="263">
        <v>88.781130000000005</v>
      </c>
    </row>
    <row r="51" spans="1:13">
      <c r="A51" s="282">
        <v>42</v>
      </c>
      <c r="B51" s="263" t="s">
        <v>66</v>
      </c>
      <c r="C51" s="263">
        <v>575.35</v>
      </c>
      <c r="D51" s="265">
        <v>576.69999999999993</v>
      </c>
      <c r="E51" s="265">
        <v>562.64999999999986</v>
      </c>
      <c r="F51" s="265">
        <v>549.94999999999993</v>
      </c>
      <c r="G51" s="265">
        <v>535.89999999999986</v>
      </c>
      <c r="H51" s="265">
        <v>589.39999999999986</v>
      </c>
      <c r="I51" s="265">
        <v>603.44999999999982</v>
      </c>
      <c r="J51" s="265">
        <v>616.14999999999986</v>
      </c>
      <c r="K51" s="263">
        <v>590.75</v>
      </c>
      <c r="L51" s="263">
        <v>564</v>
      </c>
      <c r="M51" s="263">
        <v>26.30705</v>
      </c>
    </row>
    <row r="52" spans="1:13">
      <c r="A52" s="282">
        <v>43</v>
      </c>
      <c r="B52" s="263" t="s">
        <v>69</v>
      </c>
      <c r="C52" s="263">
        <v>44.2</v>
      </c>
      <c r="D52" s="265">
        <v>44.483333333333341</v>
      </c>
      <c r="E52" s="265">
        <v>43.616666666666681</v>
      </c>
      <c r="F52" s="265">
        <v>43.033333333333339</v>
      </c>
      <c r="G52" s="265">
        <v>42.166666666666679</v>
      </c>
      <c r="H52" s="265">
        <v>45.066666666666684</v>
      </c>
      <c r="I52" s="265">
        <v>45.933333333333344</v>
      </c>
      <c r="J52" s="265">
        <v>46.516666666666687</v>
      </c>
      <c r="K52" s="263">
        <v>45.35</v>
      </c>
      <c r="L52" s="263">
        <v>43.9</v>
      </c>
      <c r="M52" s="263">
        <v>325.91935999999998</v>
      </c>
    </row>
    <row r="53" spans="1:13">
      <c r="A53" s="282">
        <v>44</v>
      </c>
      <c r="B53" s="263" t="s">
        <v>73</v>
      </c>
      <c r="C53" s="263">
        <v>408.1</v>
      </c>
      <c r="D53" s="265">
        <v>409.55</v>
      </c>
      <c r="E53" s="265">
        <v>404.65000000000003</v>
      </c>
      <c r="F53" s="265">
        <v>401.20000000000005</v>
      </c>
      <c r="G53" s="265">
        <v>396.30000000000007</v>
      </c>
      <c r="H53" s="265">
        <v>413</v>
      </c>
      <c r="I53" s="265">
        <v>417.9</v>
      </c>
      <c r="J53" s="265">
        <v>421.34999999999997</v>
      </c>
      <c r="K53" s="263">
        <v>414.45</v>
      </c>
      <c r="L53" s="263">
        <v>406.1</v>
      </c>
      <c r="M53" s="263">
        <v>35.134439999999998</v>
      </c>
    </row>
    <row r="54" spans="1:13">
      <c r="A54" s="282">
        <v>45</v>
      </c>
      <c r="B54" s="263" t="s">
        <v>68</v>
      </c>
      <c r="C54" s="263">
        <v>530.20000000000005</v>
      </c>
      <c r="D54" s="265">
        <v>531.0333333333333</v>
      </c>
      <c r="E54" s="265">
        <v>525.06666666666661</v>
      </c>
      <c r="F54" s="265">
        <v>519.93333333333328</v>
      </c>
      <c r="G54" s="265">
        <v>513.96666666666658</v>
      </c>
      <c r="H54" s="265">
        <v>536.16666666666663</v>
      </c>
      <c r="I54" s="265">
        <v>542.13333333333333</v>
      </c>
      <c r="J54" s="265">
        <v>547.26666666666665</v>
      </c>
      <c r="K54" s="263">
        <v>537</v>
      </c>
      <c r="L54" s="263">
        <v>525.9</v>
      </c>
      <c r="M54" s="263">
        <v>72.333039999999997</v>
      </c>
    </row>
    <row r="55" spans="1:13">
      <c r="A55" s="282">
        <v>46</v>
      </c>
      <c r="B55" s="263" t="s">
        <v>70</v>
      </c>
      <c r="C55" s="263">
        <v>401.15</v>
      </c>
      <c r="D55" s="265">
        <v>402.96666666666664</v>
      </c>
      <c r="E55" s="265">
        <v>395.98333333333329</v>
      </c>
      <c r="F55" s="265">
        <v>390.81666666666666</v>
      </c>
      <c r="G55" s="265">
        <v>383.83333333333331</v>
      </c>
      <c r="H55" s="265">
        <v>408.13333333333327</v>
      </c>
      <c r="I55" s="265">
        <v>415.11666666666662</v>
      </c>
      <c r="J55" s="265">
        <v>420.28333333333325</v>
      </c>
      <c r="K55" s="263">
        <v>409.95</v>
      </c>
      <c r="L55" s="263">
        <v>397.8</v>
      </c>
      <c r="M55" s="263">
        <v>44.360259999999997</v>
      </c>
    </row>
    <row r="56" spans="1:13">
      <c r="A56" s="282">
        <v>47</v>
      </c>
      <c r="B56" s="263" t="s">
        <v>230</v>
      </c>
      <c r="C56" s="263">
        <v>1162.0999999999999</v>
      </c>
      <c r="D56" s="265">
        <v>1167.9166666666667</v>
      </c>
      <c r="E56" s="265">
        <v>1153.1833333333334</v>
      </c>
      <c r="F56" s="265">
        <v>1144.2666666666667</v>
      </c>
      <c r="G56" s="265">
        <v>1129.5333333333333</v>
      </c>
      <c r="H56" s="265">
        <v>1176.8333333333335</v>
      </c>
      <c r="I56" s="265">
        <v>1191.5666666666666</v>
      </c>
      <c r="J56" s="265">
        <v>1200.4833333333336</v>
      </c>
      <c r="K56" s="263">
        <v>1182.6500000000001</v>
      </c>
      <c r="L56" s="263">
        <v>1159</v>
      </c>
      <c r="M56" s="263">
        <v>0.20446</v>
      </c>
    </row>
    <row r="57" spans="1:13">
      <c r="A57" s="282">
        <v>48</v>
      </c>
      <c r="B57" s="263" t="s">
        <v>71</v>
      </c>
      <c r="C57" s="263">
        <v>13416.8</v>
      </c>
      <c r="D57" s="265">
        <v>13470.216666666667</v>
      </c>
      <c r="E57" s="265">
        <v>13250.583333333334</v>
      </c>
      <c r="F57" s="265">
        <v>13084.366666666667</v>
      </c>
      <c r="G57" s="265">
        <v>12864.733333333334</v>
      </c>
      <c r="H57" s="265">
        <v>13636.433333333334</v>
      </c>
      <c r="I57" s="265">
        <v>13856.066666666666</v>
      </c>
      <c r="J57" s="265">
        <v>14022.283333333335</v>
      </c>
      <c r="K57" s="263">
        <v>13689.85</v>
      </c>
      <c r="L57" s="263">
        <v>13304</v>
      </c>
      <c r="M57" s="263">
        <v>0.23995</v>
      </c>
    </row>
    <row r="58" spans="1:13">
      <c r="A58" s="282">
        <v>49</v>
      </c>
      <c r="B58" s="263" t="s">
        <v>74</v>
      </c>
      <c r="C58" s="263">
        <v>3729.9</v>
      </c>
      <c r="D58" s="265">
        <v>3724.25</v>
      </c>
      <c r="E58" s="265">
        <v>3695.75</v>
      </c>
      <c r="F58" s="265">
        <v>3661.6</v>
      </c>
      <c r="G58" s="265">
        <v>3633.1</v>
      </c>
      <c r="H58" s="265">
        <v>3758.4</v>
      </c>
      <c r="I58" s="265">
        <v>3786.9</v>
      </c>
      <c r="J58" s="265">
        <v>3821.05</v>
      </c>
      <c r="K58" s="263">
        <v>3752.75</v>
      </c>
      <c r="L58" s="263">
        <v>3690.1</v>
      </c>
      <c r="M58" s="263">
        <v>3.3147700000000002</v>
      </c>
    </row>
    <row r="59" spans="1:13">
      <c r="A59" s="282">
        <v>50</v>
      </c>
      <c r="B59" s="263" t="s">
        <v>80</v>
      </c>
      <c r="C59" s="263">
        <v>583.45000000000005</v>
      </c>
      <c r="D59" s="265">
        <v>589.2166666666667</v>
      </c>
      <c r="E59" s="265">
        <v>575.43333333333339</v>
      </c>
      <c r="F59" s="265">
        <v>567.41666666666674</v>
      </c>
      <c r="G59" s="265">
        <v>553.63333333333344</v>
      </c>
      <c r="H59" s="265">
        <v>597.23333333333335</v>
      </c>
      <c r="I59" s="265">
        <v>611.01666666666665</v>
      </c>
      <c r="J59" s="265">
        <v>619.0333333333333</v>
      </c>
      <c r="K59" s="263">
        <v>603</v>
      </c>
      <c r="L59" s="263">
        <v>581.20000000000005</v>
      </c>
      <c r="M59" s="263">
        <v>5.0157100000000003</v>
      </c>
    </row>
    <row r="60" spans="1:13">
      <c r="A60" s="282">
        <v>51</v>
      </c>
      <c r="B60" s="263" t="s">
        <v>75</v>
      </c>
      <c r="C60" s="263">
        <v>556.25</v>
      </c>
      <c r="D60" s="265">
        <v>552.6</v>
      </c>
      <c r="E60" s="265">
        <v>536.30000000000007</v>
      </c>
      <c r="F60" s="265">
        <v>516.35</v>
      </c>
      <c r="G60" s="265">
        <v>500.05000000000007</v>
      </c>
      <c r="H60" s="265">
        <v>572.55000000000007</v>
      </c>
      <c r="I60" s="265">
        <v>588.85</v>
      </c>
      <c r="J60" s="265">
        <v>608.80000000000007</v>
      </c>
      <c r="K60" s="263">
        <v>568.9</v>
      </c>
      <c r="L60" s="263">
        <v>532.65</v>
      </c>
      <c r="M60" s="263">
        <v>280.48180000000002</v>
      </c>
    </row>
    <row r="61" spans="1:13">
      <c r="A61" s="282">
        <v>52</v>
      </c>
      <c r="B61" s="263" t="s">
        <v>76</v>
      </c>
      <c r="C61" s="263">
        <v>128.05000000000001</v>
      </c>
      <c r="D61" s="265">
        <v>129.29999999999998</v>
      </c>
      <c r="E61" s="265">
        <v>125.59999999999997</v>
      </c>
      <c r="F61" s="265">
        <v>123.14999999999998</v>
      </c>
      <c r="G61" s="265">
        <v>119.44999999999996</v>
      </c>
      <c r="H61" s="265">
        <v>131.74999999999997</v>
      </c>
      <c r="I61" s="265">
        <v>135.44999999999996</v>
      </c>
      <c r="J61" s="265">
        <v>137.89999999999998</v>
      </c>
      <c r="K61" s="263">
        <v>133</v>
      </c>
      <c r="L61" s="263">
        <v>126.85</v>
      </c>
      <c r="M61" s="263">
        <v>130.38498999999999</v>
      </c>
    </row>
    <row r="62" spans="1:13">
      <c r="A62" s="282">
        <v>53</v>
      </c>
      <c r="B62" s="263" t="s">
        <v>77</v>
      </c>
      <c r="C62" s="263">
        <v>120.85</v>
      </c>
      <c r="D62" s="265">
        <v>121.45</v>
      </c>
      <c r="E62" s="265">
        <v>120.05000000000001</v>
      </c>
      <c r="F62" s="265">
        <v>119.25000000000001</v>
      </c>
      <c r="G62" s="265">
        <v>117.85000000000002</v>
      </c>
      <c r="H62" s="265">
        <v>122.25</v>
      </c>
      <c r="I62" s="265">
        <v>123.65</v>
      </c>
      <c r="J62" s="265">
        <v>124.44999999999999</v>
      </c>
      <c r="K62" s="263">
        <v>122.85</v>
      </c>
      <c r="L62" s="263">
        <v>120.65</v>
      </c>
      <c r="M62" s="263">
        <v>11.9313</v>
      </c>
    </row>
    <row r="63" spans="1:13">
      <c r="A63" s="282">
        <v>54</v>
      </c>
      <c r="B63" s="263" t="s">
        <v>81</v>
      </c>
      <c r="C63" s="263">
        <v>538.75</v>
      </c>
      <c r="D63" s="265">
        <v>543.73333333333335</v>
      </c>
      <c r="E63" s="265">
        <v>528.26666666666665</v>
      </c>
      <c r="F63" s="265">
        <v>517.7833333333333</v>
      </c>
      <c r="G63" s="265">
        <v>502.31666666666661</v>
      </c>
      <c r="H63" s="265">
        <v>554.2166666666667</v>
      </c>
      <c r="I63" s="265">
        <v>569.68333333333339</v>
      </c>
      <c r="J63" s="265">
        <v>580.16666666666674</v>
      </c>
      <c r="K63" s="263">
        <v>559.20000000000005</v>
      </c>
      <c r="L63" s="263">
        <v>533.25</v>
      </c>
      <c r="M63" s="263">
        <v>60.395650000000003</v>
      </c>
    </row>
    <row r="64" spans="1:13">
      <c r="A64" s="282">
        <v>55</v>
      </c>
      <c r="B64" s="263" t="s">
        <v>82</v>
      </c>
      <c r="C64" s="263">
        <v>949.3</v>
      </c>
      <c r="D64" s="265">
        <v>952.25</v>
      </c>
      <c r="E64" s="265">
        <v>938.15</v>
      </c>
      <c r="F64" s="265">
        <v>927</v>
      </c>
      <c r="G64" s="265">
        <v>912.9</v>
      </c>
      <c r="H64" s="265">
        <v>963.4</v>
      </c>
      <c r="I64" s="265">
        <v>977.49999999999989</v>
      </c>
      <c r="J64" s="265">
        <v>988.65</v>
      </c>
      <c r="K64" s="263">
        <v>966.35</v>
      </c>
      <c r="L64" s="263">
        <v>941.1</v>
      </c>
      <c r="M64" s="263">
        <v>102.05616000000001</v>
      </c>
    </row>
    <row r="65" spans="1:13">
      <c r="A65" s="282">
        <v>56</v>
      </c>
      <c r="B65" s="263" t="s">
        <v>231</v>
      </c>
      <c r="C65" s="263">
        <v>158.30000000000001</v>
      </c>
      <c r="D65" s="265">
        <v>159.06666666666669</v>
      </c>
      <c r="E65" s="265">
        <v>157.13333333333338</v>
      </c>
      <c r="F65" s="265">
        <v>155.9666666666667</v>
      </c>
      <c r="G65" s="265">
        <v>154.03333333333339</v>
      </c>
      <c r="H65" s="265">
        <v>160.23333333333338</v>
      </c>
      <c r="I65" s="265">
        <v>162.16666666666671</v>
      </c>
      <c r="J65" s="265">
        <v>163.33333333333337</v>
      </c>
      <c r="K65" s="263">
        <v>161</v>
      </c>
      <c r="L65" s="263">
        <v>157.9</v>
      </c>
      <c r="M65" s="263">
        <v>10.88175</v>
      </c>
    </row>
    <row r="66" spans="1:13">
      <c r="A66" s="282">
        <v>57</v>
      </c>
      <c r="B66" s="263" t="s">
        <v>83</v>
      </c>
      <c r="C66" s="263">
        <v>124.5</v>
      </c>
      <c r="D66" s="265">
        <v>124.93333333333334</v>
      </c>
      <c r="E66" s="265">
        <v>123.61666666666667</v>
      </c>
      <c r="F66" s="265">
        <v>122.73333333333333</v>
      </c>
      <c r="G66" s="265">
        <v>121.41666666666667</v>
      </c>
      <c r="H66" s="265">
        <v>125.81666666666668</v>
      </c>
      <c r="I66" s="265">
        <v>127.13333333333334</v>
      </c>
      <c r="J66" s="265">
        <v>128.01666666666668</v>
      </c>
      <c r="K66" s="263">
        <v>126.25</v>
      </c>
      <c r="L66" s="263">
        <v>124.05</v>
      </c>
      <c r="M66" s="263">
        <v>77.388710000000003</v>
      </c>
    </row>
    <row r="67" spans="1:13">
      <c r="A67" s="282">
        <v>58</v>
      </c>
      <c r="B67" s="263" t="s">
        <v>822</v>
      </c>
      <c r="C67" s="263">
        <v>3010</v>
      </c>
      <c r="D67" s="265">
        <v>3048.5666666666671</v>
      </c>
      <c r="E67" s="265">
        <v>2949.1833333333343</v>
      </c>
      <c r="F67" s="265">
        <v>2888.3666666666672</v>
      </c>
      <c r="G67" s="265">
        <v>2788.9833333333345</v>
      </c>
      <c r="H67" s="265">
        <v>3109.3833333333341</v>
      </c>
      <c r="I67" s="265">
        <v>3208.7666666666664</v>
      </c>
      <c r="J67" s="265">
        <v>3269.5833333333339</v>
      </c>
      <c r="K67" s="263">
        <v>3147.95</v>
      </c>
      <c r="L67" s="263">
        <v>2987.75</v>
      </c>
      <c r="M67" s="263">
        <v>4.9455799999999996</v>
      </c>
    </row>
    <row r="68" spans="1:13">
      <c r="A68" s="282">
        <v>59</v>
      </c>
      <c r="B68" s="263" t="s">
        <v>84</v>
      </c>
      <c r="C68" s="263">
        <v>1521.8</v>
      </c>
      <c r="D68" s="265">
        <v>1527.7833333333335</v>
      </c>
      <c r="E68" s="265">
        <v>1505.0166666666671</v>
      </c>
      <c r="F68" s="265">
        <v>1488.2333333333336</v>
      </c>
      <c r="G68" s="265">
        <v>1465.4666666666672</v>
      </c>
      <c r="H68" s="265">
        <v>1544.5666666666671</v>
      </c>
      <c r="I68" s="265">
        <v>1567.3333333333335</v>
      </c>
      <c r="J68" s="265">
        <v>1584.116666666667</v>
      </c>
      <c r="K68" s="263">
        <v>1550.55</v>
      </c>
      <c r="L68" s="263">
        <v>1511</v>
      </c>
      <c r="M68" s="263">
        <v>4.2911400000000004</v>
      </c>
    </row>
    <row r="69" spans="1:13">
      <c r="A69" s="282">
        <v>60</v>
      </c>
      <c r="B69" s="263" t="s">
        <v>85</v>
      </c>
      <c r="C69" s="263">
        <v>549.1</v>
      </c>
      <c r="D69" s="265">
        <v>556.06666666666661</v>
      </c>
      <c r="E69" s="265">
        <v>539.13333333333321</v>
      </c>
      <c r="F69" s="265">
        <v>529.16666666666663</v>
      </c>
      <c r="G69" s="265">
        <v>512.23333333333323</v>
      </c>
      <c r="H69" s="265">
        <v>566.03333333333319</v>
      </c>
      <c r="I69" s="265">
        <v>582.96666666666658</v>
      </c>
      <c r="J69" s="265">
        <v>592.93333333333317</v>
      </c>
      <c r="K69" s="263">
        <v>573</v>
      </c>
      <c r="L69" s="263">
        <v>546.1</v>
      </c>
      <c r="M69" s="263">
        <v>16.695399999999999</v>
      </c>
    </row>
    <row r="70" spans="1:13">
      <c r="A70" s="282">
        <v>61</v>
      </c>
      <c r="B70" s="263" t="s">
        <v>232</v>
      </c>
      <c r="C70" s="263">
        <v>737.3</v>
      </c>
      <c r="D70" s="265">
        <v>737.05000000000007</v>
      </c>
      <c r="E70" s="265">
        <v>727.85000000000014</v>
      </c>
      <c r="F70" s="265">
        <v>718.40000000000009</v>
      </c>
      <c r="G70" s="265">
        <v>709.20000000000016</v>
      </c>
      <c r="H70" s="265">
        <v>746.50000000000011</v>
      </c>
      <c r="I70" s="265">
        <v>755.70000000000016</v>
      </c>
      <c r="J70" s="265">
        <v>765.15000000000009</v>
      </c>
      <c r="K70" s="263">
        <v>746.25</v>
      </c>
      <c r="L70" s="263">
        <v>727.6</v>
      </c>
      <c r="M70" s="263">
        <v>1.95272</v>
      </c>
    </row>
    <row r="71" spans="1:13">
      <c r="A71" s="282">
        <v>62</v>
      </c>
      <c r="B71" s="263" t="s">
        <v>233</v>
      </c>
      <c r="C71" s="263">
        <v>367.3</v>
      </c>
      <c r="D71" s="265">
        <v>369.4666666666667</v>
      </c>
      <c r="E71" s="265">
        <v>361.83333333333337</v>
      </c>
      <c r="F71" s="265">
        <v>356.36666666666667</v>
      </c>
      <c r="G71" s="265">
        <v>348.73333333333335</v>
      </c>
      <c r="H71" s="265">
        <v>374.93333333333339</v>
      </c>
      <c r="I71" s="265">
        <v>382.56666666666672</v>
      </c>
      <c r="J71" s="265">
        <v>388.03333333333342</v>
      </c>
      <c r="K71" s="263">
        <v>377.1</v>
      </c>
      <c r="L71" s="263">
        <v>364</v>
      </c>
      <c r="M71" s="263">
        <v>14.16259</v>
      </c>
    </row>
    <row r="72" spans="1:13">
      <c r="A72" s="282">
        <v>63</v>
      </c>
      <c r="B72" s="263" t="s">
        <v>86</v>
      </c>
      <c r="C72" s="263">
        <v>833.4</v>
      </c>
      <c r="D72" s="265">
        <v>837.55000000000007</v>
      </c>
      <c r="E72" s="265">
        <v>820.10000000000014</v>
      </c>
      <c r="F72" s="265">
        <v>806.80000000000007</v>
      </c>
      <c r="G72" s="265">
        <v>789.35000000000014</v>
      </c>
      <c r="H72" s="265">
        <v>850.85000000000014</v>
      </c>
      <c r="I72" s="265">
        <v>868.30000000000018</v>
      </c>
      <c r="J72" s="265">
        <v>881.60000000000014</v>
      </c>
      <c r="K72" s="263">
        <v>855</v>
      </c>
      <c r="L72" s="263">
        <v>824.25</v>
      </c>
      <c r="M72" s="263">
        <v>4.0777200000000002</v>
      </c>
    </row>
    <row r="73" spans="1:13">
      <c r="A73" s="282">
        <v>64</v>
      </c>
      <c r="B73" s="263" t="s">
        <v>92</v>
      </c>
      <c r="C73" s="263">
        <v>234.4</v>
      </c>
      <c r="D73" s="265">
        <v>235.9666666666667</v>
      </c>
      <c r="E73" s="265">
        <v>230.48333333333341</v>
      </c>
      <c r="F73" s="265">
        <v>226.56666666666672</v>
      </c>
      <c r="G73" s="265">
        <v>221.08333333333343</v>
      </c>
      <c r="H73" s="265">
        <v>239.88333333333338</v>
      </c>
      <c r="I73" s="265">
        <v>245.36666666666667</v>
      </c>
      <c r="J73" s="265">
        <v>249.28333333333336</v>
      </c>
      <c r="K73" s="263">
        <v>241.45</v>
      </c>
      <c r="L73" s="263">
        <v>232.05</v>
      </c>
      <c r="M73" s="263">
        <v>121.62782</v>
      </c>
    </row>
    <row r="74" spans="1:13">
      <c r="A74" s="282">
        <v>65</v>
      </c>
      <c r="B74" s="263" t="s">
        <v>87</v>
      </c>
      <c r="C74" s="263">
        <v>569</v>
      </c>
      <c r="D74" s="265">
        <v>570.25</v>
      </c>
      <c r="E74" s="265">
        <v>564.54999999999995</v>
      </c>
      <c r="F74" s="265">
        <v>560.09999999999991</v>
      </c>
      <c r="G74" s="265">
        <v>554.39999999999986</v>
      </c>
      <c r="H74" s="265">
        <v>574.70000000000005</v>
      </c>
      <c r="I74" s="265">
        <v>580.40000000000009</v>
      </c>
      <c r="J74" s="265">
        <v>584.85000000000014</v>
      </c>
      <c r="K74" s="263">
        <v>575.95000000000005</v>
      </c>
      <c r="L74" s="263">
        <v>565.79999999999995</v>
      </c>
      <c r="M74" s="263">
        <v>23.213460000000001</v>
      </c>
    </row>
    <row r="75" spans="1:13">
      <c r="A75" s="282">
        <v>66</v>
      </c>
      <c r="B75" s="263" t="s">
        <v>234</v>
      </c>
      <c r="C75" s="263">
        <v>1447.35</v>
      </c>
      <c r="D75" s="265">
        <v>1480.0333333333335</v>
      </c>
      <c r="E75" s="265">
        <v>1395.3166666666671</v>
      </c>
      <c r="F75" s="265">
        <v>1343.2833333333335</v>
      </c>
      <c r="G75" s="265">
        <v>1258.5666666666671</v>
      </c>
      <c r="H75" s="265">
        <v>1532.0666666666671</v>
      </c>
      <c r="I75" s="265">
        <v>1616.7833333333338</v>
      </c>
      <c r="J75" s="265">
        <v>1668.8166666666671</v>
      </c>
      <c r="K75" s="263">
        <v>1564.75</v>
      </c>
      <c r="L75" s="263">
        <v>1428</v>
      </c>
      <c r="M75" s="263">
        <v>2.6099899999999998</v>
      </c>
    </row>
    <row r="76" spans="1:13">
      <c r="A76" s="282">
        <v>67</v>
      </c>
      <c r="B76" s="263" t="s">
        <v>833</v>
      </c>
      <c r="C76" s="263">
        <v>187.05</v>
      </c>
      <c r="D76" s="265">
        <v>190.79999999999998</v>
      </c>
      <c r="E76" s="265">
        <v>181.74999999999997</v>
      </c>
      <c r="F76" s="265">
        <v>176.45</v>
      </c>
      <c r="G76" s="265">
        <v>167.39999999999998</v>
      </c>
      <c r="H76" s="265">
        <v>196.09999999999997</v>
      </c>
      <c r="I76" s="265">
        <v>205.14999999999998</v>
      </c>
      <c r="J76" s="265">
        <v>210.44999999999996</v>
      </c>
      <c r="K76" s="263">
        <v>199.85</v>
      </c>
      <c r="L76" s="263">
        <v>185.5</v>
      </c>
      <c r="M76" s="263">
        <v>11.358890000000001</v>
      </c>
    </row>
    <row r="77" spans="1:13">
      <c r="A77" s="282">
        <v>68</v>
      </c>
      <c r="B77" s="263" t="s">
        <v>90</v>
      </c>
      <c r="C77" s="263">
        <v>3779.7</v>
      </c>
      <c r="D77" s="265">
        <v>3792.8666666666668</v>
      </c>
      <c r="E77" s="265">
        <v>3736.8333333333335</v>
      </c>
      <c r="F77" s="265">
        <v>3693.9666666666667</v>
      </c>
      <c r="G77" s="265">
        <v>3637.9333333333334</v>
      </c>
      <c r="H77" s="265">
        <v>3835.7333333333336</v>
      </c>
      <c r="I77" s="265">
        <v>3891.7666666666664</v>
      </c>
      <c r="J77" s="265">
        <v>3934.6333333333337</v>
      </c>
      <c r="K77" s="263">
        <v>3848.9</v>
      </c>
      <c r="L77" s="263">
        <v>3750</v>
      </c>
      <c r="M77" s="263">
        <v>5.9457000000000004</v>
      </c>
    </row>
    <row r="78" spans="1:13">
      <c r="A78" s="282">
        <v>69</v>
      </c>
      <c r="B78" s="263" t="s">
        <v>348</v>
      </c>
      <c r="C78" s="263">
        <v>2904.75</v>
      </c>
      <c r="D78" s="265">
        <v>2922.2000000000003</v>
      </c>
      <c r="E78" s="265">
        <v>2843.5500000000006</v>
      </c>
      <c r="F78" s="265">
        <v>2782.3500000000004</v>
      </c>
      <c r="G78" s="265">
        <v>2703.7000000000007</v>
      </c>
      <c r="H78" s="265">
        <v>2983.4000000000005</v>
      </c>
      <c r="I78" s="265">
        <v>3062.05</v>
      </c>
      <c r="J78" s="265">
        <v>3123.2500000000005</v>
      </c>
      <c r="K78" s="263">
        <v>3000.85</v>
      </c>
      <c r="L78" s="263">
        <v>2861</v>
      </c>
      <c r="M78" s="263">
        <v>7.6776</v>
      </c>
    </row>
    <row r="79" spans="1:13">
      <c r="A79" s="282">
        <v>70</v>
      </c>
      <c r="B79" s="263" t="s">
        <v>93</v>
      </c>
      <c r="C79" s="263">
        <v>5156.75</v>
      </c>
      <c r="D79" s="265">
        <v>5152.333333333333</v>
      </c>
      <c r="E79" s="265">
        <v>5093.9166666666661</v>
      </c>
      <c r="F79" s="265">
        <v>5031.083333333333</v>
      </c>
      <c r="G79" s="265">
        <v>4972.6666666666661</v>
      </c>
      <c r="H79" s="265">
        <v>5215.1666666666661</v>
      </c>
      <c r="I79" s="265">
        <v>5273.5833333333321</v>
      </c>
      <c r="J79" s="265">
        <v>5336.4166666666661</v>
      </c>
      <c r="K79" s="263">
        <v>5210.75</v>
      </c>
      <c r="L79" s="263">
        <v>5089.5</v>
      </c>
      <c r="M79" s="263">
        <v>34.849760000000003</v>
      </c>
    </row>
    <row r="80" spans="1:13">
      <c r="A80" s="282">
        <v>71</v>
      </c>
      <c r="B80" s="263" t="s">
        <v>235</v>
      </c>
      <c r="C80" s="263">
        <v>60.7</v>
      </c>
      <c r="D80" s="265">
        <v>61.449999999999996</v>
      </c>
      <c r="E80" s="265">
        <v>59.499999999999993</v>
      </c>
      <c r="F80" s="265">
        <v>58.3</v>
      </c>
      <c r="G80" s="265">
        <v>56.349999999999994</v>
      </c>
      <c r="H80" s="265">
        <v>62.649999999999991</v>
      </c>
      <c r="I80" s="265">
        <v>64.599999999999994</v>
      </c>
      <c r="J80" s="265">
        <v>65.799999999999983</v>
      </c>
      <c r="K80" s="263">
        <v>63.4</v>
      </c>
      <c r="L80" s="263">
        <v>60.25</v>
      </c>
      <c r="M80" s="263">
        <v>10.49133</v>
      </c>
    </row>
    <row r="81" spans="1:13">
      <c r="A81" s="282">
        <v>72</v>
      </c>
      <c r="B81" s="263" t="s">
        <v>94</v>
      </c>
      <c r="C81" s="263">
        <v>2340</v>
      </c>
      <c r="D81" s="265">
        <v>2354.4500000000003</v>
      </c>
      <c r="E81" s="265">
        <v>2304.4500000000007</v>
      </c>
      <c r="F81" s="265">
        <v>2268.9000000000005</v>
      </c>
      <c r="G81" s="265">
        <v>2218.900000000001</v>
      </c>
      <c r="H81" s="265">
        <v>2390.0000000000005</v>
      </c>
      <c r="I81" s="265">
        <v>2439.9999999999995</v>
      </c>
      <c r="J81" s="265">
        <v>2475.5500000000002</v>
      </c>
      <c r="K81" s="263">
        <v>2404.4499999999998</v>
      </c>
      <c r="L81" s="263">
        <v>2318.9</v>
      </c>
      <c r="M81" s="263">
        <v>10.40931</v>
      </c>
    </row>
    <row r="82" spans="1:13">
      <c r="A82" s="282">
        <v>73</v>
      </c>
      <c r="B82" s="263" t="s">
        <v>236</v>
      </c>
      <c r="C82" s="263">
        <v>517</v>
      </c>
      <c r="D82" s="265">
        <v>520.16666666666663</v>
      </c>
      <c r="E82" s="265">
        <v>505.33333333333326</v>
      </c>
      <c r="F82" s="265">
        <v>493.66666666666663</v>
      </c>
      <c r="G82" s="265">
        <v>478.83333333333326</v>
      </c>
      <c r="H82" s="265">
        <v>531.83333333333326</v>
      </c>
      <c r="I82" s="265">
        <v>546.66666666666652</v>
      </c>
      <c r="J82" s="265">
        <v>558.33333333333326</v>
      </c>
      <c r="K82" s="263">
        <v>535</v>
      </c>
      <c r="L82" s="263">
        <v>508.5</v>
      </c>
      <c r="M82" s="263">
        <v>4.3819400000000002</v>
      </c>
    </row>
    <row r="83" spans="1:13">
      <c r="A83" s="282">
        <v>74</v>
      </c>
      <c r="B83" s="263" t="s">
        <v>237</v>
      </c>
      <c r="C83" s="263">
        <v>1288.45</v>
      </c>
      <c r="D83" s="265">
        <v>1288.45</v>
      </c>
      <c r="E83" s="265">
        <v>1275.9000000000001</v>
      </c>
      <c r="F83" s="265">
        <v>1263.3500000000001</v>
      </c>
      <c r="G83" s="265">
        <v>1250.8000000000002</v>
      </c>
      <c r="H83" s="265">
        <v>1301</v>
      </c>
      <c r="I83" s="265">
        <v>1313.5499999999997</v>
      </c>
      <c r="J83" s="265">
        <v>1326.1</v>
      </c>
      <c r="K83" s="263">
        <v>1301</v>
      </c>
      <c r="L83" s="263">
        <v>1275.9000000000001</v>
      </c>
      <c r="M83" s="263">
        <v>2.4913699999999999</v>
      </c>
    </row>
    <row r="84" spans="1:13">
      <c r="A84" s="282">
        <v>75</v>
      </c>
      <c r="B84" s="263" t="s">
        <v>96</v>
      </c>
      <c r="C84" s="263">
        <v>1210.5999999999999</v>
      </c>
      <c r="D84" s="265">
        <v>1214.5999999999999</v>
      </c>
      <c r="E84" s="265">
        <v>1189.8499999999999</v>
      </c>
      <c r="F84" s="265">
        <v>1169.0999999999999</v>
      </c>
      <c r="G84" s="265">
        <v>1144.3499999999999</v>
      </c>
      <c r="H84" s="265">
        <v>1235.3499999999999</v>
      </c>
      <c r="I84" s="265">
        <v>1260.0999999999999</v>
      </c>
      <c r="J84" s="265">
        <v>1280.8499999999999</v>
      </c>
      <c r="K84" s="263">
        <v>1239.3499999999999</v>
      </c>
      <c r="L84" s="263">
        <v>1193.8499999999999</v>
      </c>
      <c r="M84" s="263">
        <v>7.4509800000000004</v>
      </c>
    </row>
    <row r="85" spans="1:13">
      <c r="A85" s="282">
        <v>76</v>
      </c>
      <c r="B85" s="263" t="s">
        <v>97</v>
      </c>
      <c r="C85" s="263">
        <v>173.45</v>
      </c>
      <c r="D85" s="265">
        <v>173.93333333333331</v>
      </c>
      <c r="E85" s="265">
        <v>171.86666666666662</v>
      </c>
      <c r="F85" s="265">
        <v>170.2833333333333</v>
      </c>
      <c r="G85" s="265">
        <v>168.21666666666661</v>
      </c>
      <c r="H85" s="265">
        <v>175.51666666666662</v>
      </c>
      <c r="I85" s="265">
        <v>177.58333333333329</v>
      </c>
      <c r="J85" s="265">
        <v>179.16666666666663</v>
      </c>
      <c r="K85" s="263">
        <v>176</v>
      </c>
      <c r="L85" s="263">
        <v>172.35</v>
      </c>
      <c r="M85" s="263">
        <v>24.915749999999999</v>
      </c>
    </row>
    <row r="86" spans="1:13">
      <c r="A86" s="282">
        <v>77</v>
      </c>
      <c r="B86" s="263" t="s">
        <v>98</v>
      </c>
      <c r="C86" s="263">
        <v>72.099999999999994</v>
      </c>
      <c r="D86" s="265">
        <v>72.766666666666666</v>
      </c>
      <c r="E86" s="265">
        <v>71.033333333333331</v>
      </c>
      <c r="F86" s="265">
        <v>69.966666666666669</v>
      </c>
      <c r="G86" s="265">
        <v>68.233333333333334</v>
      </c>
      <c r="H86" s="265">
        <v>73.833333333333329</v>
      </c>
      <c r="I86" s="265">
        <v>75.566666666666649</v>
      </c>
      <c r="J86" s="265">
        <v>76.633333333333326</v>
      </c>
      <c r="K86" s="263">
        <v>74.5</v>
      </c>
      <c r="L86" s="263">
        <v>71.7</v>
      </c>
      <c r="M86" s="263">
        <v>224.45563999999999</v>
      </c>
    </row>
    <row r="87" spans="1:13">
      <c r="A87" s="282">
        <v>78</v>
      </c>
      <c r="B87" s="263" t="s">
        <v>359</v>
      </c>
      <c r="C87" s="263">
        <v>207.9</v>
      </c>
      <c r="D87" s="265">
        <v>209.5</v>
      </c>
      <c r="E87" s="265">
        <v>201.5</v>
      </c>
      <c r="F87" s="265">
        <v>195.1</v>
      </c>
      <c r="G87" s="265">
        <v>187.1</v>
      </c>
      <c r="H87" s="265">
        <v>215.9</v>
      </c>
      <c r="I87" s="265">
        <v>223.9</v>
      </c>
      <c r="J87" s="265">
        <v>230.3</v>
      </c>
      <c r="K87" s="263">
        <v>217.5</v>
      </c>
      <c r="L87" s="263">
        <v>203.1</v>
      </c>
      <c r="M87" s="263">
        <v>109.49396</v>
      </c>
    </row>
    <row r="88" spans="1:13">
      <c r="A88" s="282">
        <v>79</v>
      </c>
      <c r="B88" s="263" t="s">
        <v>240</v>
      </c>
      <c r="C88" s="263">
        <v>47.7</v>
      </c>
      <c r="D88" s="265">
        <v>47.883333333333333</v>
      </c>
      <c r="E88" s="265">
        <v>47.216666666666669</v>
      </c>
      <c r="F88" s="265">
        <v>46.733333333333334</v>
      </c>
      <c r="G88" s="265">
        <v>46.06666666666667</v>
      </c>
      <c r="H88" s="265">
        <v>48.366666666666667</v>
      </c>
      <c r="I88" s="265">
        <v>49.033333333333339</v>
      </c>
      <c r="J88" s="265">
        <v>49.516666666666666</v>
      </c>
      <c r="K88" s="263">
        <v>48.55</v>
      </c>
      <c r="L88" s="263">
        <v>47.4</v>
      </c>
      <c r="M88" s="263">
        <v>15.647869999999999</v>
      </c>
    </row>
    <row r="89" spans="1:13">
      <c r="A89" s="282">
        <v>80</v>
      </c>
      <c r="B89" s="263" t="s">
        <v>99</v>
      </c>
      <c r="C89" s="263">
        <v>134.4</v>
      </c>
      <c r="D89" s="265">
        <v>135.88333333333333</v>
      </c>
      <c r="E89" s="265">
        <v>132.01666666666665</v>
      </c>
      <c r="F89" s="265">
        <v>129.63333333333333</v>
      </c>
      <c r="G89" s="265">
        <v>125.76666666666665</v>
      </c>
      <c r="H89" s="265">
        <v>138.26666666666665</v>
      </c>
      <c r="I89" s="265">
        <v>142.13333333333333</v>
      </c>
      <c r="J89" s="265">
        <v>144.51666666666665</v>
      </c>
      <c r="K89" s="263">
        <v>139.75</v>
      </c>
      <c r="L89" s="263">
        <v>133.5</v>
      </c>
      <c r="M89" s="263">
        <v>189.26713000000001</v>
      </c>
    </row>
    <row r="90" spans="1:13">
      <c r="A90" s="282">
        <v>81</v>
      </c>
      <c r="B90" s="263" t="s">
        <v>102</v>
      </c>
      <c r="C90" s="263">
        <v>23.05</v>
      </c>
      <c r="D90" s="265">
        <v>23.133333333333336</v>
      </c>
      <c r="E90" s="265">
        <v>22.666666666666671</v>
      </c>
      <c r="F90" s="265">
        <v>22.283333333333335</v>
      </c>
      <c r="G90" s="265">
        <v>21.81666666666667</v>
      </c>
      <c r="H90" s="265">
        <v>23.516666666666673</v>
      </c>
      <c r="I90" s="265">
        <v>23.983333333333334</v>
      </c>
      <c r="J90" s="265">
        <v>24.366666666666674</v>
      </c>
      <c r="K90" s="263">
        <v>23.6</v>
      </c>
      <c r="L90" s="263">
        <v>22.75</v>
      </c>
      <c r="M90" s="263">
        <v>129.67966999999999</v>
      </c>
    </row>
    <row r="91" spans="1:13">
      <c r="A91" s="282">
        <v>82</v>
      </c>
      <c r="B91" s="263" t="s">
        <v>241</v>
      </c>
      <c r="C91" s="263">
        <v>203.45</v>
      </c>
      <c r="D91" s="265">
        <v>205.15</v>
      </c>
      <c r="E91" s="265">
        <v>199.3</v>
      </c>
      <c r="F91" s="265">
        <v>195.15</v>
      </c>
      <c r="G91" s="265">
        <v>189.3</v>
      </c>
      <c r="H91" s="265">
        <v>209.3</v>
      </c>
      <c r="I91" s="265">
        <v>215.14999999999998</v>
      </c>
      <c r="J91" s="265">
        <v>219.3</v>
      </c>
      <c r="K91" s="263">
        <v>211</v>
      </c>
      <c r="L91" s="263">
        <v>201</v>
      </c>
      <c r="M91" s="263">
        <v>10.90404</v>
      </c>
    </row>
    <row r="92" spans="1:13">
      <c r="A92" s="282">
        <v>83</v>
      </c>
      <c r="B92" s="263" t="s">
        <v>100</v>
      </c>
      <c r="C92" s="263">
        <v>571.6</v>
      </c>
      <c r="D92" s="265">
        <v>576.18333333333328</v>
      </c>
      <c r="E92" s="265">
        <v>562.36666666666656</v>
      </c>
      <c r="F92" s="265">
        <v>553.13333333333333</v>
      </c>
      <c r="G92" s="265">
        <v>539.31666666666661</v>
      </c>
      <c r="H92" s="265">
        <v>585.41666666666652</v>
      </c>
      <c r="I92" s="265">
        <v>599.23333333333335</v>
      </c>
      <c r="J92" s="265">
        <v>608.46666666666647</v>
      </c>
      <c r="K92" s="263">
        <v>590</v>
      </c>
      <c r="L92" s="263">
        <v>566.95000000000005</v>
      </c>
      <c r="M92" s="263">
        <v>67.239050000000006</v>
      </c>
    </row>
    <row r="93" spans="1:13">
      <c r="A93" s="282">
        <v>84</v>
      </c>
      <c r="B93" s="263" t="s">
        <v>242</v>
      </c>
      <c r="C93" s="263">
        <v>484.95</v>
      </c>
      <c r="D93" s="265">
        <v>485.86666666666662</v>
      </c>
      <c r="E93" s="265">
        <v>480.73333333333323</v>
      </c>
      <c r="F93" s="265">
        <v>476.51666666666659</v>
      </c>
      <c r="G93" s="265">
        <v>471.38333333333321</v>
      </c>
      <c r="H93" s="265">
        <v>490.08333333333326</v>
      </c>
      <c r="I93" s="265">
        <v>495.21666666666658</v>
      </c>
      <c r="J93" s="265">
        <v>499.43333333333328</v>
      </c>
      <c r="K93" s="263">
        <v>491</v>
      </c>
      <c r="L93" s="263">
        <v>481.65</v>
      </c>
      <c r="M93" s="263">
        <v>0.39977000000000001</v>
      </c>
    </row>
    <row r="94" spans="1:13">
      <c r="A94" s="282">
        <v>85</v>
      </c>
      <c r="B94" s="263" t="s">
        <v>103</v>
      </c>
      <c r="C94" s="263">
        <v>725.65</v>
      </c>
      <c r="D94" s="265">
        <v>725.65</v>
      </c>
      <c r="E94" s="265">
        <v>717.55</v>
      </c>
      <c r="F94" s="265">
        <v>709.44999999999993</v>
      </c>
      <c r="G94" s="265">
        <v>701.34999999999991</v>
      </c>
      <c r="H94" s="265">
        <v>733.75</v>
      </c>
      <c r="I94" s="265">
        <v>741.85000000000014</v>
      </c>
      <c r="J94" s="265">
        <v>749.95</v>
      </c>
      <c r="K94" s="263">
        <v>733.75</v>
      </c>
      <c r="L94" s="263">
        <v>717.55</v>
      </c>
      <c r="M94" s="263">
        <v>11.18993</v>
      </c>
    </row>
    <row r="95" spans="1:13">
      <c r="A95" s="282">
        <v>86</v>
      </c>
      <c r="B95" s="263" t="s">
        <v>243</v>
      </c>
      <c r="C95" s="263">
        <v>515.9</v>
      </c>
      <c r="D95" s="265">
        <v>523.5</v>
      </c>
      <c r="E95" s="265">
        <v>502.5</v>
      </c>
      <c r="F95" s="265">
        <v>489.1</v>
      </c>
      <c r="G95" s="265">
        <v>468.1</v>
      </c>
      <c r="H95" s="265">
        <v>536.9</v>
      </c>
      <c r="I95" s="265">
        <v>557.9</v>
      </c>
      <c r="J95" s="265">
        <v>571.29999999999995</v>
      </c>
      <c r="K95" s="263">
        <v>544.5</v>
      </c>
      <c r="L95" s="263">
        <v>510.1</v>
      </c>
      <c r="M95" s="263">
        <v>0.87716000000000005</v>
      </c>
    </row>
    <row r="96" spans="1:13">
      <c r="A96" s="282">
        <v>87</v>
      </c>
      <c r="B96" s="263" t="s">
        <v>244</v>
      </c>
      <c r="C96" s="263">
        <v>1327.55</v>
      </c>
      <c r="D96" s="265">
        <v>1330.8833333333334</v>
      </c>
      <c r="E96" s="265">
        <v>1309.7666666666669</v>
      </c>
      <c r="F96" s="265">
        <v>1291.9833333333333</v>
      </c>
      <c r="G96" s="265">
        <v>1270.8666666666668</v>
      </c>
      <c r="H96" s="265">
        <v>1348.666666666667</v>
      </c>
      <c r="I96" s="265">
        <v>1369.7833333333333</v>
      </c>
      <c r="J96" s="265">
        <v>1387.5666666666671</v>
      </c>
      <c r="K96" s="263">
        <v>1352</v>
      </c>
      <c r="L96" s="263">
        <v>1313.1</v>
      </c>
      <c r="M96" s="263">
        <v>6.8820399999999999</v>
      </c>
    </row>
    <row r="97" spans="1:13">
      <c r="A97" s="282">
        <v>88</v>
      </c>
      <c r="B97" s="263" t="s">
        <v>104</v>
      </c>
      <c r="C97" s="263">
        <v>1291.9000000000001</v>
      </c>
      <c r="D97" s="265">
        <v>1315.6166666666666</v>
      </c>
      <c r="E97" s="265">
        <v>1257.8833333333332</v>
      </c>
      <c r="F97" s="265">
        <v>1223.8666666666666</v>
      </c>
      <c r="G97" s="265">
        <v>1166.1333333333332</v>
      </c>
      <c r="H97" s="265">
        <v>1349.6333333333332</v>
      </c>
      <c r="I97" s="265">
        <v>1407.3666666666663</v>
      </c>
      <c r="J97" s="265">
        <v>1441.3833333333332</v>
      </c>
      <c r="K97" s="263">
        <v>1373.35</v>
      </c>
      <c r="L97" s="263">
        <v>1281.5999999999999</v>
      </c>
      <c r="M97" s="263">
        <v>36.881970000000003</v>
      </c>
    </row>
    <row r="98" spans="1:13">
      <c r="A98" s="282">
        <v>89</v>
      </c>
      <c r="B98" s="263" t="s">
        <v>372</v>
      </c>
      <c r="C98" s="263">
        <v>543.04999999999995</v>
      </c>
      <c r="D98" s="265">
        <v>544.33333333333337</v>
      </c>
      <c r="E98" s="265">
        <v>532.7166666666667</v>
      </c>
      <c r="F98" s="265">
        <v>522.38333333333333</v>
      </c>
      <c r="G98" s="265">
        <v>510.76666666666665</v>
      </c>
      <c r="H98" s="265">
        <v>554.66666666666674</v>
      </c>
      <c r="I98" s="265">
        <v>566.2833333333333</v>
      </c>
      <c r="J98" s="265">
        <v>576.61666666666679</v>
      </c>
      <c r="K98" s="263">
        <v>555.95000000000005</v>
      </c>
      <c r="L98" s="263">
        <v>534</v>
      </c>
      <c r="M98" s="263">
        <v>17.261900000000001</v>
      </c>
    </row>
    <row r="99" spans="1:13">
      <c r="A99" s="282">
        <v>90</v>
      </c>
      <c r="B99" s="263" t="s">
        <v>246</v>
      </c>
      <c r="C99" s="263">
        <v>248.6</v>
      </c>
      <c r="D99" s="265">
        <v>251.15</v>
      </c>
      <c r="E99" s="265">
        <v>244.3</v>
      </c>
      <c r="F99" s="265">
        <v>240</v>
      </c>
      <c r="G99" s="265">
        <v>233.15</v>
      </c>
      <c r="H99" s="265">
        <v>255.45000000000002</v>
      </c>
      <c r="I99" s="265">
        <v>262.29999999999995</v>
      </c>
      <c r="J99" s="265">
        <v>266.60000000000002</v>
      </c>
      <c r="K99" s="263">
        <v>258</v>
      </c>
      <c r="L99" s="263">
        <v>246.85</v>
      </c>
      <c r="M99" s="263">
        <v>7.2910000000000004</v>
      </c>
    </row>
    <row r="100" spans="1:13">
      <c r="A100" s="282">
        <v>91</v>
      </c>
      <c r="B100" s="263" t="s">
        <v>107</v>
      </c>
      <c r="C100" s="263">
        <v>961.3</v>
      </c>
      <c r="D100" s="265">
        <v>974.76666666666677</v>
      </c>
      <c r="E100" s="265">
        <v>943.53333333333353</v>
      </c>
      <c r="F100" s="265">
        <v>925.76666666666677</v>
      </c>
      <c r="G100" s="265">
        <v>894.53333333333353</v>
      </c>
      <c r="H100" s="265">
        <v>992.53333333333353</v>
      </c>
      <c r="I100" s="265">
        <v>1023.7666666666669</v>
      </c>
      <c r="J100" s="265">
        <v>1041.5333333333335</v>
      </c>
      <c r="K100" s="263">
        <v>1006</v>
      </c>
      <c r="L100" s="263">
        <v>957</v>
      </c>
      <c r="M100" s="263">
        <v>97.424180000000007</v>
      </c>
    </row>
    <row r="101" spans="1:13">
      <c r="A101" s="282">
        <v>92</v>
      </c>
      <c r="B101" s="263" t="s">
        <v>248</v>
      </c>
      <c r="C101" s="263">
        <v>2790.9</v>
      </c>
      <c r="D101" s="265">
        <v>2806.9666666666667</v>
      </c>
      <c r="E101" s="265">
        <v>2758.9333333333334</v>
      </c>
      <c r="F101" s="265">
        <v>2726.9666666666667</v>
      </c>
      <c r="G101" s="265">
        <v>2678.9333333333334</v>
      </c>
      <c r="H101" s="265">
        <v>2838.9333333333334</v>
      </c>
      <c r="I101" s="265">
        <v>2886.9666666666672</v>
      </c>
      <c r="J101" s="265">
        <v>2918.9333333333334</v>
      </c>
      <c r="K101" s="263">
        <v>2855</v>
      </c>
      <c r="L101" s="263">
        <v>2775</v>
      </c>
      <c r="M101" s="263">
        <v>2.3606600000000002</v>
      </c>
    </row>
    <row r="102" spans="1:13">
      <c r="A102" s="282">
        <v>93</v>
      </c>
      <c r="B102" s="263" t="s">
        <v>109</v>
      </c>
      <c r="C102" s="263">
        <v>1391.4</v>
      </c>
      <c r="D102" s="265">
        <v>1400.5833333333333</v>
      </c>
      <c r="E102" s="265">
        <v>1374.7666666666664</v>
      </c>
      <c r="F102" s="265">
        <v>1358.1333333333332</v>
      </c>
      <c r="G102" s="265">
        <v>1332.3166666666664</v>
      </c>
      <c r="H102" s="265">
        <v>1417.2166666666665</v>
      </c>
      <c r="I102" s="265">
        <v>1443.0333333333335</v>
      </c>
      <c r="J102" s="265">
        <v>1459.6666666666665</v>
      </c>
      <c r="K102" s="263">
        <v>1426.4</v>
      </c>
      <c r="L102" s="263">
        <v>1383.95</v>
      </c>
      <c r="M102" s="263">
        <v>115.93134999999999</v>
      </c>
    </row>
    <row r="103" spans="1:13">
      <c r="A103" s="282">
        <v>94</v>
      </c>
      <c r="B103" s="263" t="s">
        <v>249</v>
      </c>
      <c r="C103" s="263">
        <v>685.2</v>
      </c>
      <c r="D103" s="265">
        <v>681.43333333333339</v>
      </c>
      <c r="E103" s="265">
        <v>673.86666666666679</v>
      </c>
      <c r="F103" s="265">
        <v>662.53333333333342</v>
      </c>
      <c r="G103" s="265">
        <v>654.96666666666681</v>
      </c>
      <c r="H103" s="265">
        <v>692.76666666666677</v>
      </c>
      <c r="I103" s="265">
        <v>700.33333333333337</v>
      </c>
      <c r="J103" s="265">
        <v>711.66666666666674</v>
      </c>
      <c r="K103" s="263">
        <v>689</v>
      </c>
      <c r="L103" s="263">
        <v>670.1</v>
      </c>
      <c r="M103" s="263">
        <v>53.732329999999997</v>
      </c>
    </row>
    <row r="104" spans="1:13">
      <c r="A104" s="282">
        <v>95</v>
      </c>
      <c r="B104" s="263" t="s">
        <v>105</v>
      </c>
      <c r="C104" s="263">
        <v>1004.8</v>
      </c>
      <c r="D104" s="265">
        <v>1007.4</v>
      </c>
      <c r="E104" s="265">
        <v>993.9</v>
      </c>
      <c r="F104" s="265">
        <v>983</v>
      </c>
      <c r="G104" s="265">
        <v>969.5</v>
      </c>
      <c r="H104" s="265">
        <v>1018.3</v>
      </c>
      <c r="I104" s="265">
        <v>1031.8</v>
      </c>
      <c r="J104" s="265">
        <v>1042.6999999999998</v>
      </c>
      <c r="K104" s="263">
        <v>1020.9</v>
      </c>
      <c r="L104" s="263">
        <v>996.5</v>
      </c>
      <c r="M104" s="263">
        <v>9.2498299999999993</v>
      </c>
    </row>
    <row r="105" spans="1:13">
      <c r="A105" s="282">
        <v>96</v>
      </c>
      <c r="B105" s="263" t="s">
        <v>110</v>
      </c>
      <c r="C105" s="263">
        <v>2823.7</v>
      </c>
      <c r="D105" s="265">
        <v>2824.4666666666667</v>
      </c>
      <c r="E105" s="265">
        <v>2800.0833333333335</v>
      </c>
      <c r="F105" s="265">
        <v>2776.4666666666667</v>
      </c>
      <c r="G105" s="265">
        <v>2752.0833333333335</v>
      </c>
      <c r="H105" s="265">
        <v>2848.0833333333335</v>
      </c>
      <c r="I105" s="265">
        <v>2872.4666666666667</v>
      </c>
      <c r="J105" s="265">
        <v>2896.0833333333335</v>
      </c>
      <c r="K105" s="263">
        <v>2848.85</v>
      </c>
      <c r="L105" s="263">
        <v>2800.85</v>
      </c>
      <c r="M105" s="263">
        <v>7.4009499999999999</v>
      </c>
    </row>
    <row r="106" spans="1:13">
      <c r="A106" s="282">
        <v>97</v>
      </c>
      <c r="B106" s="263" t="s">
        <v>112</v>
      </c>
      <c r="C106" s="263">
        <v>359.35</v>
      </c>
      <c r="D106" s="265">
        <v>361.8</v>
      </c>
      <c r="E106" s="265">
        <v>352.1</v>
      </c>
      <c r="F106" s="265">
        <v>344.85</v>
      </c>
      <c r="G106" s="265">
        <v>335.15000000000003</v>
      </c>
      <c r="H106" s="265">
        <v>369.05</v>
      </c>
      <c r="I106" s="265">
        <v>378.74999999999994</v>
      </c>
      <c r="J106" s="265">
        <v>386</v>
      </c>
      <c r="K106" s="263">
        <v>371.5</v>
      </c>
      <c r="L106" s="263">
        <v>354.55</v>
      </c>
      <c r="M106" s="263">
        <v>155.26407</v>
      </c>
    </row>
    <row r="107" spans="1:13">
      <c r="A107" s="282">
        <v>98</v>
      </c>
      <c r="B107" s="263" t="s">
        <v>113</v>
      </c>
      <c r="C107" s="263">
        <v>232.7</v>
      </c>
      <c r="D107" s="265">
        <v>232.91666666666666</v>
      </c>
      <c r="E107" s="265">
        <v>231.0333333333333</v>
      </c>
      <c r="F107" s="265">
        <v>229.36666666666665</v>
      </c>
      <c r="G107" s="265">
        <v>227.48333333333329</v>
      </c>
      <c r="H107" s="265">
        <v>234.58333333333331</v>
      </c>
      <c r="I107" s="265">
        <v>236.4666666666667</v>
      </c>
      <c r="J107" s="265">
        <v>238.13333333333333</v>
      </c>
      <c r="K107" s="263">
        <v>234.8</v>
      </c>
      <c r="L107" s="263">
        <v>231.25</v>
      </c>
      <c r="M107" s="263">
        <v>44.076770000000003</v>
      </c>
    </row>
    <row r="108" spans="1:13">
      <c r="A108" s="282">
        <v>99</v>
      </c>
      <c r="B108" s="263" t="s">
        <v>114</v>
      </c>
      <c r="C108" s="263">
        <v>2397.4499999999998</v>
      </c>
      <c r="D108" s="265">
        <v>2412.4166666666665</v>
      </c>
      <c r="E108" s="265">
        <v>2368.833333333333</v>
      </c>
      <c r="F108" s="265">
        <v>2340.2166666666667</v>
      </c>
      <c r="G108" s="265">
        <v>2296.6333333333332</v>
      </c>
      <c r="H108" s="265">
        <v>2441.0333333333328</v>
      </c>
      <c r="I108" s="265">
        <v>2484.6166666666659</v>
      </c>
      <c r="J108" s="265">
        <v>2513.2333333333327</v>
      </c>
      <c r="K108" s="263">
        <v>2456</v>
      </c>
      <c r="L108" s="263">
        <v>2383.8000000000002</v>
      </c>
      <c r="M108" s="263">
        <v>15.89508</v>
      </c>
    </row>
    <row r="109" spans="1:13">
      <c r="A109" s="282">
        <v>100</v>
      </c>
      <c r="B109" s="263" t="s">
        <v>250</v>
      </c>
      <c r="C109" s="263">
        <v>284.39999999999998</v>
      </c>
      <c r="D109" s="265">
        <v>285.21666666666664</v>
      </c>
      <c r="E109" s="265">
        <v>280.2833333333333</v>
      </c>
      <c r="F109" s="265">
        <v>276.16666666666669</v>
      </c>
      <c r="G109" s="265">
        <v>271.23333333333335</v>
      </c>
      <c r="H109" s="265">
        <v>289.33333333333326</v>
      </c>
      <c r="I109" s="265">
        <v>294.26666666666654</v>
      </c>
      <c r="J109" s="265">
        <v>298.38333333333321</v>
      </c>
      <c r="K109" s="263">
        <v>290.14999999999998</v>
      </c>
      <c r="L109" s="263">
        <v>281.10000000000002</v>
      </c>
      <c r="M109" s="263">
        <v>7.3845400000000003</v>
      </c>
    </row>
    <row r="110" spans="1:13">
      <c r="A110" s="282">
        <v>101</v>
      </c>
      <c r="B110" s="263" t="s">
        <v>251</v>
      </c>
      <c r="C110" s="263">
        <v>40.950000000000003</v>
      </c>
      <c r="D110" s="265">
        <v>41.233333333333334</v>
      </c>
      <c r="E110" s="265">
        <v>40.216666666666669</v>
      </c>
      <c r="F110" s="265">
        <v>39.483333333333334</v>
      </c>
      <c r="G110" s="265">
        <v>38.466666666666669</v>
      </c>
      <c r="H110" s="265">
        <v>41.966666666666669</v>
      </c>
      <c r="I110" s="265">
        <v>42.983333333333334</v>
      </c>
      <c r="J110" s="265">
        <v>43.716666666666669</v>
      </c>
      <c r="K110" s="263">
        <v>42.25</v>
      </c>
      <c r="L110" s="263">
        <v>40.5</v>
      </c>
      <c r="M110" s="263">
        <v>29.140149999999998</v>
      </c>
    </row>
    <row r="111" spans="1:13">
      <c r="A111" s="282">
        <v>102</v>
      </c>
      <c r="B111" s="263" t="s">
        <v>108</v>
      </c>
      <c r="C111" s="263">
        <v>2415.9</v>
      </c>
      <c r="D111" s="265">
        <v>2455.3666666666663</v>
      </c>
      <c r="E111" s="265">
        <v>2366.7333333333327</v>
      </c>
      <c r="F111" s="265">
        <v>2317.5666666666662</v>
      </c>
      <c r="G111" s="265">
        <v>2228.9333333333325</v>
      </c>
      <c r="H111" s="265">
        <v>2504.5333333333328</v>
      </c>
      <c r="I111" s="265">
        <v>2593.166666666667</v>
      </c>
      <c r="J111" s="265">
        <v>2642.333333333333</v>
      </c>
      <c r="K111" s="263">
        <v>2544</v>
      </c>
      <c r="L111" s="263">
        <v>2406.1999999999998</v>
      </c>
      <c r="M111" s="263">
        <v>73.657650000000004</v>
      </c>
    </row>
    <row r="112" spans="1:13">
      <c r="A112" s="282">
        <v>103</v>
      </c>
      <c r="B112" s="263" t="s">
        <v>116</v>
      </c>
      <c r="C112" s="263">
        <v>559.1</v>
      </c>
      <c r="D112" s="265">
        <v>561.44999999999993</v>
      </c>
      <c r="E112" s="265">
        <v>550.24999999999989</v>
      </c>
      <c r="F112" s="265">
        <v>541.4</v>
      </c>
      <c r="G112" s="265">
        <v>530.19999999999993</v>
      </c>
      <c r="H112" s="265">
        <v>570.29999999999984</v>
      </c>
      <c r="I112" s="265">
        <v>581.49999999999989</v>
      </c>
      <c r="J112" s="265">
        <v>590.3499999999998</v>
      </c>
      <c r="K112" s="263">
        <v>572.65</v>
      </c>
      <c r="L112" s="263">
        <v>552.6</v>
      </c>
      <c r="M112" s="263">
        <v>244.25842</v>
      </c>
    </row>
    <row r="113" spans="1:13">
      <c r="A113" s="282">
        <v>104</v>
      </c>
      <c r="B113" s="263" t="s">
        <v>252</v>
      </c>
      <c r="C113" s="263">
        <v>1399</v>
      </c>
      <c r="D113" s="265">
        <v>1394.3666666666668</v>
      </c>
      <c r="E113" s="265">
        <v>1370.7333333333336</v>
      </c>
      <c r="F113" s="265">
        <v>1342.4666666666667</v>
      </c>
      <c r="G113" s="265">
        <v>1318.8333333333335</v>
      </c>
      <c r="H113" s="265">
        <v>1422.6333333333337</v>
      </c>
      <c r="I113" s="265">
        <v>1446.2666666666669</v>
      </c>
      <c r="J113" s="265">
        <v>1474.5333333333338</v>
      </c>
      <c r="K113" s="263">
        <v>1418</v>
      </c>
      <c r="L113" s="263">
        <v>1366.1</v>
      </c>
      <c r="M113" s="263">
        <v>9.2868600000000008</v>
      </c>
    </row>
    <row r="114" spans="1:13">
      <c r="A114" s="282">
        <v>105</v>
      </c>
      <c r="B114" s="263" t="s">
        <v>117</v>
      </c>
      <c r="C114" s="263">
        <v>477.95</v>
      </c>
      <c r="D114" s="265">
        <v>486.11666666666662</v>
      </c>
      <c r="E114" s="265">
        <v>457.33333333333326</v>
      </c>
      <c r="F114" s="265">
        <v>436.71666666666664</v>
      </c>
      <c r="G114" s="265">
        <v>407.93333333333328</v>
      </c>
      <c r="H114" s="265">
        <v>506.73333333333323</v>
      </c>
      <c r="I114" s="265">
        <v>535.51666666666665</v>
      </c>
      <c r="J114" s="265">
        <v>556.13333333333321</v>
      </c>
      <c r="K114" s="263">
        <v>514.9</v>
      </c>
      <c r="L114" s="263">
        <v>465.5</v>
      </c>
      <c r="M114" s="263">
        <v>230.54764</v>
      </c>
    </row>
    <row r="115" spans="1:13">
      <c r="A115" s="282">
        <v>106</v>
      </c>
      <c r="B115" s="263" t="s">
        <v>387</v>
      </c>
      <c r="C115" s="263">
        <v>424.6</v>
      </c>
      <c r="D115" s="265">
        <v>422.53333333333336</v>
      </c>
      <c r="E115" s="265">
        <v>416.26666666666671</v>
      </c>
      <c r="F115" s="265">
        <v>407.93333333333334</v>
      </c>
      <c r="G115" s="265">
        <v>401.66666666666669</v>
      </c>
      <c r="H115" s="265">
        <v>430.86666666666673</v>
      </c>
      <c r="I115" s="265">
        <v>437.13333333333338</v>
      </c>
      <c r="J115" s="265">
        <v>445.46666666666675</v>
      </c>
      <c r="K115" s="263">
        <v>428.8</v>
      </c>
      <c r="L115" s="263">
        <v>414.2</v>
      </c>
      <c r="M115" s="263">
        <v>15.40584</v>
      </c>
    </row>
    <row r="116" spans="1:13">
      <c r="A116" s="282">
        <v>107</v>
      </c>
      <c r="B116" s="263" t="s">
        <v>119</v>
      </c>
      <c r="C116" s="263">
        <v>50.65</v>
      </c>
      <c r="D116" s="265">
        <v>51.083333333333336</v>
      </c>
      <c r="E116" s="265">
        <v>49.766666666666673</v>
      </c>
      <c r="F116" s="265">
        <v>48.88333333333334</v>
      </c>
      <c r="G116" s="265">
        <v>47.566666666666677</v>
      </c>
      <c r="H116" s="265">
        <v>51.966666666666669</v>
      </c>
      <c r="I116" s="265">
        <v>53.283333333333331</v>
      </c>
      <c r="J116" s="265">
        <v>54.166666666666664</v>
      </c>
      <c r="K116" s="263">
        <v>52.4</v>
      </c>
      <c r="L116" s="263">
        <v>50.2</v>
      </c>
      <c r="M116" s="263">
        <v>351.91057999999998</v>
      </c>
    </row>
    <row r="117" spans="1:13">
      <c r="A117" s="282">
        <v>108</v>
      </c>
      <c r="B117" s="263" t="s">
        <v>126</v>
      </c>
      <c r="C117" s="263">
        <v>203.55</v>
      </c>
      <c r="D117" s="265">
        <v>204.35</v>
      </c>
      <c r="E117" s="265">
        <v>201.7</v>
      </c>
      <c r="F117" s="265">
        <v>199.85</v>
      </c>
      <c r="G117" s="265">
        <v>197.2</v>
      </c>
      <c r="H117" s="265">
        <v>206.2</v>
      </c>
      <c r="I117" s="265">
        <v>208.85000000000002</v>
      </c>
      <c r="J117" s="265">
        <v>210.7</v>
      </c>
      <c r="K117" s="263">
        <v>207</v>
      </c>
      <c r="L117" s="263">
        <v>202.5</v>
      </c>
      <c r="M117" s="263">
        <v>213.64882</v>
      </c>
    </row>
    <row r="118" spans="1:13">
      <c r="A118" s="282">
        <v>109</v>
      </c>
      <c r="B118" s="263" t="s">
        <v>115</v>
      </c>
      <c r="C118" s="263">
        <v>165.1</v>
      </c>
      <c r="D118" s="265">
        <v>165.36666666666667</v>
      </c>
      <c r="E118" s="265">
        <v>162.73333333333335</v>
      </c>
      <c r="F118" s="265">
        <v>160.36666666666667</v>
      </c>
      <c r="G118" s="265">
        <v>157.73333333333335</v>
      </c>
      <c r="H118" s="265">
        <v>167.73333333333335</v>
      </c>
      <c r="I118" s="265">
        <v>170.36666666666667</v>
      </c>
      <c r="J118" s="265">
        <v>172.73333333333335</v>
      </c>
      <c r="K118" s="263">
        <v>168</v>
      </c>
      <c r="L118" s="263">
        <v>163</v>
      </c>
      <c r="M118" s="263">
        <v>149.95164</v>
      </c>
    </row>
    <row r="119" spans="1:13">
      <c r="A119" s="282">
        <v>110</v>
      </c>
      <c r="B119" s="263" t="s">
        <v>255</v>
      </c>
      <c r="C119" s="263">
        <v>95.95</v>
      </c>
      <c r="D119" s="265">
        <v>97.649999999999991</v>
      </c>
      <c r="E119" s="265">
        <v>93.049999999999983</v>
      </c>
      <c r="F119" s="265">
        <v>90.149999999999991</v>
      </c>
      <c r="G119" s="265">
        <v>85.549999999999983</v>
      </c>
      <c r="H119" s="265">
        <v>100.54999999999998</v>
      </c>
      <c r="I119" s="265">
        <v>105.14999999999998</v>
      </c>
      <c r="J119" s="265">
        <v>108.04999999999998</v>
      </c>
      <c r="K119" s="263">
        <v>102.25</v>
      </c>
      <c r="L119" s="263">
        <v>94.75</v>
      </c>
      <c r="M119" s="263">
        <v>94.289379999999994</v>
      </c>
    </row>
    <row r="120" spans="1:13">
      <c r="A120" s="282">
        <v>111</v>
      </c>
      <c r="B120" s="263" t="s">
        <v>125</v>
      </c>
      <c r="C120" s="263">
        <v>87.8</v>
      </c>
      <c r="D120" s="265">
        <v>88.383333333333326</v>
      </c>
      <c r="E120" s="265">
        <v>86.766666666666652</v>
      </c>
      <c r="F120" s="265">
        <v>85.73333333333332</v>
      </c>
      <c r="G120" s="265">
        <v>84.116666666666646</v>
      </c>
      <c r="H120" s="265">
        <v>89.416666666666657</v>
      </c>
      <c r="I120" s="265">
        <v>91.033333333333331</v>
      </c>
      <c r="J120" s="265">
        <v>92.066666666666663</v>
      </c>
      <c r="K120" s="263">
        <v>90</v>
      </c>
      <c r="L120" s="263">
        <v>87.35</v>
      </c>
      <c r="M120" s="263">
        <v>108.66043999999999</v>
      </c>
    </row>
    <row r="121" spans="1:13">
      <c r="A121" s="282">
        <v>112</v>
      </c>
      <c r="B121" s="263" t="s">
        <v>772</v>
      </c>
      <c r="C121" s="263">
        <v>1640.05</v>
      </c>
      <c r="D121" s="265">
        <v>1635</v>
      </c>
      <c r="E121" s="265">
        <v>1621.05</v>
      </c>
      <c r="F121" s="265">
        <v>1602.05</v>
      </c>
      <c r="G121" s="265">
        <v>1588.1</v>
      </c>
      <c r="H121" s="265">
        <v>1654</v>
      </c>
      <c r="I121" s="265">
        <v>1667.9499999999998</v>
      </c>
      <c r="J121" s="265">
        <v>1686.95</v>
      </c>
      <c r="K121" s="263">
        <v>1648.95</v>
      </c>
      <c r="L121" s="263">
        <v>1616</v>
      </c>
      <c r="M121" s="263">
        <v>11.43229</v>
      </c>
    </row>
    <row r="122" spans="1:13">
      <c r="A122" s="282">
        <v>113</v>
      </c>
      <c r="B122" s="263" t="s">
        <v>120</v>
      </c>
      <c r="C122" s="263">
        <v>504.2</v>
      </c>
      <c r="D122" s="265">
        <v>506.06666666666666</v>
      </c>
      <c r="E122" s="265">
        <v>498.13333333333333</v>
      </c>
      <c r="F122" s="265">
        <v>492.06666666666666</v>
      </c>
      <c r="G122" s="265">
        <v>484.13333333333333</v>
      </c>
      <c r="H122" s="265">
        <v>512.13333333333333</v>
      </c>
      <c r="I122" s="265">
        <v>520.06666666666661</v>
      </c>
      <c r="J122" s="265">
        <v>526.13333333333333</v>
      </c>
      <c r="K122" s="263">
        <v>514</v>
      </c>
      <c r="L122" s="263">
        <v>500</v>
      </c>
      <c r="M122" s="263">
        <v>16.634530000000002</v>
      </c>
    </row>
    <row r="123" spans="1:13">
      <c r="A123" s="282">
        <v>114</v>
      </c>
      <c r="B123" s="263" t="s">
        <v>826</v>
      </c>
      <c r="C123" s="263">
        <v>255.95</v>
      </c>
      <c r="D123" s="265">
        <v>257.2833333333333</v>
      </c>
      <c r="E123" s="265">
        <v>249.21666666666658</v>
      </c>
      <c r="F123" s="265">
        <v>242.48333333333329</v>
      </c>
      <c r="G123" s="265">
        <v>234.41666666666657</v>
      </c>
      <c r="H123" s="265">
        <v>264.01666666666659</v>
      </c>
      <c r="I123" s="265">
        <v>272.08333333333331</v>
      </c>
      <c r="J123" s="265">
        <v>278.81666666666661</v>
      </c>
      <c r="K123" s="263">
        <v>265.35000000000002</v>
      </c>
      <c r="L123" s="263">
        <v>250.55</v>
      </c>
      <c r="M123" s="263">
        <v>54.290779999999998</v>
      </c>
    </row>
    <row r="124" spans="1:13">
      <c r="A124" s="282">
        <v>115</v>
      </c>
      <c r="B124" s="263" t="s">
        <v>122</v>
      </c>
      <c r="C124" s="263">
        <v>845</v>
      </c>
      <c r="D124" s="265">
        <v>849.94999999999993</v>
      </c>
      <c r="E124" s="265">
        <v>835.09999999999991</v>
      </c>
      <c r="F124" s="265">
        <v>825.19999999999993</v>
      </c>
      <c r="G124" s="265">
        <v>810.34999999999991</v>
      </c>
      <c r="H124" s="265">
        <v>859.84999999999991</v>
      </c>
      <c r="I124" s="265">
        <v>874.7</v>
      </c>
      <c r="J124" s="265">
        <v>884.59999999999991</v>
      </c>
      <c r="K124" s="263">
        <v>864.8</v>
      </c>
      <c r="L124" s="263">
        <v>840.05</v>
      </c>
      <c r="M124" s="263">
        <v>82.406689999999998</v>
      </c>
    </row>
    <row r="125" spans="1:13">
      <c r="A125" s="282">
        <v>116</v>
      </c>
      <c r="B125" s="263" t="s">
        <v>256</v>
      </c>
      <c r="C125" s="263">
        <v>4777</v>
      </c>
      <c r="D125" s="265">
        <v>4754</v>
      </c>
      <c r="E125" s="265">
        <v>4678</v>
      </c>
      <c r="F125" s="265">
        <v>4579</v>
      </c>
      <c r="G125" s="265">
        <v>4503</v>
      </c>
      <c r="H125" s="265">
        <v>4853</v>
      </c>
      <c r="I125" s="265">
        <v>4929</v>
      </c>
      <c r="J125" s="265">
        <v>5028</v>
      </c>
      <c r="K125" s="263">
        <v>4830</v>
      </c>
      <c r="L125" s="263">
        <v>4655</v>
      </c>
      <c r="M125" s="263">
        <v>8.0130999999999997</v>
      </c>
    </row>
    <row r="126" spans="1:13">
      <c r="A126" s="282">
        <v>117</v>
      </c>
      <c r="B126" s="263" t="s">
        <v>124</v>
      </c>
      <c r="C126" s="263">
        <v>1351.35</v>
      </c>
      <c r="D126" s="265">
        <v>1357.5833333333333</v>
      </c>
      <c r="E126" s="265">
        <v>1336.1666666666665</v>
      </c>
      <c r="F126" s="265">
        <v>1320.9833333333333</v>
      </c>
      <c r="G126" s="265">
        <v>1299.5666666666666</v>
      </c>
      <c r="H126" s="265">
        <v>1372.7666666666664</v>
      </c>
      <c r="I126" s="265">
        <v>1394.1833333333329</v>
      </c>
      <c r="J126" s="265">
        <v>1409.3666666666663</v>
      </c>
      <c r="K126" s="263">
        <v>1379</v>
      </c>
      <c r="L126" s="263">
        <v>1342.4</v>
      </c>
      <c r="M126" s="263">
        <v>85.607659999999996</v>
      </c>
    </row>
    <row r="127" spans="1:13">
      <c r="A127" s="282">
        <v>118</v>
      </c>
      <c r="B127" s="263" t="s">
        <v>121</v>
      </c>
      <c r="C127" s="263">
        <v>1554.3</v>
      </c>
      <c r="D127" s="265">
        <v>1547.7166666666665</v>
      </c>
      <c r="E127" s="265">
        <v>1509.583333333333</v>
      </c>
      <c r="F127" s="265">
        <v>1464.8666666666666</v>
      </c>
      <c r="G127" s="265">
        <v>1426.7333333333331</v>
      </c>
      <c r="H127" s="265">
        <v>1592.4333333333329</v>
      </c>
      <c r="I127" s="265">
        <v>1630.5666666666666</v>
      </c>
      <c r="J127" s="265">
        <v>1675.2833333333328</v>
      </c>
      <c r="K127" s="263">
        <v>1585.85</v>
      </c>
      <c r="L127" s="263">
        <v>1503</v>
      </c>
      <c r="M127" s="263">
        <v>19.649229999999999</v>
      </c>
    </row>
    <row r="128" spans="1:13">
      <c r="A128" s="282">
        <v>119</v>
      </c>
      <c r="B128" s="263" t="s">
        <v>257</v>
      </c>
      <c r="C128" s="263">
        <v>2155.6999999999998</v>
      </c>
      <c r="D128" s="265">
        <v>2165.85</v>
      </c>
      <c r="E128" s="265">
        <v>2129.6499999999996</v>
      </c>
      <c r="F128" s="265">
        <v>2103.6</v>
      </c>
      <c r="G128" s="265">
        <v>2067.3999999999996</v>
      </c>
      <c r="H128" s="265">
        <v>2191.8999999999996</v>
      </c>
      <c r="I128" s="265">
        <v>2228.0999999999995</v>
      </c>
      <c r="J128" s="265">
        <v>2254.1499999999996</v>
      </c>
      <c r="K128" s="263">
        <v>2202.0500000000002</v>
      </c>
      <c r="L128" s="263">
        <v>2139.8000000000002</v>
      </c>
      <c r="M128" s="263">
        <v>2.3199299999999998</v>
      </c>
    </row>
    <row r="129" spans="1:13">
      <c r="A129" s="282">
        <v>120</v>
      </c>
      <c r="B129" s="263" t="s">
        <v>258</v>
      </c>
      <c r="C129" s="263">
        <v>100.8</v>
      </c>
      <c r="D129" s="265">
        <v>101.53333333333335</v>
      </c>
      <c r="E129" s="265">
        <v>98.366666666666688</v>
      </c>
      <c r="F129" s="265">
        <v>95.933333333333337</v>
      </c>
      <c r="G129" s="265">
        <v>92.76666666666668</v>
      </c>
      <c r="H129" s="265">
        <v>103.9666666666667</v>
      </c>
      <c r="I129" s="265">
        <v>107.13333333333335</v>
      </c>
      <c r="J129" s="265">
        <v>109.56666666666671</v>
      </c>
      <c r="K129" s="263">
        <v>104.7</v>
      </c>
      <c r="L129" s="263">
        <v>99.1</v>
      </c>
      <c r="M129" s="263">
        <v>109.99733000000001</v>
      </c>
    </row>
    <row r="130" spans="1:13">
      <c r="A130" s="282">
        <v>121</v>
      </c>
      <c r="B130" s="263" t="s">
        <v>128</v>
      </c>
      <c r="C130" s="263">
        <v>620.6</v>
      </c>
      <c r="D130" s="265">
        <v>621.33333333333337</v>
      </c>
      <c r="E130" s="265">
        <v>612.66666666666674</v>
      </c>
      <c r="F130" s="265">
        <v>604.73333333333335</v>
      </c>
      <c r="G130" s="265">
        <v>596.06666666666672</v>
      </c>
      <c r="H130" s="265">
        <v>629.26666666666677</v>
      </c>
      <c r="I130" s="265">
        <v>637.93333333333351</v>
      </c>
      <c r="J130" s="265">
        <v>645.86666666666679</v>
      </c>
      <c r="K130" s="263">
        <v>630</v>
      </c>
      <c r="L130" s="263">
        <v>613.4</v>
      </c>
      <c r="M130" s="263">
        <v>136.26064</v>
      </c>
    </row>
    <row r="131" spans="1:13">
      <c r="A131" s="282">
        <v>122</v>
      </c>
      <c r="B131" s="263" t="s">
        <v>127</v>
      </c>
      <c r="C131" s="263">
        <v>431.55</v>
      </c>
      <c r="D131" s="265">
        <v>428.81666666666666</v>
      </c>
      <c r="E131" s="265">
        <v>420.73333333333335</v>
      </c>
      <c r="F131" s="265">
        <v>409.91666666666669</v>
      </c>
      <c r="G131" s="265">
        <v>401.83333333333337</v>
      </c>
      <c r="H131" s="265">
        <v>439.63333333333333</v>
      </c>
      <c r="I131" s="265">
        <v>447.7166666666667</v>
      </c>
      <c r="J131" s="265">
        <v>458.5333333333333</v>
      </c>
      <c r="K131" s="263">
        <v>436.9</v>
      </c>
      <c r="L131" s="263">
        <v>418</v>
      </c>
      <c r="M131" s="263">
        <v>192.20824999999999</v>
      </c>
    </row>
    <row r="132" spans="1:13">
      <c r="A132" s="282">
        <v>123</v>
      </c>
      <c r="B132" s="263" t="s">
        <v>129</v>
      </c>
      <c r="C132" s="263">
        <v>2830.15</v>
      </c>
      <c r="D132" s="265">
        <v>2831.0666666666671</v>
      </c>
      <c r="E132" s="265">
        <v>2792.1333333333341</v>
      </c>
      <c r="F132" s="265">
        <v>2754.1166666666672</v>
      </c>
      <c r="G132" s="265">
        <v>2715.1833333333343</v>
      </c>
      <c r="H132" s="265">
        <v>2869.0833333333339</v>
      </c>
      <c r="I132" s="265">
        <v>2908.0166666666673</v>
      </c>
      <c r="J132" s="265">
        <v>2946.0333333333338</v>
      </c>
      <c r="K132" s="263">
        <v>2870</v>
      </c>
      <c r="L132" s="263">
        <v>2793.05</v>
      </c>
      <c r="M132" s="263">
        <v>6.3024800000000001</v>
      </c>
    </row>
    <row r="133" spans="1:13">
      <c r="A133" s="282">
        <v>124</v>
      </c>
      <c r="B133" s="263" t="s">
        <v>131</v>
      </c>
      <c r="C133" s="263">
        <v>1697.7</v>
      </c>
      <c r="D133" s="265">
        <v>1705.2166666666665</v>
      </c>
      <c r="E133" s="265">
        <v>1676.833333333333</v>
      </c>
      <c r="F133" s="265">
        <v>1655.9666666666665</v>
      </c>
      <c r="G133" s="265">
        <v>1627.583333333333</v>
      </c>
      <c r="H133" s="265">
        <v>1726.083333333333</v>
      </c>
      <c r="I133" s="265">
        <v>1754.4666666666667</v>
      </c>
      <c r="J133" s="265">
        <v>1775.333333333333</v>
      </c>
      <c r="K133" s="263">
        <v>1733.6</v>
      </c>
      <c r="L133" s="263">
        <v>1684.35</v>
      </c>
      <c r="M133" s="263">
        <v>33.170079999999999</v>
      </c>
    </row>
    <row r="134" spans="1:13">
      <c r="A134" s="282">
        <v>125</v>
      </c>
      <c r="B134" s="263" t="s">
        <v>132</v>
      </c>
      <c r="C134" s="263">
        <v>90.75</v>
      </c>
      <c r="D134" s="265">
        <v>90.933333333333337</v>
      </c>
      <c r="E134" s="265">
        <v>88.76666666666668</v>
      </c>
      <c r="F134" s="265">
        <v>86.783333333333346</v>
      </c>
      <c r="G134" s="265">
        <v>84.616666666666688</v>
      </c>
      <c r="H134" s="265">
        <v>92.916666666666671</v>
      </c>
      <c r="I134" s="265">
        <v>95.083333333333329</v>
      </c>
      <c r="J134" s="265">
        <v>97.066666666666663</v>
      </c>
      <c r="K134" s="263">
        <v>93.1</v>
      </c>
      <c r="L134" s="263">
        <v>88.95</v>
      </c>
      <c r="M134" s="263">
        <v>242.61623</v>
      </c>
    </row>
    <row r="135" spans="1:13">
      <c r="A135" s="282">
        <v>126</v>
      </c>
      <c r="B135" s="263" t="s">
        <v>259</v>
      </c>
      <c r="C135" s="263">
        <v>2608.65</v>
      </c>
      <c r="D135" s="265">
        <v>2650.85</v>
      </c>
      <c r="E135" s="265">
        <v>2552.7999999999997</v>
      </c>
      <c r="F135" s="265">
        <v>2496.9499999999998</v>
      </c>
      <c r="G135" s="265">
        <v>2398.8999999999996</v>
      </c>
      <c r="H135" s="265">
        <v>2706.7</v>
      </c>
      <c r="I135" s="265">
        <v>2804.75</v>
      </c>
      <c r="J135" s="265">
        <v>2860.6</v>
      </c>
      <c r="K135" s="263">
        <v>2748.9</v>
      </c>
      <c r="L135" s="263">
        <v>2595</v>
      </c>
      <c r="M135" s="263">
        <v>4.4237299999999999</v>
      </c>
    </row>
    <row r="136" spans="1:13">
      <c r="A136" s="282">
        <v>127</v>
      </c>
      <c r="B136" s="263" t="s">
        <v>133</v>
      </c>
      <c r="C136" s="263">
        <v>382.55</v>
      </c>
      <c r="D136" s="265">
        <v>384.63333333333338</v>
      </c>
      <c r="E136" s="265">
        <v>377.91666666666674</v>
      </c>
      <c r="F136" s="265">
        <v>373.28333333333336</v>
      </c>
      <c r="G136" s="265">
        <v>366.56666666666672</v>
      </c>
      <c r="H136" s="265">
        <v>389.26666666666677</v>
      </c>
      <c r="I136" s="265">
        <v>395.98333333333335</v>
      </c>
      <c r="J136" s="265">
        <v>400.61666666666679</v>
      </c>
      <c r="K136" s="263">
        <v>391.35</v>
      </c>
      <c r="L136" s="263">
        <v>380</v>
      </c>
      <c r="M136" s="263">
        <v>24.536750000000001</v>
      </c>
    </row>
    <row r="137" spans="1:13">
      <c r="A137" s="282">
        <v>128</v>
      </c>
      <c r="B137" s="263" t="s">
        <v>260</v>
      </c>
      <c r="C137" s="263">
        <v>3969.25</v>
      </c>
      <c r="D137" s="265">
        <v>4001.4500000000003</v>
      </c>
      <c r="E137" s="265">
        <v>3882.9000000000005</v>
      </c>
      <c r="F137" s="265">
        <v>3796.55</v>
      </c>
      <c r="G137" s="265">
        <v>3678.0000000000005</v>
      </c>
      <c r="H137" s="265">
        <v>4087.8000000000006</v>
      </c>
      <c r="I137" s="265">
        <v>4206.3500000000004</v>
      </c>
      <c r="J137" s="265">
        <v>4292.7000000000007</v>
      </c>
      <c r="K137" s="263">
        <v>4120</v>
      </c>
      <c r="L137" s="263">
        <v>3915.1</v>
      </c>
      <c r="M137" s="263">
        <v>2.6947700000000001</v>
      </c>
    </row>
    <row r="138" spans="1:13">
      <c r="A138" s="282">
        <v>129</v>
      </c>
      <c r="B138" s="263" t="s">
        <v>134</v>
      </c>
      <c r="C138" s="263">
        <v>1331.5</v>
      </c>
      <c r="D138" s="265">
        <v>1329.55</v>
      </c>
      <c r="E138" s="265">
        <v>1319.6499999999999</v>
      </c>
      <c r="F138" s="265">
        <v>1307.8</v>
      </c>
      <c r="G138" s="265">
        <v>1297.8999999999999</v>
      </c>
      <c r="H138" s="265">
        <v>1341.3999999999999</v>
      </c>
      <c r="I138" s="265">
        <v>1351.3</v>
      </c>
      <c r="J138" s="265">
        <v>1363.1499999999999</v>
      </c>
      <c r="K138" s="263">
        <v>1339.45</v>
      </c>
      <c r="L138" s="263">
        <v>1317.7</v>
      </c>
      <c r="M138" s="263">
        <v>29.892040000000001</v>
      </c>
    </row>
    <row r="139" spans="1:13">
      <c r="A139" s="282">
        <v>130</v>
      </c>
      <c r="B139" s="263" t="s">
        <v>135</v>
      </c>
      <c r="C139" s="263">
        <v>1089.8</v>
      </c>
      <c r="D139" s="265">
        <v>1083.9833333333333</v>
      </c>
      <c r="E139" s="265">
        <v>1068.9666666666667</v>
      </c>
      <c r="F139" s="265">
        <v>1048.1333333333334</v>
      </c>
      <c r="G139" s="265">
        <v>1033.1166666666668</v>
      </c>
      <c r="H139" s="265">
        <v>1104.8166666666666</v>
      </c>
      <c r="I139" s="265">
        <v>1119.8333333333335</v>
      </c>
      <c r="J139" s="265">
        <v>1140.6666666666665</v>
      </c>
      <c r="K139" s="263">
        <v>1099</v>
      </c>
      <c r="L139" s="263">
        <v>1063.1500000000001</v>
      </c>
      <c r="M139" s="263">
        <v>38.147329999999997</v>
      </c>
    </row>
    <row r="140" spans="1:13">
      <c r="A140" s="282">
        <v>131</v>
      </c>
      <c r="B140" s="263" t="s">
        <v>146</v>
      </c>
      <c r="C140" s="263">
        <v>79339.8</v>
      </c>
      <c r="D140" s="265">
        <v>79563.150000000009</v>
      </c>
      <c r="E140" s="265">
        <v>78476.200000000012</v>
      </c>
      <c r="F140" s="265">
        <v>77612.600000000006</v>
      </c>
      <c r="G140" s="265">
        <v>76525.650000000009</v>
      </c>
      <c r="H140" s="265">
        <v>80426.750000000015</v>
      </c>
      <c r="I140" s="265">
        <v>81513.7</v>
      </c>
      <c r="J140" s="265">
        <v>82377.300000000017</v>
      </c>
      <c r="K140" s="263">
        <v>80650.100000000006</v>
      </c>
      <c r="L140" s="263">
        <v>78699.55</v>
      </c>
      <c r="M140" s="263">
        <v>0.27667000000000003</v>
      </c>
    </row>
    <row r="141" spans="1:13">
      <c r="A141" s="282">
        <v>132</v>
      </c>
      <c r="B141" s="263" t="s">
        <v>143</v>
      </c>
      <c r="C141" s="263">
        <v>1076.3499999999999</v>
      </c>
      <c r="D141" s="265">
        <v>1086</v>
      </c>
      <c r="E141" s="265">
        <v>1062.05</v>
      </c>
      <c r="F141" s="265">
        <v>1047.75</v>
      </c>
      <c r="G141" s="265">
        <v>1023.8</v>
      </c>
      <c r="H141" s="265">
        <v>1100.3</v>
      </c>
      <c r="I141" s="265">
        <v>1124.2499999999998</v>
      </c>
      <c r="J141" s="265">
        <v>1138.55</v>
      </c>
      <c r="K141" s="263">
        <v>1109.95</v>
      </c>
      <c r="L141" s="263">
        <v>1071.7</v>
      </c>
      <c r="M141" s="263">
        <v>5.1702599999999999</v>
      </c>
    </row>
    <row r="142" spans="1:13">
      <c r="A142" s="282">
        <v>133</v>
      </c>
      <c r="B142" s="263" t="s">
        <v>137</v>
      </c>
      <c r="C142" s="263">
        <v>170.4</v>
      </c>
      <c r="D142" s="265">
        <v>170.95000000000002</v>
      </c>
      <c r="E142" s="265">
        <v>166.55000000000004</v>
      </c>
      <c r="F142" s="265">
        <v>162.70000000000002</v>
      </c>
      <c r="G142" s="265">
        <v>158.30000000000004</v>
      </c>
      <c r="H142" s="265">
        <v>174.80000000000004</v>
      </c>
      <c r="I142" s="265">
        <v>179.20000000000002</v>
      </c>
      <c r="J142" s="265">
        <v>183.05000000000004</v>
      </c>
      <c r="K142" s="263">
        <v>175.35</v>
      </c>
      <c r="L142" s="263">
        <v>167.1</v>
      </c>
      <c r="M142" s="263">
        <v>96.029200000000003</v>
      </c>
    </row>
    <row r="143" spans="1:13">
      <c r="A143" s="282">
        <v>134</v>
      </c>
      <c r="B143" s="263" t="s">
        <v>136</v>
      </c>
      <c r="C143" s="263">
        <v>811.15</v>
      </c>
      <c r="D143" s="265">
        <v>810.96666666666658</v>
      </c>
      <c r="E143" s="265">
        <v>800.73333333333312</v>
      </c>
      <c r="F143" s="265">
        <v>790.31666666666649</v>
      </c>
      <c r="G143" s="265">
        <v>780.08333333333303</v>
      </c>
      <c r="H143" s="265">
        <v>821.38333333333321</v>
      </c>
      <c r="I143" s="265">
        <v>831.61666666666656</v>
      </c>
      <c r="J143" s="265">
        <v>842.0333333333333</v>
      </c>
      <c r="K143" s="263">
        <v>821.2</v>
      </c>
      <c r="L143" s="263">
        <v>800.55</v>
      </c>
      <c r="M143" s="263">
        <v>48.309570000000001</v>
      </c>
    </row>
    <row r="144" spans="1:13">
      <c r="A144" s="282">
        <v>135</v>
      </c>
      <c r="B144" s="263" t="s">
        <v>138</v>
      </c>
      <c r="C144" s="263">
        <v>141.80000000000001</v>
      </c>
      <c r="D144" s="265">
        <v>143.28333333333333</v>
      </c>
      <c r="E144" s="265">
        <v>139.26666666666665</v>
      </c>
      <c r="F144" s="265">
        <v>136.73333333333332</v>
      </c>
      <c r="G144" s="265">
        <v>132.71666666666664</v>
      </c>
      <c r="H144" s="265">
        <v>145.81666666666666</v>
      </c>
      <c r="I144" s="265">
        <v>149.83333333333337</v>
      </c>
      <c r="J144" s="265">
        <v>152.36666666666667</v>
      </c>
      <c r="K144" s="263">
        <v>147.30000000000001</v>
      </c>
      <c r="L144" s="263">
        <v>140.75</v>
      </c>
      <c r="M144" s="263">
        <v>48.974710000000002</v>
      </c>
    </row>
    <row r="145" spans="1:13">
      <c r="A145" s="282">
        <v>136</v>
      </c>
      <c r="B145" s="263" t="s">
        <v>139</v>
      </c>
      <c r="C145" s="263">
        <v>410.2</v>
      </c>
      <c r="D145" s="265">
        <v>414.31666666666666</v>
      </c>
      <c r="E145" s="265">
        <v>403.33333333333331</v>
      </c>
      <c r="F145" s="265">
        <v>396.46666666666664</v>
      </c>
      <c r="G145" s="265">
        <v>385.48333333333329</v>
      </c>
      <c r="H145" s="265">
        <v>421.18333333333334</v>
      </c>
      <c r="I145" s="265">
        <v>432.16666666666669</v>
      </c>
      <c r="J145" s="265">
        <v>439.03333333333336</v>
      </c>
      <c r="K145" s="263">
        <v>425.3</v>
      </c>
      <c r="L145" s="263">
        <v>407.45</v>
      </c>
      <c r="M145" s="263">
        <v>18.814779999999999</v>
      </c>
    </row>
    <row r="146" spans="1:13">
      <c r="A146" s="282">
        <v>137</v>
      </c>
      <c r="B146" s="263" t="s">
        <v>140</v>
      </c>
      <c r="C146" s="263">
        <v>6646.65</v>
      </c>
      <c r="D146" s="265">
        <v>6627.9666666666662</v>
      </c>
      <c r="E146" s="265">
        <v>6577.2333333333327</v>
      </c>
      <c r="F146" s="265">
        <v>6507.8166666666666</v>
      </c>
      <c r="G146" s="265">
        <v>6457.083333333333</v>
      </c>
      <c r="H146" s="265">
        <v>6697.3833333333323</v>
      </c>
      <c r="I146" s="265">
        <v>6748.1166666666659</v>
      </c>
      <c r="J146" s="265">
        <v>6817.5333333333319</v>
      </c>
      <c r="K146" s="263">
        <v>6678.7</v>
      </c>
      <c r="L146" s="263">
        <v>6558.55</v>
      </c>
      <c r="M146" s="263">
        <v>9.1414200000000001</v>
      </c>
    </row>
    <row r="147" spans="1:13">
      <c r="A147" s="282">
        <v>138</v>
      </c>
      <c r="B147" s="263" t="s">
        <v>142</v>
      </c>
      <c r="C147" s="263">
        <v>848.4</v>
      </c>
      <c r="D147" s="265">
        <v>858.31666666666661</v>
      </c>
      <c r="E147" s="265">
        <v>833.08333333333326</v>
      </c>
      <c r="F147" s="265">
        <v>817.76666666666665</v>
      </c>
      <c r="G147" s="265">
        <v>792.5333333333333</v>
      </c>
      <c r="H147" s="265">
        <v>873.63333333333321</v>
      </c>
      <c r="I147" s="265">
        <v>898.86666666666656</v>
      </c>
      <c r="J147" s="265">
        <v>914.18333333333317</v>
      </c>
      <c r="K147" s="263">
        <v>883.55</v>
      </c>
      <c r="L147" s="263">
        <v>843</v>
      </c>
      <c r="M147" s="263">
        <v>3.9543400000000002</v>
      </c>
    </row>
    <row r="148" spans="1:13">
      <c r="A148" s="282">
        <v>139</v>
      </c>
      <c r="B148" s="263" t="s">
        <v>144</v>
      </c>
      <c r="C148" s="263">
        <v>2042</v>
      </c>
      <c r="D148" s="265">
        <v>2063.6833333333334</v>
      </c>
      <c r="E148" s="265">
        <v>2001.5166666666669</v>
      </c>
      <c r="F148" s="265">
        <v>1961.0333333333335</v>
      </c>
      <c r="G148" s="265">
        <v>1898.866666666667</v>
      </c>
      <c r="H148" s="265">
        <v>2104.166666666667</v>
      </c>
      <c r="I148" s="265">
        <v>2166.333333333333</v>
      </c>
      <c r="J148" s="265">
        <v>2206.8166666666666</v>
      </c>
      <c r="K148" s="263">
        <v>2125.85</v>
      </c>
      <c r="L148" s="263">
        <v>2023.2</v>
      </c>
      <c r="M148" s="263">
        <v>14.56195</v>
      </c>
    </row>
    <row r="149" spans="1:13">
      <c r="A149" s="282">
        <v>140</v>
      </c>
      <c r="B149" s="263" t="s">
        <v>145</v>
      </c>
      <c r="C149" s="263">
        <v>204.35</v>
      </c>
      <c r="D149" s="265">
        <v>205.4</v>
      </c>
      <c r="E149" s="265">
        <v>201.95000000000002</v>
      </c>
      <c r="F149" s="265">
        <v>199.55</v>
      </c>
      <c r="G149" s="265">
        <v>196.10000000000002</v>
      </c>
      <c r="H149" s="265">
        <v>207.8</v>
      </c>
      <c r="I149" s="265">
        <v>211.25</v>
      </c>
      <c r="J149" s="265">
        <v>213.65</v>
      </c>
      <c r="K149" s="263">
        <v>208.85</v>
      </c>
      <c r="L149" s="263">
        <v>203</v>
      </c>
      <c r="M149" s="263">
        <v>96.096400000000003</v>
      </c>
    </row>
    <row r="150" spans="1:13">
      <c r="A150" s="282">
        <v>141</v>
      </c>
      <c r="B150" s="263" t="s">
        <v>262</v>
      </c>
      <c r="C150" s="263">
        <v>1657.65</v>
      </c>
      <c r="D150" s="265">
        <v>1677.2166666666665</v>
      </c>
      <c r="E150" s="265">
        <v>1624.5333333333328</v>
      </c>
      <c r="F150" s="265">
        <v>1591.4166666666663</v>
      </c>
      <c r="G150" s="265">
        <v>1538.7333333333327</v>
      </c>
      <c r="H150" s="265">
        <v>1710.333333333333</v>
      </c>
      <c r="I150" s="265">
        <v>1763.0166666666669</v>
      </c>
      <c r="J150" s="265">
        <v>1796.1333333333332</v>
      </c>
      <c r="K150" s="263">
        <v>1729.9</v>
      </c>
      <c r="L150" s="263">
        <v>1644.1</v>
      </c>
      <c r="M150" s="263">
        <v>4.1123799999999999</v>
      </c>
    </row>
    <row r="151" spans="1:13">
      <c r="A151" s="282">
        <v>142</v>
      </c>
      <c r="B151" s="263" t="s">
        <v>147</v>
      </c>
      <c r="C151" s="263">
        <v>1141.95</v>
      </c>
      <c r="D151" s="265">
        <v>1149.4333333333334</v>
      </c>
      <c r="E151" s="265">
        <v>1126.5166666666669</v>
      </c>
      <c r="F151" s="265">
        <v>1111.0833333333335</v>
      </c>
      <c r="G151" s="265">
        <v>1088.166666666667</v>
      </c>
      <c r="H151" s="265">
        <v>1164.8666666666668</v>
      </c>
      <c r="I151" s="265">
        <v>1187.7833333333333</v>
      </c>
      <c r="J151" s="265">
        <v>1203.2166666666667</v>
      </c>
      <c r="K151" s="263">
        <v>1172.3499999999999</v>
      </c>
      <c r="L151" s="263">
        <v>1134</v>
      </c>
      <c r="M151" s="263">
        <v>8.7488399999999995</v>
      </c>
    </row>
    <row r="152" spans="1:13">
      <c r="A152" s="282">
        <v>143</v>
      </c>
      <c r="B152" s="263" t="s">
        <v>263</v>
      </c>
      <c r="C152" s="263">
        <v>893.25</v>
      </c>
      <c r="D152" s="265">
        <v>898.75</v>
      </c>
      <c r="E152" s="265">
        <v>882.5</v>
      </c>
      <c r="F152" s="265">
        <v>871.75</v>
      </c>
      <c r="G152" s="265">
        <v>855.5</v>
      </c>
      <c r="H152" s="265">
        <v>909.5</v>
      </c>
      <c r="I152" s="265">
        <v>925.75</v>
      </c>
      <c r="J152" s="265">
        <v>936.5</v>
      </c>
      <c r="K152" s="263">
        <v>915</v>
      </c>
      <c r="L152" s="263">
        <v>888</v>
      </c>
      <c r="M152" s="263">
        <v>2.9748000000000001</v>
      </c>
    </row>
    <row r="153" spans="1:13">
      <c r="A153" s="282">
        <v>144</v>
      </c>
      <c r="B153" s="263" t="s">
        <v>152</v>
      </c>
      <c r="C153" s="263">
        <v>137.6</v>
      </c>
      <c r="D153" s="265">
        <v>138.33333333333334</v>
      </c>
      <c r="E153" s="265">
        <v>135.76666666666668</v>
      </c>
      <c r="F153" s="265">
        <v>133.93333333333334</v>
      </c>
      <c r="G153" s="265">
        <v>131.36666666666667</v>
      </c>
      <c r="H153" s="265">
        <v>140.16666666666669</v>
      </c>
      <c r="I153" s="265">
        <v>142.73333333333335</v>
      </c>
      <c r="J153" s="265">
        <v>144.56666666666669</v>
      </c>
      <c r="K153" s="263">
        <v>140.9</v>
      </c>
      <c r="L153" s="263">
        <v>136.5</v>
      </c>
      <c r="M153" s="263">
        <v>67.0505</v>
      </c>
    </row>
    <row r="154" spans="1:13">
      <c r="A154" s="282">
        <v>145</v>
      </c>
      <c r="B154" s="263" t="s">
        <v>153</v>
      </c>
      <c r="C154" s="263">
        <v>99.05</v>
      </c>
      <c r="D154" s="265">
        <v>99.366666666666674</v>
      </c>
      <c r="E154" s="265">
        <v>97.833333333333343</v>
      </c>
      <c r="F154" s="265">
        <v>96.616666666666674</v>
      </c>
      <c r="G154" s="265">
        <v>95.083333333333343</v>
      </c>
      <c r="H154" s="265">
        <v>100.58333333333334</v>
      </c>
      <c r="I154" s="265">
        <v>102.11666666666667</v>
      </c>
      <c r="J154" s="265">
        <v>103.33333333333334</v>
      </c>
      <c r="K154" s="263">
        <v>100.9</v>
      </c>
      <c r="L154" s="263">
        <v>98.15</v>
      </c>
      <c r="M154" s="263">
        <v>165.28675000000001</v>
      </c>
    </row>
    <row r="155" spans="1:13">
      <c r="A155" s="282">
        <v>146</v>
      </c>
      <c r="B155" s="263" t="s">
        <v>148</v>
      </c>
      <c r="C155" s="263">
        <v>56.6</v>
      </c>
      <c r="D155" s="265">
        <v>57.133333333333333</v>
      </c>
      <c r="E155" s="265">
        <v>55.466666666666669</v>
      </c>
      <c r="F155" s="265">
        <v>54.333333333333336</v>
      </c>
      <c r="G155" s="265">
        <v>52.666666666666671</v>
      </c>
      <c r="H155" s="265">
        <v>58.266666666666666</v>
      </c>
      <c r="I155" s="265">
        <v>59.933333333333337</v>
      </c>
      <c r="J155" s="265">
        <v>61.066666666666663</v>
      </c>
      <c r="K155" s="263">
        <v>58.8</v>
      </c>
      <c r="L155" s="263">
        <v>56</v>
      </c>
      <c r="M155" s="263">
        <v>170.92852999999999</v>
      </c>
    </row>
    <row r="156" spans="1:13">
      <c r="A156" s="282">
        <v>147</v>
      </c>
      <c r="B156" s="263" t="s">
        <v>450</v>
      </c>
      <c r="C156" s="263">
        <v>3013</v>
      </c>
      <c r="D156" s="265">
        <v>3049.6333333333332</v>
      </c>
      <c r="E156" s="265">
        <v>2958.3666666666663</v>
      </c>
      <c r="F156" s="265">
        <v>2903.7333333333331</v>
      </c>
      <c r="G156" s="265">
        <v>2812.4666666666662</v>
      </c>
      <c r="H156" s="265">
        <v>3104.2666666666664</v>
      </c>
      <c r="I156" s="265">
        <v>3195.5333333333328</v>
      </c>
      <c r="J156" s="265">
        <v>3250.1666666666665</v>
      </c>
      <c r="K156" s="263">
        <v>3140.9</v>
      </c>
      <c r="L156" s="263">
        <v>2995</v>
      </c>
      <c r="M156" s="263">
        <v>1.9296500000000001</v>
      </c>
    </row>
    <row r="157" spans="1:13">
      <c r="A157" s="282">
        <v>148</v>
      </c>
      <c r="B157" s="263" t="s">
        <v>151</v>
      </c>
      <c r="C157" s="263">
        <v>17095.650000000001</v>
      </c>
      <c r="D157" s="265">
        <v>17135.233333333334</v>
      </c>
      <c r="E157" s="265">
        <v>16850.466666666667</v>
      </c>
      <c r="F157" s="265">
        <v>16605.283333333333</v>
      </c>
      <c r="G157" s="265">
        <v>16320.516666666666</v>
      </c>
      <c r="H157" s="265">
        <v>17380.416666666668</v>
      </c>
      <c r="I157" s="265">
        <v>17665.183333333338</v>
      </c>
      <c r="J157" s="265">
        <v>17910.366666666669</v>
      </c>
      <c r="K157" s="263">
        <v>17420</v>
      </c>
      <c r="L157" s="263">
        <v>16890.05</v>
      </c>
      <c r="M157" s="263">
        <v>1.03687</v>
      </c>
    </row>
    <row r="158" spans="1:13">
      <c r="A158" s="282">
        <v>149</v>
      </c>
      <c r="B158" s="263" t="s">
        <v>790</v>
      </c>
      <c r="C158" s="263">
        <v>327.7</v>
      </c>
      <c r="D158" s="265">
        <v>328.68333333333334</v>
      </c>
      <c r="E158" s="265">
        <v>323.86666666666667</v>
      </c>
      <c r="F158" s="265">
        <v>320.03333333333336</v>
      </c>
      <c r="G158" s="265">
        <v>315.2166666666667</v>
      </c>
      <c r="H158" s="265">
        <v>332.51666666666665</v>
      </c>
      <c r="I158" s="265">
        <v>337.33333333333337</v>
      </c>
      <c r="J158" s="265">
        <v>341.16666666666663</v>
      </c>
      <c r="K158" s="263">
        <v>333.5</v>
      </c>
      <c r="L158" s="263">
        <v>324.85000000000002</v>
      </c>
      <c r="M158" s="263">
        <v>10.022819999999999</v>
      </c>
    </row>
    <row r="159" spans="1:13">
      <c r="A159" s="282">
        <v>150</v>
      </c>
      <c r="B159" s="263" t="s">
        <v>265</v>
      </c>
      <c r="C159" s="263">
        <v>533.25</v>
      </c>
      <c r="D159" s="265">
        <v>537.36666666666667</v>
      </c>
      <c r="E159" s="265">
        <v>524.73333333333335</v>
      </c>
      <c r="F159" s="265">
        <v>516.2166666666667</v>
      </c>
      <c r="G159" s="265">
        <v>503.58333333333337</v>
      </c>
      <c r="H159" s="265">
        <v>545.88333333333333</v>
      </c>
      <c r="I159" s="265">
        <v>558.51666666666677</v>
      </c>
      <c r="J159" s="265">
        <v>567.0333333333333</v>
      </c>
      <c r="K159" s="263">
        <v>550</v>
      </c>
      <c r="L159" s="263">
        <v>528.85</v>
      </c>
      <c r="M159" s="263">
        <v>1.53315</v>
      </c>
    </row>
    <row r="160" spans="1:13">
      <c r="A160" s="282">
        <v>151</v>
      </c>
      <c r="B160" s="263" t="s">
        <v>155</v>
      </c>
      <c r="C160" s="263">
        <v>102.85</v>
      </c>
      <c r="D160" s="265">
        <v>103.35000000000001</v>
      </c>
      <c r="E160" s="265">
        <v>101.70000000000002</v>
      </c>
      <c r="F160" s="265">
        <v>100.55000000000001</v>
      </c>
      <c r="G160" s="265">
        <v>98.90000000000002</v>
      </c>
      <c r="H160" s="265">
        <v>104.50000000000001</v>
      </c>
      <c r="I160" s="265">
        <v>106.15000000000002</v>
      </c>
      <c r="J160" s="265">
        <v>107.30000000000001</v>
      </c>
      <c r="K160" s="263">
        <v>105</v>
      </c>
      <c r="L160" s="263">
        <v>102.2</v>
      </c>
      <c r="M160" s="263">
        <v>230.82015000000001</v>
      </c>
    </row>
    <row r="161" spans="1:13">
      <c r="A161" s="282">
        <v>152</v>
      </c>
      <c r="B161" s="263" t="s">
        <v>154</v>
      </c>
      <c r="C161" s="263">
        <v>116.9</v>
      </c>
      <c r="D161" s="265">
        <v>116.96666666666665</v>
      </c>
      <c r="E161" s="265">
        <v>115.43333333333331</v>
      </c>
      <c r="F161" s="265">
        <v>113.96666666666665</v>
      </c>
      <c r="G161" s="265">
        <v>112.43333333333331</v>
      </c>
      <c r="H161" s="265">
        <v>118.43333333333331</v>
      </c>
      <c r="I161" s="265">
        <v>119.96666666666664</v>
      </c>
      <c r="J161" s="265">
        <v>121.43333333333331</v>
      </c>
      <c r="K161" s="263">
        <v>118.5</v>
      </c>
      <c r="L161" s="263">
        <v>115.5</v>
      </c>
      <c r="M161" s="263">
        <v>5.74505</v>
      </c>
    </row>
    <row r="162" spans="1:13">
      <c r="A162" s="282">
        <v>153</v>
      </c>
      <c r="B162" s="263" t="s">
        <v>266</v>
      </c>
      <c r="C162" s="263">
        <v>3296.85</v>
      </c>
      <c r="D162" s="265">
        <v>3315.2000000000003</v>
      </c>
      <c r="E162" s="265">
        <v>3227.6500000000005</v>
      </c>
      <c r="F162" s="265">
        <v>3158.4500000000003</v>
      </c>
      <c r="G162" s="265">
        <v>3070.9000000000005</v>
      </c>
      <c r="H162" s="265">
        <v>3384.4000000000005</v>
      </c>
      <c r="I162" s="265">
        <v>3471.9500000000007</v>
      </c>
      <c r="J162" s="265">
        <v>3541.1500000000005</v>
      </c>
      <c r="K162" s="263">
        <v>3402.75</v>
      </c>
      <c r="L162" s="263">
        <v>3246</v>
      </c>
      <c r="M162" s="263">
        <v>0.47588000000000003</v>
      </c>
    </row>
    <row r="163" spans="1:13">
      <c r="A163" s="282">
        <v>154</v>
      </c>
      <c r="B163" s="263" t="s">
        <v>267</v>
      </c>
      <c r="C163" s="263">
        <v>2542</v>
      </c>
      <c r="D163" s="265">
        <v>2526.1833333333334</v>
      </c>
      <c r="E163" s="265">
        <v>2454.3666666666668</v>
      </c>
      <c r="F163" s="265">
        <v>2366.7333333333336</v>
      </c>
      <c r="G163" s="265">
        <v>2294.916666666667</v>
      </c>
      <c r="H163" s="265">
        <v>2613.8166666666666</v>
      </c>
      <c r="I163" s="265">
        <v>2685.6333333333332</v>
      </c>
      <c r="J163" s="265">
        <v>2773.2666666666664</v>
      </c>
      <c r="K163" s="263">
        <v>2598</v>
      </c>
      <c r="L163" s="263">
        <v>2438.5500000000002</v>
      </c>
      <c r="M163" s="263">
        <v>5.2698299999999998</v>
      </c>
    </row>
    <row r="164" spans="1:13">
      <c r="A164" s="282">
        <v>155</v>
      </c>
      <c r="B164" s="263" t="s">
        <v>156</v>
      </c>
      <c r="C164" s="263">
        <v>30248.799999999999</v>
      </c>
      <c r="D164" s="265">
        <v>30204.600000000002</v>
      </c>
      <c r="E164" s="265">
        <v>29809.200000000004</v>
      </c>
      <c r="F164" s="265">
        <v>29369.600000000002</v>
      </c>
      <c r="G164" s="265">
        <v>28974.200000000004</v>
      </c>
      <c r="H164" s="265">
        <v>30644.200000000004</v>
      </c>
      <c r="I164" s="265">
        <v>31039.600000000006</v>
      </c>
      <c r="J164" s="265">
        <v>31479.200000000004</v>
      </c>
      <c r="K164" s="263">
        <v>30600</v>
      </c>
      <c r="L164" s="263">
        <v>29765</v>
      </c>
      <c r="M164" s="263">
        <v>0.24174000000000001</v>
      </c>
    </row>
    <row r="165" spans="1:13">
      <c r="A165" s="282">
        <v>156</v>
      </c>
      <c r="B165" s="263" t="s">
        <v>158</v>
      </c>
      <c r="C165" s="263">
        <v>219.85</v>
      </c>
      <c r="D165" s="265">
        <v>218.80000000000004</v>
      </c>
      <c r="E165" s="265">
        <v>216.60000000000008</v>
      </c>
      <c r="F165" s="265">
        <v>213.35000000000005</v>
      </c>
      <c r="G165" s="265">
        <v>211.15000000000009</v>
      </c>
      <c r="H165" s="265">
        <v>222.05000000000007</v>
      </c>
      <c r="I165" s="265">
        <v>224.25000000000006</v>
      </c>
      <c r="J165" s="265">
        <v>227.50000000000006</v>
      </c>
      <c r="K165" s="263">
        <v>221</v>
      </c>
      <c r="L165" s="263">
        <v>215.55</v>
      </c>
      <c r="M165" s="263">
        <v>33.921759999999999</v>
      </c>
    </row>
    <row r="166" spans="1:13">
      <c r="A166" s="282">
        <v>157</v>
      </c>
      <c r="B166" s="263" t="s">
        <v>269</v>
      </c>
      <c r="C166" s="263">
        <v>5492.35</v>
      </c>
      <c r="D166" s="265">
        <v>5497.8833333333341</v>
      </c>
      <c r="E166" s="265">
        <v>5386.7666666666682</v>
      </c>
      <c r="F166" s="265">
        <v>5281.1833333333343</v>
      </c>
      <c r="G166" s="265">
        <v>5170.0666666666684</v>
      </c>
      <c r="H166" s="265">
        <v>5603.4666666666681</v>
      </c>
      <c r="I166" s="265">
        <v>5714.5833333333348</v>
      </c>
      <c r="J166" s="265">
        <v>5820.1666666666679</v>
      </c>
      <c r="K166" s="263">
        <v>5609</v>
      </c>
      <c r="L166" s="263">
        <v>5392.3</v>
      </c>
      <c r="M166" s="263">
        <v>5.0903400000000003</v>
      </c>
    </row>
    <row r="167" spans="1:13">
      <c r="A167" s="282">
        <v>158</v>
      </c>
      <c r="B167" s="263" t="s">
        <v>160</v>
      </c>
      <c r="C167" s="263">
        <v>1773.1</v>
      </c>
      <c r="D167" s="265">
        <v>1778.2</v>
      </c>
      <c r="E167" s="265">
        <v>1756</v>
      </c>
      <c r="F167" s="265">
        <v>1738.8999999999999</v>
      </c>
      <c r="G167" s="265">
        <v>1716.6999999999998</v>
      </c>
      <c r="H167" s="265">
        <v>1795.3000000000002</v>
      </c>
      <c r="I167" s="265">
        <v>1817.5000000000005</v>
      </c>
      <c r="J167" s="265">
        <v>1834.6000000000004</v>
      </c>
      <c r="K167" s="263">
        <v>1800.4</v>
      </c>
      <c r="L167" s="263">
        <v>1761.1</v>
      </c>
      <c r="M167" s="263">
        <v>4.2332900000000002</v>
      </c>
    </row>
    <row r="168" spans="1:13">
      <c r="A168" s="282">
        <v>159</v>
      </c>
      <c r="B168" s="263" t="s">
        <v>157</v>
      </c>
      <c r="C168" s="263">
        <v>1704</v>
      </c>
      <c r="D168" s="265">
        <v>1714.1166666666668</v>
      </c>
      <c r="E168" s="265">
        <v>1669.8833333333337</v>
      </c>
      <c r="F168" s="265">
        <v>1635.7666666666669</v>
      </c>
      <c r="G168" s="265">
        <v>1591.5333333333338</v>
      </c>
      <c r="H168" s="265">
        <v>1748.2333333333336</v>
      </c>
      <c r="I168" s="265">
        <v>1792.4666666666667</v>
      </c>
      <c r="J168" s="265">
        <v>1826.5833333333335</v>
      </c>
      <c r="K168" s="263">
        <v>1758.35</v>
      </c>
      <c r="L168" s="263">
        <v>1680</v>
      </c>
      <c r="M168" s="263">
        <v>13.98433</v>
      </c>
    </row>
    <row r="169" spans="1:13">
      <c r="A169" s="282">
        <v>160</v>
      </c>
      <c r="B169" s="263" t="s">
        <v>461</v>
      </c>
      <c r="C169" s="263">
        <v>1413.05</v>
      </c>
      <c r="D169" s="265">
        <v>1406.2833333333335</v>
      </c>
      <c r="E169" s="265">
        <v>1377.666666666667</v>
      </c>
      <c r="F169" s="265">
        <v>1342.2833333333335</v>
      </c>
      <c r="G169" s="265">
        <v>1313.666666666667</v>
      </c>
      <c r="H169" s="265">
        <v>1441.666666666667</v>
      </c>
      <c r="I169" s="265">
        <v>1470.2833333333333</v>
      </c>
      <c r="J169" s="265">
        <v>1505.666666666667</v>
      </c>
      <c r="K169" s="263">
        <v>1434.9</v>
      </c>
      <c r="L169" s="263">
        <v>1370.9</v>
      </c>
      <c r="M169" s="263">
        <v>3.0720000000000001</v>
      </c>
    </row>
    <row r="170" spans="1:13">
      <c r="A170" s="282">
        <v>161</v>
      </c>
      <c r="B170" s="263" t="s">
        <v>159</v>
      </c>
      <c r="C170" s="263">
        <v>105.55</v>
      </c>
      <c r="D170" s="265">
        <v>106.2</v>
      </c>
      <c r="E170" s="265">
        <v>104.10000000000001</v>
      </c>
      <c r="F170" s="265">
        <v>102.65</v>
      </c>
      <c r="G170" s="265">
        <v>100.55000000000001</v>
      </c>
      <c r="H170" s="265">
        <v>107.65</v>
      </c>
      <c r="I170" s="265">
        <v>109.75</v>
      </c>
      <c r="J170" s="265">
        <v>111.2</v>
      </c>
      <c r="K170" s="263">
        <v>108.3</v>
      </c>
      <c r="L170" s="263">
        <v>104.75</v>
      </c>
      <c r="M170" s="263">
        <v>25.928660000000001</v>
      </c>
    </row>
    <row r="171" spans="1:13">
      <c r="A171" s="282">
        <v>162</v>
      </c>
      <c r="B171" s="263" t="s">
        <v>162</v>
      </c>
      <c r="C171" s="263">
        <v>203.7</v>
      </c>
      <c r="D171" s="265">
        <v>203.68333333333331</v>
      </c>
      <c r="E171" s="265">
        <v>201.66666666666663</v>
      </c>
      <c r="F171" s="265">
        <v>199.63333333333333</v>
      </c>
      <c r="G171" s="265">
        <v>197.61666666666665</v>
      </c>
      <c r="H171" s="265">
        <v>205.71666666666661</v>
      </c>
      <c r="I171" s="265">
        <v>207.73333333333332</v>
      </c>
      <c r="J171" s="265">
        <v>209.76666666666659</v>
      </c>
      <c r="K171" s="263">
        <v>205.7</v>
      </c>
      <c r="L171" s="263">
        <v>201.65</v>
      </c>
      <c r="M171" s="263">
        <v>81.380610000000004</v>
      </c>
    </row>
    <row r="172" spans="1:13">
      <c r="A172" s="282">
        <v>163</v>
      </c>
      <c r="B172" s="263" t="s">
        <v>270</v>
      </c>
      <c r="C172" s="263">
        <v>275.10000000000002</v>
      </c>
      <c r="D172" s="265">
        <v>277.38333333333338</v>
      </c>
      <c r="E172" s="265">
        <v>270.71666666666675</v>
      </c>
      <c r="F172" s="265">
        <v>266.33333333333337</v>
      </c>
      <c r="G172" s="265">
        <v>259.66666666666674</v>
      </c>
      <c r="H172" s="265">
        <v>281.76666666666677</v>
      </c>
      <c r="I172" s="265">
        <v>288.43333333333339</v>
      </c>
      <c r="J172" s="265">
        <v>292.81666666666678</v>
      </c>
      <c r="K172" s="263">
        <v>284.05</v>
      </c>
      <c r="L172" s="263">
        <v>273</v>
      </c>
      <c r="M172" s="263">
        <v>2.7558099999999999</v>
      </c>
    </row>
    <row r="173" spans="1:13">
      <c r="A173" s="282">
        <v>164</v>
      </c>
      <c r="B173" s="263" t="s">
        <v>271</v>
      </c>
      <c r="C173" s="263">
        <v>13624.35</v>
      </c>
      <c r="D173" s="265">
        <v>13658.1</v>
      </c>
      <c r="E173" s="265">
        <v>13526.25</v>
      </c>
      <c r="F173" s="265">
        <v>13428.15</v>
      </c>
      <c r="G173" s="265">
        <v>13296.3</v>
      </c>
      <c r="H173" s="265">
        <v>13756.2</v>
      </c>
      <c r="I173" s="265">
        <v>13888.050000000003</v>
      </c>
      <c r="J173" s="265">
        <v>13986.150000000001</v>
      </c>
      <c r="K173" s="263">
        <v>13789.95</v>
      </c>
      <c r="L173" s="263">
        <v>13560</v>
      </c>
      <c r="M173" s="263">
        <v>5.4710000000000002E-2</v>
      </c>
    </row>
    <row r="174" spans="1:13">
      <c r="A174" s="282">
        <v>165</v>
      </c>
      <c r="B174" s="263" t="s">
        <v>161</v>
      </c>
      <c r="C174" s="263">
        <v>33.700000000000003</v>
      </c>
      <c r="D174" s="265">
        <v>33.766666666666673</v>
      </c>
      <c r="E174" s="265">
        <v>33.333333333333343</v>
      </c>
      <c r="F174" s="265">
        <v>32.966666666666669</v>
      </c>
      <c r="G174" s="265">
        <v>32.533333333333339</v>
      </c>
      <c r="H174" s="265">
        <v>34.133333333333347</v>
      </c>
      <c r="I174" s="265">
        <v>34.56666666666667</v>
      </c>
      <c r="J174" s="265">
        <v>34.933333333333351</v>
      </c>
      <c r="K174" s="263">
        <v>34.200000000000003</v>
      </c>
      <c r="L174" s="263">
        <v>33.4</v>
      </c>
      <c r="M174" s="263">
        <v>1173.71947</v>
      </c>
    </row>
    <row r="175" spans="1:13">
      <c r="A175" s="282">
        <v>166</v>
      </c>
      <c r="B175" s="263" t="s">
        <v>165</v>
      </c>
      <c r="C175" s="263">
        <v>174.55</v>
      </c>
      <c r="D175" s="265">
        <v>175.70000000000002</v>
      </c>
      <c r="E175" s="265">
        <v>171.45000000000005</v>
      </c>
      <c r="F175" s="265">
        <v>168.35000000000002</v>
      </c>
      <c r="G175" s="265">
        <v>164.10000000000005</v>
      </c>
      <c r="H175" s="265">
        <v>178.80000000000004</v>
      </c>
      <c r="I175" s="265">
        <v>183.04999999999998</v>
      </c>
      <c r="J175" s="265">
        <v>186.15000000000003</v>
      </c>
      <c r="K175" s="263">
        <v>179.95</v>
      </c>
      <c r="L175" s="263">
        <v>172.6</v>
      </c>
      <c r="M175" s="263">
        <v>175.58354</v>
      </c>
    </row>
    <row r="176" spans="1:13">
      <c r="A176" s="282">
        <v>167</v>
      </c>
      <c r="B176" s="263" t="s">
        <v>166</v>
      </c>
      <c r="C176" s="263">
        <v>125.6</v>
      </c>
      <c r="D176" s="265">
        <v>126.18333333333334</v>
      </c>
      <c r="E176" s="265">
        <v>124.36666666666667</v>
      </c>
      <c r="F176" s="265">
        <v>123.13333333333334</v>
      </c>
      <c r="G176" s="265">
        <v>121.31666666666668</v>
      </c>
      <c r="H176" s="265">
        <v>127.41666666666667</v>
      </c>
      <c r="I176" s="265">
        <v>129.23333333333335</v>
      </c>
      <c r="J176" s="265">
        <v>130.46666666666667</v>
      </c>
      <c r="K176" s="263">
        <v>128</v>
      </c>
      <c r="L176" s="263">
        <v>124.95</v>
      </c>
      <c r="M176" s="263">
        <v>33.036650000000002</v>
      </c>
    </row>
    <row r="177" spans="1:13">
      <c r="A177" s="282">
        <v>168</v>
      </c>
      <c r="B177" s="263" t="s">
        <v>273</v>
      </c>
      <c r="C177" s="263">
        <v>495.15</v>
      </c>
      <c r="D177" s="265">
        <v>497.01666666666665</v>
      </c>
      <c r="E177" s="265">
        <v>491.13333333333333</v>
      </c>
      <c r="F177" s="265">
        <v>487.11666666666667</v>
      </c>
      <c r="G177" s="265">
        <v>481.23333333333335</v>
      </c>
      <c r="H177" s="265">
        <v>501.0333333333333</v>
      </c>
      <c r="I177" s="265">
        <v>506.91666666666663</v>
      </c>
      <c r="J177" s="265">
        <v>510.93333333333328</v>
      </c>
      <c r="K177" s="263">
        <v>502.9</v>
      </c>
      <c r="L177" s="263">
        <v>493</v>
      </c>
      <c r="M177" s="263">
        <v>1.45706</v>
      </c>
    </row>
    <row r="178" spans="1:13">
      <c r="A178" s="282">
        <v>169</v>
      </c>
      <c r="B178" s="263" t="s">
        <v>167</v>
      </c>
      <c r="C178" s="263">
        <v>1901.15</v>
      </c>
      <c r="D178" s="265">
        <v>1903.5333333333335</v>
      </c>
      <c r="E178" s="265">
        <v>1888.0666666666671</v>
      </c>
      <c r="F178" s="265">
        <v>1874.9833333333336</v>
      </c>
      <c r="G178" s="265">
        <v>1859.5166666666671</v>
      </c>
      <c r="H178" s="265">
        <v>1916.616666666667</v>
      </c>
      <c r="I178" s="265">
        <v>1932.0833333333337</v>
      </c>
      <c r="J178" s="265">
        <v>1945.166666666667</v>
      </c>
      <c r="K178" s="263">
        <v>1919</v>
      </c>
      <c r="L178" s="263">
        <v>1890.45</v>
      </c>
      <c r="M178" s="263">
        <v>79.394900000000007</v>
      </c>
    </row>
    <row r="179" spans="1:13">
      <c r="A179" s="282">
        <v>170</v>
      </c>
      <c r="B179" s="263" t="s">
        <v>815</v>
      </c>
      <c r="C179" s="263">
        <v>964.8</v>
      </c>
      <c r="D179" s="265">
        <v>968.85</v>
      </c>
      <c r="E179" s="265">
        <v>948.7</v>
      </c>
      <c r="F179" s="265">
        <v>932.6</v>
      </c>
      <c r="G179" s="265">
        <v>912.45</v>
      </c>
      <c r="H179" s="265">
        <v>984.95</v>
      </c>
      <c r="I179" s="265">
        <v>1005.0999999999999</v>
      </c>
      <c r="J179" s="265">
        <v>1021.2</v>
      </c>
      <c r="K179" s="263">
        <v>989</v>
      </c>
      <c r="L179" s="263">
        <v>952.75</v>
      </c>
      <c r="M179" s="263">
        <v>18.98536</v>
      </c>
    </row>
    <row r="180" spans="1:13">
      <c r="A180" s="282">
        <v>171</v>
      </c>
      <c r="B180" s="263" t="s">
        <v>274</v>
      </c>
      <c r="C180" s="263">
        <v>898.95</v>
      </c>
      <c r="D180" s="265">
        <v>908.4666666666667</v>
      </c>
      <c r="E180" s="265">
        <v>885.83333333333337</v>
      </c>
      <c r="F180" s="265">
        <v>872.7166666666667</v>
      </c>
      <c r="G180" s="265">
        <v>850.08333333333337</v>
      </c>
      <c r="H180" s="265">
        <v>921.58333333333337</v>
      </c>
      <c r="I180" s="265">
        <v>944.21666666666658</v>
      </c>
      <c r="J180" s="265">
        <v>957.33333333333337</v>
      </c>
      <c r="K180" s="263">
        <v>931.1</v>
      </c>
      <c r="L180" s="263">
        <v>895.35</v>
      </c>
      <c r="M180" s="263">
        <v>35.931240000000003</v>
      </c>
    </row>
    <row r="181" spans="1:13">
      <c r="A181" s="282">
        <v>172</v>
      </c>
      <c r="B181" s="263" t="s">
        <v>172</v>
      </c>
      <c r="C181" s="263">
        <v>6150.5</v>
      </c>
      <c r="D181" s="265">
        <v>6164.2666666666664</v>
      </c>
      <c r="E181" s="265">
        <v>6038.9833333333327</v>
      </c>
      <c r="F181" s="265">
        <v>5927.4666666666662</v>
      </c>
      <c r="G181" s="265">
        <v>5802.1833333333325</v>
      </c>
      <c r="H181" s="265">
        <v>6275.7833333333328</v>
      </c>
      <c r="I181" s="265">
        <v>6401.0666666666657</v>
      </c>
      <c r="J181" s="265">
        <v>6512.583333333333</v>
      </c>
      <c r="K181" s="263">
        <v>6289.55</v>
      </c>
      <c r="L181" s="263">
        <v>6052.75</v>
      </c>
      <c r="M181" s="263">
        <v>1.7239599999999999</v>
      </c>
    </row>
    <row r="182" spans="1:13">
      <c r="A182" s="282">
        <v>173</v>
      </c>
      <c r="B182" s="263" t="s">
        <v>478</v>
      </c>
      <c r="C182" s="263">
        <v>7682.05</v>
      </c>
      <c r="D182" s="265">
        <v>7714.6500000000005</v>
      </c>
      <c r="E182" s="265">
        <v>7609.4000000000015</v>
      </c>
      <c r="F182" s="265">
        <v>7536.7500000000009</v>
      </c>
      <c r="G182" s="265">
        <v>7431.5000000000018</v>
      </c>
      <c r="H182" s="265">
        <v>7787.3000000000011</v>
      </c>
      <c r="I182" s="265">
        <v>7892.5499999999993</v>
      </c>
      <c r="J182" s="265">
        <v>7965.2000000000007</v>
      </c>
      <c r="K182" s="263">
        <v>7819.9</v>
      </c>
      <c r="L182" s="263">
        <v>7642</v>
      </c>
      <c r="M182" s="263">
        <v>0.23848</v>
      </c>
    </row>
    <row r="183" spans="1:13">
      <c r="A183" s="282">
        <v>174</v>
      </c>
      <c r="B183" s="263" t="s">
        <v>170</v>
      </c>
      <c r="C183" s="263">
        <v>29320.7</v>
      </c>
      <c r="D183" s="265">
        <v>29675.833333333332</v>
      </c>
      <c r="E183" s="265">
        <v>28695.866666666665</v>
      </c>
      <c r="F183" s="265">
        <v>28071.033333333333</v>
      </c>
      <c r="G183" s="265">
        <v>27091.066666666666</v>
      </c>
      <c r="H183" s="265">
        <v>30300.666666666664</v>
      </c>
      <c r="I183" s="265">
        <v>31280.633333333331</v>
      </c>
      <c r="J183" s="265">
        <v>31905.466666666664</v>
      </c>
      <c r="K183" s="263">
        <v>30655.8</v>
      </c>
      <c r="L183" s="263">
        <v>29051</v>
      </c>
      <c r="M183" s="263">
        <v>0.72618000000000005</v>
      </c>
    </row>
    <row r="184" spans="1:13">
      <c r="A184" s="282">
        <v>175</v>
      </c>
      <c r="B184" s="263" t="s">
        <v>173</v>
      </c>
      <c r="C184" s="263">
        <v>1345.05</v>
      </c>
      <c r="D184" s="265">
        <v>1351.2166666666667</v>
      </c>
      <c r="E184" s="265">
        <v>1316.4333333333334</v>
      </c>
      <c r="F184" s="265">
        <v>1287.8166666666666</v>
      </c>
      <c r="G184" s="265">
        <v>1253.0333333333333</v>
      </c>
      <c r="H184" s="265">
        <v>1379.8333333333335</v>
      </c>
      <c r="I184" s="265">
        <v>1414.6166666666668</v>
      </c>
      <c r="J184" s="265">
        <v>1443.2333333333336</v>
      </c>
      <c r="K184" s="263">
        <v>1386</v>
      </c>
      <c r="L184" s="263">
        <v>1322.6</v>
      </c>
      <c r="M184" s="263">
        <v>24.997450000000001</v>
      </c>
    </row>
    <row r="185" spans="1:13">
      <c r="A185" s="282">
        <v>176</v>
      </c>
      <c r="B185" s="263" t="s">
        <v>171</v>
      </c>
      <c r="C185" s="263">
        <v>1795.9</v>
      </c>
      <c r="D185" s="265">
        <v>1799.8999999999999</v>
      </c>
      <c r="E185" s="265">
        <v>1769.9999999999998</v>
      </c>
      <c r="F185" s="265">
        <v>1744.1</v>
      </c>
      <c r="G185" s="265">
        <v>1714.1999999999998</v>
      </c>
      <c r="H185" s="265">
        <v>1825.7999999999997</v>
      </c>
      <c r="I185" s="265">
        <v>1855.6999999999998</v>
      </c>
      <c r="J185" s="265">
        <v>1881.5999999999997</v>
      </c>
      <c r="K185" s="263">
        <v>1829.8</v>
      </c>
      <c r="L185" s="263">
        <v>1774</v>
      </c>
      <c r="M185" s="263">
        <v>2.33616</v>
      </c>
    </row>
    <row r="186" spans="1:13">
      <c r="A186" s="282">
        <v>177</v>
      </c>
      <c r="B186" s="263" t="s">
        <v>169</v>
      </c>
      <c r="C186" s="263">
        <v>329.5</v>
      </c>
      <c r="D186" s="265">
        <v>332.0333333333333</v>
      </c>
      <c r="E186" s="265">
        <v>324.16666666666663</v>
      </c>
      <c r="F186" s="265">
        <v>318.83333333333331</v>
      </c>
      <c r="G186" s="265">
        <v>310.96666666666664</v>
      </c>
      <c r="H186" s="265">
        <v>337.36666666666662</v>
      </c>
      <c r="I186" s="265">
        <v>345.23333333333329</v>
      </c>
      <c r="J186" s="265">
        <v>350.56666666666661</v>
      </c>
      <c r="K186" s="263">
        <v>339.9</v>
      </c>
      <c r="L186" s="263">
        <v>326.7</v>
      </c>
      <c r="M186" s="263">
        <v>412.96147000000002</v>
      </c>
    </row>
    <row r="187" spans="1:13">
      <c r="A187" s="282">
        <v>178</v>
      </c>
      <c r="B187" s="263" t="s">
        <v>168</v>
      </c>
      <c r="C187" s="263">
        <v>89</v>
      </c>
      <c r="D187" s="265">
        <v>89.616666666666674</v>
      </c>
      <c r="E187" s="265">
        <v>87.083333333333343</v>
      </c>
      <c r="F187" s="265">
        <v>85.166666666666671</v>
      </c>
      <c r="G187" s="265">
        <v>82.63333333333334</v>
      </c>
      <c r="H187" s="265">
        <v>91.533333333333346</v>
      </c>
      <c r="I187" s="265">
        <v>94.066666666666677</v>
      </c>
      <c r="J187" s="265">
        <v>95.983333333333348</v>
      </c>
      <c r="K187" s="263">
        <v>92.15</v>
      </c>
      <c r="L187" s="263">
        <v>87.7</v>
      </c>
      <c r="M187" s="263">
        <v>360.41449</v>
      </c>
    </row>
    <row r="188" spans="1:13">
      <c r="A188" s="282">
        <v>179</v>
      </c>
      <c r="B188" s="263" t="s">
        <v>175</v>
      </c>
      <c r="C188" s="263">
        <v>645.15</v>
      </c>
      <c r="D188" s="265">
        <v>647.93333333333339</v>
      </c>
      <c r="E188" s="265">
        <v>636.36666666666679</v>
      </c>
      <c r="F188" s="265">
        <v>627.58333333333337</v>
      </c>
      <c r="G188" s="265">
        <v>616.01666666666677</v>
      </c>
      <c r="H188" s="265">
        <v>656.71666666666681</v>
      </c>
      <c r="I188" s="265">
        <v>668.28333333333342</v>
      </c>
      <c r="J188" s="265">
        <v>677.06666666666683</v>
      </c>
      <c r="K188" s="263">
        <v>659.5</v>
      </c>
      <c r="L188" s="263">
        <v>639.15</v>
      </c>
      <c r="M188" s="263">
        <v>138.31258</v>
      </c>
    </row>
    <row r="189" spans="1:13">
      <c r="A189" s="282">
        <v>180</v>
      </c>
      <c r="B189" s="263" t="s">
        <v>176</v>
      </c>
      <c r="C189" s="263">
        <v>466.65</v>
      </c>
      <c r="D189" s="265">
        <v>465.23333333333335</v>
      </c>
      <c r="E189" s="265">
        <v>458.7166666666667</v>
      </c>
      <c r="F189" s="265">
        <v>450.78333333333336</v>
      </c>
      <c r="G189" s="265">
        <v>444.26666666666671</v>
      </c>
      <c r="H189" s="265">
        <v>473.16666666666669</v>
      </c>
      <c r="I189" s="265">
        <v>479.68333333333334</v>
      </c>
      <c r="J189" s="265">
        <v>487.61666666666667</v>
      </c>
      <c r="K189" s="263">
        <v>471.75</v>
      </c>
      <c r="L189" s="263">
        <v>457.3</v>
      </c>
      <c r="M189" s="263">
        <v>13.87405</v>
      </c>
    </row>
    <row r="190" spans="1:13">
      <c r="A190" s="282">
        <v>181</v>
      </c>
      <c r="B190" s="263" t="s">
        <v>275</v>
      </c>
      <c r="C190" s="263">
        <v>598.1</v>
      </c>
      <c r="D190" s="265">
        <v>600.33333333333337</v>
      </c>
      <c r="E190" s="265">
        <v>589.86666666666679</v>
      </c>
      <c r="F190" s="265">
        <v>581.63333333333344</v>
      </c>
      <c r="G190" s="265">
        <v>571.16666666666686</v>
      </c>
      <c r="H190" s="265">
        <v>608.56666666666672</v>
      </c>
      <c r="I190" s="265">
        <v>619.03333333333319</v>
      </c>
      <c r="J190" s="265">
        <v>627.26666666666665</v>
      </c>
      <c r="K190" s="263">
        <v>610.79999999999995</v>
      </c>
      <c r="L190" s="263">
        <v>592.1</v>
      </c>
      <c r="M190" s="263">
        <v>5.4128600000000002</v>
      </c>
    </row>
    <row r="191" spans="1:13">
      <c r="A191" s="282">
        <v>182</v>
      </c>
      <c r="B191" s="263" t="s">
        <v>188</v>
      </c>
      <c r="C191" s="263">
        <v>536.95000000000005</v>
      </c>
      <c r="D191" s="265">
        <v>539.1</v>
      </c>
      <c r="E191" s="265">
        <v>530.65000000000009</v>
      </c>
      <c r="F191" s="265">
        <v>524.35</v>
      </c>
      <c r="G191" s="265">
        <v>515.90000000000009</v>
      </c>
      <c r="H191" s="265">
        <v>545.40000000000009</v>
      </c>
      <c r="I191" s="265">
        <v>553.85000000000014</v>
      </c>
      <c r="J191" s="265">
        <v>560.15000000000009</v>
      </c>
      <c r="K191" s="263">
        <v>547.54999999999995</v>
      </c>
      <c r="L191" s="263">
        <v>532.79999999999995</v>
      </c>
      <c r="M191" s="263">
        <v>12.924799999999999</v>
      </c>
    </row>
    <row r="192" spans="1:13">
      <c r="A192" s="282">
        <v>183</v>
      </c>
      <c r="B192" s="263" t="s">
        <v>177</v>
      </c>
      <c r="C192" s="263">
        <v>724.6</v>
      </c>
      <c r="D192" s="265">
        <v>730.76666666666677</v>
      </c>
      <c r="E192" s="265">
        <v>712.58333333333348</v>
      </c>
      <c r="F192" s="265">
        <v>700.56666666666672</v>
      </c>
      <c r="G192" s="265">
        <v>682.38333333333344</v>
      </c>
      <c r="H192" s="265">
        <v>742.78333333333353</v>
      </c>
      <c r="I192" s="265">
        <v>760.9666666666667</v>
      </c>
      <c r="J192" s="265">
        <v>772.98333333333358</v>
      </c>
      <c r="K192" s="263">
        <v>748.95</v>
      </c>
      <c r="L192" s="263">
        <v>718.75</v>
      </c>
      <c r="M192" s="263">
        <v>35.713059999999999</v>
      </c>
    </row>
    <row r="193" spans="1:13">
      <c r="A193" s="282">
        <v>184</v>
      </c>
      <c r="B193" s="263" t="s">
        <v>183</v>
      </c>
      <c r="C193" s="263">
        <v>3144.55</v>
      </c>
      <c r="D193" s="265">
        <v>3165.4166666666665</v>
      </c>
      <c r="E193" s="265">
        <v>3105.4833333333331</v>
      </c>
      <c r="F193" s="265">
        <v>3066.4166666666665</v>
      </c>
      <c r="G193" s="265">
        <v>3006.4833333333331</v>
      </c>
      <c r="H193" s="265">
        <v>3204.4833333333331</v>
      </c>
      <c r="I193" s="265">
        <v>3264.4166666666665</v>
      </c>
      <c r="J193" s="265">
        <v>3303.4833333333331</v>
      </c>
      <c r="K193" s="263">
        <v>3225.35</v>
      </c>
      <c r="L193" s="263">
        <v>3126.35</v>
      </c>
      <c r="M193" s="263">
        <v>31.41893</v>
      </c>
    </row>
    <row r="194" spans="1:13">
      <c r="A194" s="282">
        <v>185</v>
      </c>
      <c r="B194" s="263" t="s">
        <v>804</v>
      </c>
      <c r="C194" s="263">
        <v>680.1</v>
      </c>
      <c r="D194" s="265">
        <v>681.46666666666658</v>
      </c>
      <c r="E194" s="265">
        <v>664.93333333333317</v>
      </c>
      <c r="F194" s="265">
        <v>649.76666666666654</v>
      </c>
      <c r="G194" s="265">
        <v>633.23333333333312</v>
      </c>
      <c r="H194" s="265">
        <v>696.63333333333321</v>
      </c>
      <c r="I194" s="265">
        <v>713.16666666666674</v>
      </c>
      <c r="J194" s="265">
        <v>728.33333333333326</v>
      </c>
      <c r="K194" s="263">
        <v>698</v>
      </c>
      <c r="L194" s="263">
        <v>666.3</v>
      </c>
      <c r="M194" s="263">
        <v>82.30341</v>
      </c>
    </row>
    <row r="195" spans="1:13">
      <c r="A195" s="282">
        <v>186</v>
      </c>
      <c r="B195" s="263" t="s">
        <v>179</v>
      </c>
      <c r="C195" s="263">
        <v>298.05</v>
      </c>
      <c r="D195" s="265">
        <v>300.13333333333338</v>
      </c>
      <c r="E195" s="265">
        <v>292.11666666666679</v>
      </c>
      <c r="F195" s="265">
        <v>286.18333333333339</v>
      </c>
      <c r="G195" s="265">
        <v>278.1666666666668</v>
      </c>
      <c r="H195" s="265">
        <v>306.06666666666678</v>
      </c>
      <c r="I195" s="265">
        <v>314.08333333333331</v>
      </c>
      <c r="J195" s="265">
        <v>320.01666666666677</v>
      </c>
      <c r="K195" s="263">
        <v>308.14999999999998</v>
      </c>
      <c r="L195" s="263">
        <v>294.2</v>
      </c>
      <c r="M195" s="263">
        <v>567.40291000000002</v>
      </c>
    </row>
    <row r="196" spans="1:13">
      <c r="A196" s="282">
        <v>187</v>
      </c>
      <c r="B196" s="254" t="s">
        <v>181</v>
      </c>
      <c r="C196" s="254">
        <v>93.6</v>
      </c>
      <c r="D196" s="289">
        <v>94</v>
      </c>
      <c r="E196" s="289">
        <v>92</v>
      </c>
      <c r="F196" s="289">
        <v>90.4</v>
      </c>
      <c r="G196" s="289">
        <v>88.4</v>
      </c>
      <c r="H196" s="289">
        <v>95.6</v>
      </c>
      <c r="I196" s="289">
        <v>97.6</v>
      </c>
      <c r="J196" s="289">
        <v>99.199999999999989</v>
      </c>
      <c r="K196" s="254">
        <v>96</v>
      </c>
      <c r="L196" s="254">
        <v>92.4</v>
      </c>
      <c r="M196" s="254">
        <v>356.31799000000001</v>
      </c>
    </row>
    <row r="197" spans="1:13">
      <c r="A197" s="282">
        <v>188</v>
      </c>
      <c r="B197" s="254" t="s">
        <v>182</v>
      </c>
      <c r="C197" s="254">
        <v>894</v>
      </c>
      <c r="D197" s="289">
        <v>893.91666666666663</v>
      </c>
      <c r="E197" s="289">
        <v>882.08333333333326</v>
      </c>
      <c r="F197" s="289">
        <v>870.16666666666663</v>
      </c>
      <c r="G197" s="289">
        <v>858.33333333333326</v>
      </c>
      <c r="H197" s="289">
        <v>905.83333333333326</v>
      </c>
      <c r="I197" s="289">
        <v>917.66666666666652</v>
      </c>
      <c r="J197" s="289">
        <v>929.58333333333326</v>
      </c>
      <c r="K197" s="254">
        <v>905.75</v>
      </c>
      <c r="L197" s="254">
        <v>882</v>
      </c>
      <c r="M197" s="254">
        <v>169.15293</v>
      </c>
    </row>
    <row r="198" spans="1:13">
      <c r="A198" s="282">
        <v>189</v>
      </c>
      <c r="B198" s="254" t="s">
        <v>184</v>
      </c>
      <c r="C198" s="254">
        <v>983.4</v>
      </c>
      <c r="D198" s="289">
        <v>988.08333333333337</v>
      </c>
      <c r="E198" s="289">
        <v>968.66666666666674</v>
      </c>
      <c r="F198" s="289">
        <v>953.93333333333339</v>
      </c>
      <c r="G198" s="289">
        <v>934.51666666666677</v>
      </c>
      <c r="H198" s="289">
        <v>1002.8166666666667</v>
      </c>
      <c r="I198" s="289">
        <v>1022.2333333333335</v>
      </c>
      <c r="J198" s="289">
        <v>1036.9666666666667</v>
      </c>
      <c r="K198" s="254">
        <v>1007.5</v>
      </c>
      <c r="L198" s="254">
        <v>973.35</v>
      </c>
      <c r="M198" s="254">
        <v>40.286360000000002</v>
      </c>
    </row>
    <row r="199" spans="1:13">
      <c r="A199" s="282">
        <v>190</v>
      </c>
      <c r="B199" s="254" t="s">
        <v>164</v>
      </c>
      <c r="C199" s="254">
        <v>966.7</v>
      </c>
      <c r="D199" s="289">
        <v>978.56666666666661</v>
      </c>
      <c r="E199" s="289">
        <v>945.58333333333326</v>
      </c>
      <c r="F199" s="289">
        <v>924.4666666666667</v>
      </c>
      <c r="G199" s="289">
        <v>891.48333333333335</v>
      </c>
      <c r="H199" s="289">
        <v>999.68333333333317</v>
      </c>
      <c r="I199" s="289">
        <v>1032.6666666666665</v>
      </c>
      <c r="J199" s="289">
        <v>1053.7833333333331</v>
      </c>
      <c r="K199" s="254">
        <v>1011.55</v>
      </c>
      <c r="L199" s="254">
        <v>957.45</v>
      </c>
      <c r="M199" s="254">
        <v>6.61599</v>
      </c>
    </row>
    <row r="200" spans="1:13">
      <c r="A200" s="282">
        <v>191</v>
      </c>
      <c r="B200" s="254" t="s">
        <v>185</v>
      </c>
      <c r="C200" s="254">
        <v>1522.9</v>
      </c>
      <c r="D200" s="289">
        <v>1530.9666666666665</v>
      </c>
      <c r="E200" s="289">
        <v>1501.9333333333329</v>
      </c>
      <c r="F200" s="289">
        <v>1480.9666666666665</v>
      </c>
      <c r="G200" s="289">
        <v>1451.9333333333329</v>
      </c>
      <c r="H200" s="289">
        <v>1551.9333333333329</v>
      </c>
      <c r="I200" s="289">
        <v>1580.9666666666662</v>
      </c>
      <c r="J200" s="289">
        <v>1601.9333333333329</v>
      </c>
      <c r="K200" s="254">
        <v>1560</v>
      </c>
      <c r="L200" s="254">
        <v>1510</v>
      </c>
      <c r="M200" s="254">
        <v>17.89104</v>
      </c>
    </row>
    <row r="201" spans="1:13">
      <c r="A201" s="282">
        <v>192</v>
      </c>
      <c r="B201" s="254" t="s">
        <v>186</v>
      </c>
      <c r="C201" s="254">
        <v>2604.85</v>
      </c>
      <c r="D201" s="289">
        <v>2605.9666666666667</v>
      </c>
      <c r="E201" s="289">
        <v>2576.9333333333334</v>
      </c>
      <c r="F201" s="289">
        <v>2549.0166666666669</v>
      </c>
      <c r="G201" s="289">
        <v>2519.9833333333336</v>
      </c>
      <c r="H201" s="289">
        <v>2633.8833333333332</v>
      </c>
      <c r="I201" s="289">
        <v>2662.916666666667</v>
      </c>
      <c r="J201" s="289">
        <v>2690.833333333333</v>
      </c>
      <c r="K201" s="254">
        <v>2635</v>
      </c>
      <c r="L201" s="254">
        <v>2578.0500000000002</v>
      </c>
      <c r="M201" s="254">
        <v>2.6022099999999999</v>
      </c>
    </row>
    <row r="202" spans="1:13">
      <c r="A202" s="282">
        <v>193</v>
      </c>
      <c r="B202" s="254" t="s">
        <v>187</v>
      </c>
      <c r="C202" s="254">
        <v>377.75</v>
      </c>
      <c r="D202" s="289">
        <v>382.33333333333331</v>
      </c>
      <c r="E202" s="289">
        <v>370.91666666666663</v>
      </c>
      <c r="F202" s="289">
        <v>364.08333333333331</v>
      </c>
      <c r="G202" s="289">
        <v>352.66666666666663</v>
      </c>
      <c r="H202" s="289">
        <v>389.16666666666663</v>
      </c>
      <c r="I202" s="289">
        <v>400.58333333333326</v>
      </c>
      <c r="J202" s="289">
        <v>407.41666666666663</v>
      </c>
      <c r="K202" s="254">
        <v>393.75</v>
      </c>
      <c r="L202" s="254">
        <v>375.5</v>
      </c>
      <c r="M202" s="254">
        <v>15.453189999999999</v>
      </c>
    </row>
    <row r="203" spans="1:13">
      <c r="A203" s="282">
        <v>194</v>
      </c>
      <c r="B203" s="254" t="s">
        <v>510</v>
      </c>
      <c r="C203" s="254">
        <v>736.5</v>
      </c>
      <c r="D203" s="289">
        <v>737.29999999999984</v>
      </c>
      <c r="E203" s="289">
        <v>726.99999999999966</v>
      </c>
      <c r="F203" s="289">
        <v>717.49999999999977</v>
      </c>
      <c r="G203" s="289">
        <v>707.19999999999959</v>
      </c>
      <c r="H203" s="289">
        <v>746.79999999999973</v>
      </c>
      <c r="I203" s="289">
        <v>757.09999999999991</v>
      </c>
      <c r="J203" s="289">
        <v>766.5999999999998</v>
      </c>
      <c r="K203" s="254">
        <v>747.6</v>
      </c>
      <c r="L203" s="254">
        <v>727.8</v>
      </c>
      <c r="M203" s="254">
        <v>4.7588800000000004</v>
      </c>
    </row>
    <row r="204" spans="1:13">
      <c r="A204" s="282">
        <v>195</v>
      </c>
      <c r="B204" s="254" t="s">
        <v>193</v>
      </c>
      <c r="C204" s="254">
        <v>591.75</v>
      </c>
      <c r="D204" s="289">
        <v>596.7833333333333</v>
      </c>
      <c r="E204" s="289">
        <v>580.56666666666661</v>
      </c>
      <c r="F204" s="289">
        <v>569.38333333333333</v>
      </c>
      <c r="G204" s="289">
        <v>553.16666666666663</v>
      </c>
      <c r="H204" s="289">
        <v>607.96666666666658</v>
      </c>
      <c r="I204" s="289">
        <v>624.18333333333328</v>
      </c>
      <c r="J204" s="289">
        <v>635.36666666666656</v>
      </c>
      <c r="K204" s="254">
        <v>613</v>
      </c>
      <c r="L204" s="254">
        <v>585.6</v>
      </c>
      <c r="M204" s="254">
        <v>34.031440000000003</v>
      </c>
    </row>
    <row r="205" spans="1:13">
      <c r="A205" s="282">
        <v>196</v>
      </c>
      <c r="B205" s="254" t="s">
        <v>191</v>
      </c>
      <c r="C205" s="254">
        <v>6200.85</v>
      </c>
      <c r="D205" s="289">
        <v>6356.4833333333336</v>
      </c>
      <c r="E205" s="289">
        <v>6024.3666666666668</v>
      </c>
      <c r="F205" s="289">
        <v>5847.8833333333332</v>
      </c>
      <c r="G205" s="289">
        <v>5515.7666666666664</v>
      </c>
      <c r="H205" s="289">
        <v>6532.9666666666672</v>
      </c>
      <c r="I205" s="289">
        <v>6865.0833333333339</v>
      </c>
      <c r="J205" s="289">
        <v>7041.5666666666675</v>
      </c>
      <c r="K205" s="254">
        <v>6688.6</v>
      </c>
      <c r="L205" s="254">
        <v>6180</v>
      </c>
      <c r="M205" s="254">
        <v>12.72134</v>
      </c>
    </row>
    <row r="206" spans="1:13">
      <c r="A206" s="282">
        <v>197</v>
      </c>
      <c r="B206" s="254" t="s">
        <v>192</v>
      </c>
      <c r="C206" s="254">
        <v>32.75</v>
      </c>
      <c r="D206" s="289">
        <v>32.949999999999996</v>
      </c>
      <c r="E206" s="289">
        <v>32.199999999999989</v>
      </c>
      <c r="F206" s="289">
        <v>31.649999999999991</v>
      </c>
      <c r="G206" s="289">
        <v>30.899999999999984</v>
      </c>
      <c r="H206" s="289">
        <v>33.499999999999993</v>
      </c>
      <c r="I206" s="289">
        <v>34.250000000000007</v>
      </c>
      <c r="J206" s="289">
        <v>34.799999999999997</v>
      </c>
      <c r="K206" s="254">
        <v>33.700000000000003</v>
      </c>
      <c r="L206" s="254">
        <v>32.4</v>
      </c>
      <c r="M206" s="254">
        <v>49.538449999999997</v>
      </c>
    </row>
    <row r="207" spans="1:13">
      <c r="A207" s="282">
        <v>198</v>
      </c>
      <c r="B207" s="254" t="s">
        <v>189</v>
      </c>
      <c r="C207" s="254">
        <v>1130.3499999999999</v>
      </c>
      <c r="D207" s="289">
        <v>1125.2499999999998</v>
      </c>
      <c r="E207" s="289">
        <v>1116.6999999999996</v>
      </c>
      <c r="F207" s="289">
        <v>1103.0499999999997</v>
      </c>
      <c r="G207" s="289">
        <v>1094.4999999999995</v>
      </c>
      <c r="H207" s="289">
        <v>1138.8999999999996</v>
      </c>
      <c r="I207" s="289">
        <v>1147.4499999999998</v>
      </c>
      <c r="J207" s="289">
        <v>1161.0999999999997</v>
      </c>
      <c r="K207" s="254">
        <v>1133.8</v>
      </c>
      <c r="L207" s="254">
        <v>1111.5999999999999</v>
      </c>
      <c r="M207" s="254">
        <v>5.9113899999999999</v>
      </c>
    </row>
    <row r="208" spans="1:13">
      <c r="A208" s="282">
        <v>199</v>
      </c>
      <c r="B208" s="254" t="s">
        <v>141</v>
      </c>
      <c r="C208" s="254">
        <v>522.9</v>
      </c>
      <c r="D208" s="289">
        <v>522.85</v>
      </c>
      <c r="E208" s="289">
        <v>518.30000000000007</v>
      </c>
      <c r="F208" s="289">
        <v>513.70000000000005</v>
      </c>
      <c r="G208" s="289">
        <v>509.15000000000009</v>
      </c>
      <c r="H208" s="289">
        <v>527.45000000000005</v>
      </c>
      <c r="I208" s="289">
        <v>532</v>
      </c>
      <c r="J208" s="289">
        <v>536.6</v>
      </c>
      <c r="K208" s="254">
        <v>527.4</v>
      </c>
      <c r="L208" s="254">
        <v>518.25</v>
      </c>
      <c r="M208" s="254">
        <v>21.28604</v>
      </c>
    </row>
    <row r="209" spans="1:13">
      <c r="A209" s="282">
        <v>200</v>
      </c>
      <c r="B209" s="254" t="s">
        <v>277</v>
      </c>
      <c r="C209" s="254">
        <v>226.65</v>
      </c>
      <c r="D209" s="289">
        <v>227.60000000000002</v>
      </c>
      <c r="E209" s="289">
        <v>224.15000000000003</v>
      </c>
      <c r="F209" s="289">
        <v>221.65</v>
      </c>
      <c r="G209" s="289">
        <v>218.20000000000002</v>
      </c>
      <c r="H209" s="289">
        <v>230.10000000000005</v>
      </c>
      <c r="I209" s="289">
        <v>233.55000000000004</v>
      </c>
      <c r="J209" s="289">
        <v>236.05000000000007</v>
      </c>
      <c r="K209" s="254">
        <v>231.05</v>
      </c>
      <c r="L209" s="254">
        <v>225.1</v>
      </c>
      <c r="M209" s="254">
        <v>3.4067099999999999</v>
      </c>
    </row>
    <row r="210" spans="1:13">
      <c r="A210" s="282">
        <v>201</v>
      </c>
      <c r="B210" s="254" t="s">
        <v>522</v>
      </c>
      <c r="C210" s="254">
        <v>926.3</v>
      </c>
      <c r="D210" s="289">
        <v>935.01666666666677</v>
      </c>
      <c r="E210" s="289">
        <v>911.28333333333353</v>
      </c>
      <c r="F210" s="289">
        <v>896.26666666666677</v>
      </c>
      <c r="G210" s="289">
        <v>872.53333333333353</v>
      </c>
      <c r="H210" s="289">
        <v>950.03333333333353</v>
      </c>
      <c r="I210" s="289">
        <v>973.76666666666688</v>
      </c>
      <c r="J210" s="289">
        <v>988.78333333333353</v>
      </c>
      <c r="K210" s="254">
        <v>958.75</v>
      </c>
      <c r="L210" s="254">
        <v>920</v>
      </c>
      <c r="M210" s="254">
        <v>2.6335099999999998</v>
      </c>
    </row>
    <row r="211" spans="1:13">
      <c r="A211" s="282">
        <v>202</v>
      </c>
      <c r="B211" s="254" t="s">
        <v>118</v>
      </c>
      <c r="C211" s="254">
        <v>8.4499999999999993</v>
      </c>
      <c r="D211" s="289">
        <v>8.4666666666666668</v>
      </c>
      <c r="E211" s="289">
        <v>8.2833333333333332</v>
      </c>
      <c r="F211" s="289">
        <v>8.1166666666666671</v>
      </c>
      <c r="G211" s="289">
        <v>7.9333333333333336</v>
      </c>
      <c r="H211" s="289">
        <v>8.6333333333333329</v>
      </c>
      <c r="I211" s="289">
        <v>8.8166666666666664</v>
      </c>
      <c r="J211" s="289">
        <v>8.9833333333333325</v>
      </c>
      <c r="K211" s="254">
        <v>8.65</v>
      </c>
      <c r="L211" s="254">
        <v>8.3000000000000007</v>
      </c>
      <c r="M211" s="254">
        <v>923.43831</v>
      </c>
    </row>
    <row r="212" spans="1:13">
      <c r="A212" s="282">
        <v>203</v>
      </c>
      <c r="B212" s="254" t="s">
        <v>195</v>
      </c>
      <c r="C212" s="254">
        <v>941.5</v>
      </c>
      <c r="D212" s="289">
        <v>950.31666666666661</v>
      </c>
      <c r="E212" s="289">
        <v>926.28333333333319</v>
      </c>
      <c r="F212" s="289">
        <v>911.06666666666661</v>
      </c>
      <c r="G212" s="289">
        <v>887.03333333333319</v>
      </c>
      <c r="H212" s="289">
        <v>965.53333333333319</v>
      </c>
      <c r="I212" s="289">
        <v>989.56666666666649</v>
      </c>
      <c r="J212" s="289">
        <v>1004.7833333333332</v>
      </c>
      <c r="K212" s="254">
        <v>974.35</v>
      </c>
      <c r="L212" s="254">
        <v>935.1</v>
      </c>
      <c r="M212" s="254">
        <v>15.570740000000001</v>
      </c>
    </row>
    <row r="213" spans="1:13">
      <c r="A213" s="282">
        <v>204</v>
      </c>
      <c r="B213" s="254" t="s">
        <v>528</v>
      </c>
      <c r="C213" s="254">
        <v>2149.5</v>
      </c>
      <c r="D213" s="289">
        <v>2151.5666666666671</v>
      </c>
      <c r="E213" s="289">
        <v>2139.0833333333339</v>
      </c>
      <c r="F213" s="289">
        <v>2128.666666666667</v>
      </c>
      <c r="G213" s="289">
        <v>2116.1833333333338</v>
      </c>
      <c r="H213" s="289">
        <v>2161.983333333334</v>
      </c>
      <c r="I213" s="289">
        <v>2174.4666666666667</v>
      </c>
      <c r="J213" s="289">
        <v>2184.8833333333341</v>
      </c>
      <c r="K213" s="254">
        <v>2164.0500000000002</v>
      </c>
      <c r="L213" s="254">
        <v>2141.15</v>
      </c>
      <c r="M213" s="254">
        <v>1.14971</v>
      </c>
    </row>
    <row r="214" spans="1:13">
      <c r="A214" s="282">
        <v>205</v>
      </c>
      <c r="B214" s="254" t="s">
        <v>196</v>
      </c>
      <c r="C214" s="289">
        <v>470.1</v>
      </c>
      <c r="D214" s="289">
        <v>471.81666666666666</v>
      </c>
      <c r="E214" s="289">
        <v>466.08333333333331</v>
      </c>
      <c r="F214" s="289">
        <v>462.06666666666666</v>
      </c>
      <c r="G214" s="289">
        <v>456.33333333333331</v>
      </c>
      <c r="H214" s="289">
        <v>475.83333333333331</v>
      </c>
      <c r="I214" s="289">
        <v>481.56666666666666</v>
      </c>
      <c r="J214" s="289">
        <v>485.58333333333331</v>
      </c>
      <c r="K214" s="289">
        <v>477.55</v>
      </c>
      <c r="L214" s="289">
        <v>467.8</v>
      </c>
      <c r="M214" s="289">
        <v>177.30690999999999</v>
      </c>
    </row>
    <row r="215" spans="1:13">
      <c r="A215" s="282">
        <v>206</v>
      </c>
      <c r="B215" s="254" t="s">
        <v>197</v>
      </c>
      <c r="C215" s="289">
        <v>14.05</v>
      </c>
      <c r="D215" s="289">
        <v>14.133333333333333</v>
      </c>
      <c r="E215" s="289">
        <v>13.916666666666666</v>
      </c>
      <c r="F215" s="289">
        <v>13.783333333333333</v>
      </c>
      <c r="G215" s="289">
        <v>13.566666666666666</v>
      </c>
      <c r="H215" s="289">
        <v>14.266666666666666</v>
      </c>
      <c r="I215" s="289">
        <v>14.483333333333334</v>
      </c>
      <c r="J215" s="289">
        <v>14.616666666666665</v>
      </c>
      <c r="K215" s="289">
        <v>14.35</v>
      </c>
      <c r="L215" s="289">
        <v>14</v>
      </c>
      <c r="M215" s="289">
        <v>799.98707000000002</v>
      </c>
    </row>
    <row r="216" spans="1:13">
      <c r="A216" s="282">
        <v>207</v>
      </c>
      <c r="B216" s="254" t="s">
        <v>198</v>
      </c>
      <c r="C216" s="289">
        <v>197.4</v>
      </c>
      <c r="D216" s="289">
        <v>197.11666666666665</v>
      </c>
      <c r="E216" s="289">
        <v>192.48333333333329</v>
      </c>
      <c r="F216" s="289">
        <v>187.56666666666663</v>
      </c>
      <c r="G216" s="289">
        <v>182.93333333333328</v>
      </c>
      <c r="H216" s="289">
        <v>202.0333333333333</v>
      </c>
      <c r="I216" s="289">
        <v>206.66666666666669</v>
      </c>
      <c r="J216" s="289">
        <v>211.58333333333331</v>
      </c>
      <c r="K216" s="289">
        <v>201.75</v>
      </c>
      <c r="L216" s="289">
        <v>192.2</v>
      </c>
      <c r="M216" s="289">
        <v>157.09132</v>
      </c>
    </row>
    <row r="217" spans="1:13">
      <c r="A217" s="282"/>
      <c r="B217" s="254"/>
      <c r="C217" s="289"/>
      <c r="D217" s="289"/>
      <c r="E217" s="289"/>
      <c r="F217" s="289"/>
      <c r="G217" s="289"/>
      <c r="H217" s="289"/>
      <c r="I217" s="289"/>
      <c r="J217" s="289"/>
      <c r="K217" s="289"/>
      <c r="L217" s="289"/>
      <c r="M217" s="289"/>
    </row>
    <row r="218" spans="1:13">
      <c r="A218" s="38"/>
      <c r="B218" s="273"/>
      <c r="C218" s="272"/>
      <c r="D218" s="272"/>
      <c r="E218" s="272"/>
      <c r="F218" s="272"/>
      <c r="G218" s="272"/>
      <c r="H218" s="272"/>
      <c r="I218" s="272"/>
      <c r="J218" s="272"/>
      <c r="K218" s="272"/>
      <c r="L218" s="293"/>
      <c r="M218" s="13"/>
    </row>
    <row r="219" spans="1:13">
      <c r="A219" s="38"/>
      <c r="B219" s="13"/>
      <c r="C219" s="272"/>
      <c r="D219" s="272"/>
      <c r="E219" s="272"/>
      <c r="F219" s="272"/>
      <c r="G219" s="272"/>
      <c r="H219" s="272"/>
      <c r="I219" s="272"/>
      <c r="J219" s="272"/>
      <c r="K219" s="272"/>
      <c r="L219" s="293"/>
      <c r="M219" s="13"/>
    </row>
    <row r="220" spans="1:13">
      <c r="A220" s="38"/>
      <c r="B220" s="13"/>
      <c r="C220" s="272"/>
      <c r="D220" s="272"/>
      <c r="E220" s="272"/>
      <c r="F220" s="272"/>
      <c r="G220" s="272"/>
      <c r="H220" s="272"/>
      <c r="I220" s="272"/>
      <c r="J220" s="272"/>
      <c r="K220" s="272"/>
      <c r="L220" s="293"/>
      <c r="M220" s="13"/>
    </row>
    <row r="221" spans="1:13">
      <c r="A221" s="290" t="s">
        <v>279</v>
      </c>
      <c r="B221" s="13"/>
      <c r="C221" s="272"/>
      <c r="D221" s="272"/>
      <c r="E221" s="272"/>
      <c r="F221" s="272"/>
      <c r="G221" s="272"/>
      <c r="H221" s="272"/>
      <c r="I221" s="272"/>
      <c r="J221" s="272"/>
      <c r="K221" s="272"/>
      <c r="L221" s="293"/>
      <c r="M221" s="13"/>
    </row>
    <row r="222" spans="1:13">
      <c r="B222" s="13"/>
      <c r="C222" s="272"/>
      <c r="D222" s="272"/>
      <c r="E222" s="272"/>
      <c r="F222" s="272"/>
      <c r="G222" s="272"/>
      <c r="H222" s="272"/>
      <c r="I222" s="272"/>
      <c r="J222" s="272"/>
      <c r="K222" s="272"/>
      <c r="L222" s="293"/>
      <c r="M222" s="13"/>
    </row>
    <row r="223" spans="1:13">
      <c r="B223" s="13"/>
      <c r="C223" s="272"/>
      <c r="D223" s="272"/>
      <c r="E223" s="272"/>
      <c r="F223" s="272"/>
      <c r="G223" s="272"/>
      <c r="H223" s="272"/>
      <c r="I223" s="272"/>
      <c r="J223" s="272"/>
      <c r="K223" s="272"/>
      <c r="L223" s="293"/>
      <c r="M223" s="13"/>
    </row>
    <row r="224" spans="1:13">
      <c r="A224" s="291" t="s">
        <v>280</v>
      </c>
      <c r="B224" s="13"/>
      <c r="C224" s="272"/>
      <c r="D224" s="272"/>
      <c r="E224" s="272"/>
      <c r="F224" s="272"/>
      <c r="G224" s="272"/>
      <c r="H224" s="272"/>
      <c r="I224" s="272"/>
      <c r="J224" s="272"/>
      <c r="K224" s="272"/>
      <c r="L224" s="293"/>
      <c r="M224" s="13"/>
    </row>
    <row r="225" spans="1:15">
      <c r="A225" s="292"/>
      <c r="B225" s="13"/>
      <c r="C225" s="272"/>
      <c r="D225" s="272"/>
      <c r="E225" s="272"/>
      <c r="F225" s="272"/>
      <c r="G225" s="272"/>
      <c r="H225" s="272"/>
      <c r="I225" s="272"/>
      <c r="J225" s="272"/>
      <c r="K225" s="272"/>
      <c r="L225" s="293"/>
      <c r="M225" s="13"/>
    </row>
    <row r="226" spans="1:15">
      <c r="A226" s="276" t="s">
        <v>281</v>
      </c>
      <c r="B226" s="13"/>
      <c r="C226" s="272"/>
      <c r="D226" s="272"/>
      <c r="E226" s="272"/>
      <c r="F226" s="272"/>
      <c r="G226" s="272"/>
      <c r="H226" s="272"/>
      <c r="I226" s="272"/>
      <c r="J226" s="272"/>
      <c r="K226" s="272"/>
      <c r="L226" s="293"/>
      <c r="M226" s="13"/>
    </row>
    <row r="227" spans="1:15">
      <c r="A227" s="277" t="s">
        <v>199</v>
      </c>
      <c r="B227" s="13"/>
      <c r="C227" s="272"/>
      <c r="D227" s="272"/>
      <c r="E227" s="272"/>
      <c r="F227" s="272"/>
      <c r="G227" s="272"/>
      <c r="H227" s="272"/>
      <c r="I227" s="272"/>
      <c r="J227" s="272"/>
      <c r="K227" s="272"/>
      <c r="L227" s="293"/>
      <c r="M227" s="13"/>
      <c r="N227" s="13"/>
      <c r="O227" s="13"/>
    </row>
    <row r="228" spans="1:15">
      <c r="A228" s="277" t="s">
        <v>200</v>
      </c>
      <c r="B228" s="13"/>
      <c r="C228" s="272"/>
      <c r="D228" s="272"/>
      <c r="E228" s="272"/>
      <c r="F228" s="272"/>
      <c r="G228" s="272"/>
      <c r="H228" s="272"/>
      <c r="I228" s="272"/>
      <c r="J228" s="272"/>
      <c r="K228" s="272"/>
      <c r="L228" s="293"/>
      <c r="M228" s="13"/>
      <c r="N228" s="13"/>
      <c r="O228" s="13"/>
    </row>
    <row r="229" spans="1:15">
      <c r="A229" s="277" t="s">
        <v>201</v>
      </c>
      <c r="B229" s="13"/>
      <c r="C229" s="274"/>
      <c r="D229" s="274"/>
      <c r="E229" s="274"/>
      <c r="F229" s="274"/>
      <c r="G229" s="274"/>
      <c r="H229" s="274"/>
      <c r="I229" s="274"/>
      <c r="J229" s="274"/>
      <c r="K229" s="274"/>
      <c r="L229" s="293"/>
      <c r="M229" s="13"/>
      <c r="N229" s="13"/>
      <c r="O229" s="13"/>
    </row>
    <row r="230" spans="1:15">
      <c r="A230" s="277" t="s">
        <v>202</v>
      </c>
      <c r="B230" s="13"/>
      <c r="C230" s="272"/>
      <c r="D230" s="272"/>
      <c r="E230" s="272"/>
      <c r="F230" s="272"/>
      <c r="G230" s="272"/>
      <c r="H230" s="272"/>
      <c r="I230" s="272"/>
      <c r="J230" s="272"/>
      <c r="K230" s="272"/>
      <c r="L230" s="293"/>
      <c r="M230" s="13"/>
      <c r="N230" s="13"/>
      <c r="O230" s="13"/>
    </row>
    <row r="231" spans="1:15">
      <c r="A231" s="277" t="s">
        <v>203</v>
      </c>
      <c r="B231" s="13"/>
      <c r="C231" s="272"/>
      <c r="D231" s="272"/>
      <c r="E231" s="272"/>
      <c r="F231" s="272"/>
      <c r="G231" s="272"/>
      <c r="H231" s="272"/>
      <c r="I231" s="272"/>
      <c r="J231" s="272"/>
      <c r="K231" s="272"/>
      <c r="L231" s="293"/>
      <c r="M231" s="13"/>
      <c r="N231" s="13"/>
      <c r="O231" s="13"/>
    </row>
    <row r="232" spans="1:15">
      <c r="A232" s="278"/>
      <c r="B232" s="13"/>
      <c r="C232" s="272"/>
      <c r="D232" s="272"/>
      <c r="E232" s="272"/>
      <c r="F232" s="272"/>
      <c r="G232" s="272"/>
      <c r="H232" s="272"/>
      <c r="I232" s="272"/>
      <c r="J232" s="272"/>
      <c r="K232" s="272"/>
      <c r="L232" s="293"/>
      <c r="M232" s="13"/>
      <c r="N232" s="13"/>
      <c r="O232" s="13"/>
    </row>
    <row r="233" spans="1:15">
      <c r="A233" s="13"/>
      <c r="B233" s="13"/>
      <c r="C233" s="272"/>
      <c r="D233" s="272"/>
      <c r="E233" s="272"/>
      <c r="F233" s="272"/>
      <c r="G233" s="272"/>
      <c r="H233" s="272"/>
      <c r="I233" s="272"/>
      <c r="J233" s="272"/>
      <c r="K233" s="272"/>
      <c r="L233" s="293"/>
      <c r="M233" s="13"/>
      <c r="N233" s="13"/>
      <c r="O233" s="13"/>
    </row>
    <row r="234" spans="1:15">
      <c r="A234" s="13"/>
      <c r="B234" s="13"/>
      <c r="C234" s="272"/>
      <c r="D234" s="272"/>
      <c r="E234" s="272"/>
      <c r="F234" s="272"/>
      <c r="G234" s="272"/>
      <c r="H234" s="272"/>
      <c r="I234" s="272"/>
      <c r="J234" s="272"/>
      <c r="K234" s="272"/>
      <c r="L234" s="293"/>
      <c r="M234" s="13"/>
      <c r="N234" s="13"/>
      <c r="O234" s="13"/>
    </row>
    <row r="235" spans="1:15">
      <c r="A235" s="13"/>
      <c r="B235" s="13"/>
      <c r="C235" s="272"/>
      <c r="D235" s="272"/>
      <c r="E235" s="272"/>
      <c r="F235" s="272"/>
      <c r="G235" s="272"/>
      <c r="H235" s="272"/>
      <c r="I235" s="272"/>
      <c r="J235" s="272"/>
      <c r="K235" s="272"/>
      <c r="L235" s="293"/>
      <c r="M235" s="13"/>
      <c r="N235" s="13"/>
      <c r="O235" s="13"/>
    </row>
    <row r="236" spans="1:15">
      <c r="A236" s="13"/>
      <c r="B236" s="13"/>
      <c r="C236" s="272"/>
      <c r="D236" s="272"/>
      <c r="E236" s="272"/>
      <c r="F236" s="272"/>
      <c r="G236" s="272"/>
      <c r="H236" s="272"/>
      <c r="I236" s="272"/>
      <c r="J236" s="272"/>
      <c r="K236" s="272"/>
      <c r="L236" s="293"/>
      <c r="M236" s="13"/>
      <c r="N236" s="13"/>
      <c r="O236" s="13"/>
    </row>
    <row r="237" spans="1:15">
      <c r="A237" s="257" t="s">
        <v>204</v>
      </c>
      <c r="B237" s="13"/>
      <c r="C237" s="272"/>
      <c r="D237" s="272"/>
      <c r="E237" s="272"/>
      <c r="F237" s="272"/>
      <c r="G237" s="272"/>
      <c r="H237" s="272"/>
      <c r="I237" s="272"/>
      <c r="J237" s="272"/>
      <c r="K237" s="272"/>
      <c r="L237" s="293"/>
      <c r="M237" s="13"/>
      <c r="N237" s="13"/>
      <c r="O237" s="13"/>
    </row>
    <row r="238" spans="1:15">
      <c r="A238" s="275" t="s">
        <v>205</v>
      </c>
      <c r="B238" s="13"/>
      <c r="C238" s="272"/>
      <c r="D238" s="272"/>
      <c r="E238" s="272"/>
      <c r="F238" s="272"/>
      <c r="G238" s="272"/>
      <c r="H238" s="272"/>
      <c r="I238" s="272"/>
      <c r="J238" s="272"/>
      <c r="K238" s="272"/>
      <c r="L238" s="293"/>
      <c r="M238" s="13"/>
    </row>
    <row r="239" spans="1:15">
      <c r="A239" s="275" t="s">
        <v>206</v>
      </c>
      <c r="B239" s="13"/>
      <c r="C239" s="272"/>
      <c r="D239" s="272"/>
      <c r="E239" s="272"/>
      <c r="F239" s="272"/>
      <c r="G239" s="272"/>
      <c r="H239" s="272"/>
      <c r="I239" s="272"/>
      <c r="J239" s="272"/>
      <c r="K239" s="272"/>
      <c r="L239" s="293"/>
      <c r="M239" s="13"/>
    </row>
    <row r="240" spans="1:15">
      <c r="A240" s="275" t="s">
        <v>207</v>
      </c>
      <c r="B240" s="13"/>
      <c r="C240" s="272"/>
      <c r="D240" s="272"/>
      <c r="E240" s="272"/>
      <c r="F240" s="272"/>
      <c r="G240" s="272"/>
      <c r="H240" s="272"/>
      <c r="I240" s="272"/>
      <c r="J240" s="272"/>
      <c r="K240" s="272"/>
      <c r="L240" s="293"/>
      <c r="M240" s="13"/>
    </row>
    <row r="241" spans="1:13">
      <c r="A241" s="279" t="s">
        <v>208</v>
      </c>
      <c r="B241" s="13"/>
      <c r="C241" s="272"/>
      <c r="D241" s="272"/>
      <c r="E241" s="272"/>
      <c r="F241" s="272"/>
      <c r="G241" s="272"/>
      <c r="H241" s="272"/>
      <c r="I241" s="272"/>
      <c r="J241" s="272"/>
      <c r="K241" s="272"/>
      <c r="L241" s="293"/>
      <c r="M241" s="13"/>
    </row>
    <row r="242" spans="1:13">
      <c r="A242" s="279" t="s">
        <v>209</v>
      </c>
      <c r="B242" s="13"/>
      <c r="C242" s="272"/>
      <c r="D242" s="272"/>
      <c r="E242" s="272"/>
      <c r="F242" s="272"/>
      <c r="G242" s="272"/>
      <c r="H242" s="272"/>
      <c r="I242" s="272"/>
      <c r="J242" s="272"/>
      <c r="K242" s="272"/>
      <c r="L242" s="293"/>
      <c r="M242" s="13"/>
    </row>
    <row r="243" spans="1:13">
      <c r="A243" s="279" t="s">
        <v>210</v>
      </c>
      <c r="B243" s="13"/>
      <c r="C243" s="272"/>
      <c r="D243" s="272"/>
      <c r="E243" s="272"/>
      <c r="F243" s="272"/>
      <c r="G243" s="272"/>
      <c r="H243" s="272"/>
      <c r="I243" s="272"/>
      <c r="J243" s="272"/>
      <c r="K243" s="272"/>
      <c r="L243" s="293"/>
      <c r="M243" s="13"/>
    </row>
    <row r="244" spans="1:13">
      <c r="A244" s="279" t="s">
        <v>211</v>
      </c>
      <c r="B244" s="13"/>
      <c r="C244" s="272"/>
      <c r="D244" s="272"/>
      <c r="E244" s="272"/>
      <c r="F244" s="272"/>
      <c r="G244" s="272"/>
      <c r="H244" s="272"/>
      <c r="I244" s="272"/>
      <c r="J244" s="272"/>
      <c r="K244" s="272"/>
      <c r="L244" s="293"/>
      <c r="M244" s="13"/>
    </row>
    <row r="245" spans="1:13">
      <c r="A245" s="279" t="s">
        <v>212</v>
      </c>
      <c r="B245" s="13"/>
      <c r="C245" s="272"/>
      <c r="D245" s="272"/>
      <c r="E245" s="272"/>
      <c r="F245" s="272"/>
      <c r="G245" s="272"/>
      <c r="H245" s="272"/>
      <c r="I245" s="272"/>
      <c r="J245" s="272"/>
      <c r="K245" s="272"/>
      <c r="L245" s="293"/>
      <c r="M245" s="13"/>
    </row>
    <row r="246" spans="1:13">
      <c r="A246" s="279" t="s">
        <v>213</v>
      </c>
      <c r="B246" s="13"/>
      <c r="C246" s="274"/>
      <c r="D246" s="274"/>
      <c r="E246" s="274"/>
      <c r="F246" s="274"/>
      <c r="G246" s="274"/>
      <c r="H246" s="274"/>
      <c r="I246" s="274"/>
      <c r="J246" s="274"/>
      <c r="K246" s="274"/>
      <c r="L246" s="293"/>
      <c r="M246" s="13"/>
    </row>
    <row r="247" spans="1:13">
      <c r="B247" s="13"/>
      <c r="C247" s="272"/>
      <c r="D247" s="272"/>
      <c r="E247" s="272"/>
      <c r="F247" s="272"/>
      <c r="G247" s="272"/>
      <c r="H247" s="272"/>
      <c r="I247" s="272"/>
      <c r="J247" s="272"/>
      <c r="K247" s="272"/>
      <c r="L247" s="293"/>
      <c r="M247" s="13"/>
    </row>
    <row r="248" spans="1:13">
      <c r="B248" s="13"/>
      <c r="C248" s="272"/>
      <c r="D248" s="272"/>
      <c r="E248" s="272"/>
      <c r="F248" s="272"/>
      <c r="G248" s="272"/>
      <c r="H248" s="272"/>
      <c r="I248" s="272"/>
      <c r="J248" s="272"/>
      <c r="K248" s="272"/>
      <c r="L248" s="293"/>
      <c r="M248" s="13"/>
    </row>
    <row r="249" spans="1:13">
      <c r="B249" s="13"/>
      <c r="C249" s="272"/>
      <c r="D249" s="272"/>
      <c r="E249" s="272"/>
      <c r="F249" s="272"/>
      <c r="G249" s="272"/>
      <c r="H249" s="272"/>
      <c r="I249" s="272"/>
      <c r="J249" s="272"/>
      <c r="K249" s="272"/>
      <c r="L249" s="293"/>
      <c r="M249" s="13"/>
    </row>
    <row r="250" spans="1:13">
      <c r="B250" s="13"/>
      <c r="C250" s="272"/>
      <c r="D250" s="272"/>
      <c r="E250" s="272"/>
      <c r="F250" s="272"/>
      <c r="G250" s="272"/>
      <c r="H250" s="272"/>
      <c r="I250" s="272"/>
      <c r="J250" s="272"/>
      <c r="K250" s="272"/>
      <c r="L250" s="293"/>
      <c r="M250" s="13"/>
    </row>
    <row r="251" spans="1:13">
      <c r="B251" s="13"/>
      <c r="C251" s="272"/>
      <c r="D251" s="272"/>
      <c r="E251" s="272"/>
      <c r="F251" s="272"/>
      <c r="G251" s="272"/>
      <c r="H251" s="272"/>
      <c r="I251" s="272"/>
      <c r="J251" s="272"/>
      <c r="K251" s="272"/>
      <c r="L251" s="293"/>
      <c r="M251" s="13"/>
    </row>
    <row r="252" spans="1:13">
      <c r="B252" s="13"/>
      <c r="C252" s="272"/>
      <c r="D252" s="272"/>
      <c r="E252" s="272"/>
      <c r="F252" s="272"/>
      <c r="G252" s="272"/>
      <c r="H252" s="272"/>
      <c r="I252" s="272"/>
      <c r="J252" s="272"/>
      <c r="K252" s="272"/>
      <c r="L252" s="293"/>
      <c r="M252" s="13"/>
    </row>
    <row r="253" spans="1:13">
      <c r="B253" s="13"/>
      <c r="C253" s="272"/>
      <c r="D253" s="272"/>
      <c r="E253" s="272"/>
      <c r="F253" s="272"/>
      <c r="G253" s="272"/>
      <c r="H253" s="272"/>
      <c r="I253" s="272"/>
      <c r="J253" s="272"/>
      <c r="K253" s="272"/>
      <c r="L253" s="293"/>
      <c r="M253" s="13"/>
    </row>
    <row r="254" spans="1:13">
      <c r="B254" s="13"/>
      <c r="C254" s="272"/>
      <c r="D254" s="272"/>
      <c r="E254" s="272"/>
      <c r="F254" s="272"/>
      <c r="G254" s="272"/>
      <c r="H254" s="272"/>
      <c r="I254" s="272"/>
      <c r="J254" s="272"/>
      <c r="K254" s="272"/>
      <c r="L254" s="293"/>
      <c r="M254" s="13"/>
    </row>
    <row r="255" spans="1:13">
      <c r="B255" s="13"/>
      <c r="C255" s="272"/>
      <c r="D255" s="272"/>
      <c r="E255" s="272"/>
      <c r="F255" s="272"/>
      <c r="G255" s="272"/>
      <c r="H255" s="272"/>
      <c r="I255" s="272"/>
      <c r="J255" s="272"/>
      <c r="K255" s="272"/>
      <c r="L255" s="293"/>
      <c r="M255" s="13"/>
    </row>
    <row r="256" spans="1:13">
      <c r="B256" s="13"/>
      <c r="C256" s="272"/>
      <c r="D256" s="272"/>
      <c r="E256" s="272"/>
      <c r="F256" s="272"/>
      <c r="G256" s="272"/>
      <c r="H256" s="272"/>
      <c r="I256" s="272"/>
      <c r="J256" s="272"/>
      <c r="K256" s="272"/>
      <c r="L256" s="293"/>
      <c r="M256" s="13"/>
    </row>
    <row r="257" spans="2:13">
      <c r="B257" s="13"/>
      <c r="C257" s="272"/>
      <c r="D257" s="272"/>
      <c r="E257" s="272"/>
      <c r="F257" s="272"/>
      <c r="G257" s="272"/>
      <c r="H257" s="272"/>
      <c r="I257" s="272"/>
      <c r="J257" s="272"/>
      <c r="K257" s="272"/>
      <c r="L257" s="293"/>
      <c r="M257" s="13"/>
    </row>
    <row r="258" spans="2:13">
      <c r="B258" s="13"/>
      <c r="C258" s="272"/>
      <c r="D258" s="272"/>
      <c r="E258" s="272"/>
      <c r="F258" s="272"/>
      <c r="G258" s="272"/>
      <c r="H258" s="272"/>
      <c r="I258" s="272"/>
      <c r="J258" s="272"/>
      <c r="K258" s="272"/>
      <c r="L258" s="293"/>
      <c r="M258" s="13"/>
    </row>
    <row r="259" spans="2:13">
      <c r="B259" s="13"/>
      <c r="C259" s="272"/>
      <c r="D259" s="272"/>
      <c r="E259" s="272"/>
      <c r="F259" s="272"/>
      <c r="G259" s="272"/>
      <c r="H259" s="272"/>
      <c r="I259" s="272"/>
      <c r="J259" s="272"/>
      <c r="K259" s="272"/>
      <c r="L259" s="293"/>
      <c r="M259" s="13"/>
    </row>
    <row r="260" spans="2:13">
      <c r="B260" s="13"/>
      <c r="C260" s="272"/>
      <c r="D260" s="272"/>
      <c r="E260" s="272"/>
      <c r="F260" s="272"/>
      <c r="G260" s="272"/>
      <c r="H260" s="272"/>
      <c r="I260" s="272"/>
      <c r="J260" s="272"/>
      <c r="K260" s="272"/>
      <c r="L260" s="293"/>
      <c r="M260" s="13"/>
    </row>
    <row r="261" spans="2:13">
      <c r="B261" s="13"/>
      <c r="C261" s="272"/>
      <c r="D261" s="272"/>
      <c r="E261" s="272"/>
      <c r="F261" s="272"/>
      <c r="G261" s="272"/>
      <c r="H261" s="272"/>
      <c r="I261" s="272"/>
      <c r="J261" s="272"/>
      <c r="K261" s="272"/>
      <c r="L261" s="293"/>
      <c r="M261" s="13"/>
    </row>
    <row r="262" spans="2:13">
      <c r="B262" s="13"/>
      <c r="C262" s="272"/>
      <c r="D262" s="272"/>
      <c r="E262" s="272"/>
      <c r="F262" s="272"/>
      <c r="G262" s="272"/>
      <c r="H262" s="272"/>
      <c r="I262" s="272"/>
      <c r="J262" s="272"/>
      <c r="K262" s="272"/>
      <c r="L262" s="293"/>
      <c r="M262" s="13"/>
    </row>
    <row r="263" spans="2:13">
      <c r="B263" s="13"/>
      <c r="C263" s="272"/>
      <c r="D263" s="272"/>
      <c r="E263" s="272"/>
      <c r="F263" s="272"/>
      <c r="G263" s="272"/>
      <c r="H263" s="272"/>
      <c r="I263" s="272"/>
      <c r="J263" s="272"/>
      <c r="K263" s="272"/>
      <c r="L263" s="293"/>
      <c r="M263" s="13"/>
    </row>
    <row r="264" spans="2:13">
      <c r="B264" s="13"/>
      <c r="C264" s="272"/>
      <c r="D264" s="272"/>
      <c r="E264" s="272"/>
      <c r="F264" s="272"/>
      <c r="G264" s="272"/>
      <c r="H264" s="272"/>
      <c r="I264" s="272"/>
      <c r="J264" s="272"/>
      <c r="K264" s="272"/>
      <c r="L264" s="293"/>
      <c r="M264" s="13"/>
    </row>
    <row r="265" spans="2:13">
      <c r="B265" s="13"/>
      <c r="C265" s="272"/>
      <c r="D265" s="272"/>
      <c r="E265" s="272"/>
      <c r="F265" s="272"/>
      <c r="G265" s="272"/>
      <c r="H265" s="272"/>
      <c r="I265" s="272"/>
      <c r="J265" s="272"/>
      <c r="K265" s="272"/>
      <c r="L265" s="293"/>
      <c r="M265" s="13"/>
    </row>
    <row r="266" spans="2:13">
      <c r="B266" s="13"/>
      <c r="C266" s="272"/>
      <c r="D266" s="272"/>
      <c r="E266" s="272"/>
      <c r="F266" s="272"/>
      <c r="G266" s="272"/>
      <c r="H266" s="272"/>
      <c r="I266" s="272"/>
      <c r="J266" s="272"/>
      <c r="K266" s="272"/>
      <c r="L266" s="293"/>
      <c r="M266" s="13"/>
    </row>
    <row r="267" spans="2:13">
      <c r="B267" s="13"/>
      <c r="C267" s="272"/>
      <c r="D267" s="272"/>
      <c r="E267" s="272"/>
      <c r="F267" s="272"/>
      <c r="G267" s="272"/>
      <c r="H267" s="272"/>
      <c r="I267" s="272"/>
      <c r="J267" s="272"/>
      <c r="K267" s="272"/>
      <c r="L267" s="293"/>
      <c r="M267" s="13"/>
    </row>
    <row r="268" spans="2:13">
      <c r="B268" s="13"/>
      <c r="C268" s="272"/>
      <c r="D268" s="272"/>
      <c r="E268" s="272"/>
      <c r="F268" s="272"/>
      <c r="G268" s="272"/>
      <c r="H268" s="272"/>
      <c r="I268" s="272"/>
      <c r="J268" s="272"/>
      <c r="K268" s="272"/>
      <c r="L268" s="293"/>
      <c r="M268" s="13"/>
    </row>
    <row r="269" spans="2:13">
      <c r="B269" s="13"/>
      <c r="C269" s="272"/>
      <c r="D269" s="272"/>
      <c r="E269" s="272"/>
      <c r="F269" s="272"/>
      <c r="G269" s="272"/>
      <c r="H269" s="272"/>
      <c r="I269" s="272"/>
      <c r="J269" s="272"/>
      <c r="K269" s="272"/>
      <c r="L269" s="293"/>
      <c r="M269" s="13"/>
    </row>
    <row r="270" spans="2:13">
      <c r="B270" s="13"/>
      <c r="C270" s="272"/>
      <c r="D270" s="272"/>
      <c r="E270" s="272"/>
      <c r="F270" s="272"/>
      <c r="G270" s="272"/>
      <c r="H270" s="272"/>
      <c r="I270" s="272"/>
      <c r="J270" s="272"/>
      <c r="K270" s="272"/>
      <c r="L270" s="293"/>
      <c r="M270" s="13"/>
    </row>
    <row r="271" spans="2:13">
      <c r="B271" s="13"/>
      <c r="C271" s="272"/>
      <c r="D271" s="272"/>
      <c r="E271" s="272"/>
      <c r="F271" s="272"/>
      <c r="G271" s="272"/>
      <c r="H271" s="272"/>
      <c r="I271" s="272"/>
      <c r="J271" s="272"/>
      <c r="K271" s="272"/>
      <c r="L271" s="293"/>
      <c r="M271" s="13"/>
    </row>
    <row r="272" spans="2:13">
      <c r="B272" s="13"/>
      <c r="C272" s="272"/>
      <c r="D272" s="272"/>
      <c r="E272" s="272"/>
      <c r="F272" s="272"/>
      <c r="G272" s="272"/>
      <c r="H272" s="272"/>
      <c r="I272" s="272"/>
      <c r="J272" s="272"/>
      <c r="K272" s="272"/>
      <c r="L272" s="293"/>
      <c r="M272" s="13"/>
    </row>
    <row r="273" spans="2:13">
      <c r="B273" s="13"/>
      <c r="C273" s="272"/>
      <c r="D273" s="272"/>
      <c r="E273" s="272"/>
      <c r="F273" s="272"/>
      <c r="G273" s="272"/>
      <c r="H273" s="272"/>
      <c r="I273" s="272"/>
      <c r="J273" s="272"/>
      <c r="K273" s="272"/>
      <c r="L273" s="293"/>
      <c r="M273" s="13"/>
    </row>
    <row r="274" spans="2:13">
      <c r="B274" s="13"/>
      <c r="C274" s="272"/>
      <c r="D274" s="272"/>
      <c r="E274" s="272"/>
      <c r="F274" s="272"/>
      <c r="G274" s="272"/>
      <c r="H274" s="272"/>
      <c r="I274" s="272"/>
      <c r="J274" s="272"/>
      <c r="K274" s="272"/>
      <c r="L274" s="293"/>
      <c r="M274" s="13"/>
    </row>
    <row r="275" spans="2:13">
      <c r="B275" s="13"/>
      <c r="C275" s="272"/>
      <c r="D275" s="272"/>
      <c r="E275" s="272"/>
      <c r="F275" s="272"/>
      <c r="G275" s="272"/>
      <c r="H275" s="272"/>
      <c r="I275" s="272"/>
      <c r="J275" s="272"/>
      <c r="K275" s="272"/>
      <c r="L275" s="293"/>
      <c r="M275" s="13"/>
    </row>
    <row r="276" spans="2:13">
      <c r="B276" s="13"/>
      <c r="C276" s="272"/>
      <c r="D276" s="272"/>
      <c r="E276" s="272"/>
      <c r="F276" s="272"/>
      <c r="G276" s="272"/>
      <c r="H276" s="272"/>
      <c r="I276" s="272"/>
      <c r="J276" s="272"/>
      <c r="K276" s="272"/>
      <c r="L276" s="293"/>
      <c r="M276" s="13"/>
    </row>
    <row r="277" spans="2:13">
      <c r="B277" s="13"/>
      <c r="C277" s="272"/>
      <c r="D277" s="272"/>
      <c r="E277" s="272"/>
      <c r="F277" s="272"/>
      <c r="G277" s="272"/>
      <c r="H277" s="272"/>
      <c r="I277" s="272"/>
      <c r="J277" s="272"/>
      <c r="K277" s="272"/>
      <c r="L277" s="293"/>
      <c r="M277" s="13"/>
    </row>
    <row r="278" spans="2:13">
      <c r="B278" s="13"/>
      <c r="C278" s="272"/>
      <c r="D278" s="272"/>
      <c r="E278" s="272"/>
      <c r="F278" s="272"/>
      <c r="G278" s="272"/>
      <c r="H278" s="272"/>
      <c r="I278" s="272"/>
      <c r="J278" s="272"/>
      <c r="K278" s="272"/>
      <c r="L278" s="293"/>
      <c r="M278" s="13"/>
    </row>
    <row r="279" spans="2:13">
      <c r="B279" s="13"/>
      <c r="C279" s="272"/>
      <c r="D279" s="272"/>
      <c r="E279" s="272"/>
      <c r="F279" s="272"/>
      <c r="G279" s="272"/>
      <c r="H279" s="272"/>
      <c r="I279" s="272"/>
      <c r="J279" s="272"/>
      <c r="K279" s="272"/>
      <c r="L279" s="293"/>
      <c r="M279" s="13"/>
    </row>
    <row r="280" spans="2:13">
      <c r="B280" s="13"/>
      <c r="C280" s="272"/>
      <c r="D280" s="272"/>
      <c r="E280" s="272"/>
      <c r="F280" s="272"/>
      <c r="G280" s="272"/>
      <c r="H280" s="272"/>
      <c r="I280" s="272"/>
      <c r="J280" s="272"/>
      <c r="K280" s="272"/>
      <c r="L280" s="293"/>
      <c r="M280" s="13"/>
    </row>
    <row r="281" spans="2:13">
      <c r="B281" s="13"/>
      <c r="C281" s="272"/>
      <c r="D281" s="272"/>
      <c r="E281" s="272"/>
      <c r="F281" s="272"/>
      <c r="G281" s="272"/>
      <c r="H281" s="272"/>
      <c r="I281" s="272"/>
      <c r="J281" s="272"/>
      <c r="K281" s="272"/>
      <c r="L281" s="293"/>
      <c r="M281" s="13"/>
    </row>
    <row r="282" spans="2:13">
      <c r="B282" s="13"/>
      <c r="C282" s="272"/>
      <c r="D282" s="272"/>
      <c r="E282" s="272"/>
      <c r="F282" s="272"/>
      <c r="G282" s="272"/>
      <c r="H282" s="272"/>
      <c r="I282" s="272"/>
      <c r="J282" s="272"/>
      <c r="K282" s="272"/>
      <c r="L282" s="293"/>
      <c r="M282" s="13"/>
    </row>
    <row r="283" spans="2:13">
      <c r="B283" s="13"/>
      <c r="C283" s="272"/>
      <c r="D283" s="272"/>
      <c r="E283" s="272"/>
      <c r="F283" s="272"/>
      <c r="G283" s="272"/>
      <c r="H283" s="272"/>
      <c r="I283" s="272"/>
      <c r="J283" s="272"/>
      <c r="K283" s="272"/>
      <c r="L283" s="293"/>
      <c r="M283" s="13"/>
    </row>
    <row r="284" spans="2:13">
      <c r="B284" s="13"/>
      <c r="C284" s="272"/>
      <c r="D284" s="272"/>
      <c r="E284" s="272"/>
      <c r="F284" s="272"/>
      <c r="G284" s="272"/>
      <c r="H284" s="272"/>
      <c r="I284" s="272"/>
      <c r="J284" s="272"/>
      <c r="K284" s="272"/>
      <c r="L284" s="293"/>
      <c r="M284" s="13"/>
    </row>
    <row r="285" spans="2:13">
      <c r="B285" s="13"/>
      <c r="C285" s="272"/>
      <c r="D285" s="272"/>
      <c r="E285" s="272"/>
      <c r="F285" s="272"/>
      <c r="G285" s="272"/>
      <c r="H285" s="272"/>
      <c r="I285" s="272"/>
      <c r="J285" s="272"/>
      <c r="K285" s="272"/>
      <c r="L285" s="293"/>
      <c r="M285" s="13"/>
    </row>
    <row r="286" spans="2:13">
      <c r="B286" s="13"/>
      <c r="C286" s="272"/>
      <c r="D286" s="272"/>
      <c r="E286" s="272"/>
      <c r="F286" s="272"/>
      <c r="G286" s="272"/>
      <c r="H286" s="272"/>
      <c r="I286" s="272"/>
      <c r="J286" s="272"/>
      <c r="K286" s="272"/>
      <c r="L286" s="293"/>
      <c r="M286" s="13"/>
    </row>
    <row r="287" spans="2:13">
      <c r="B287" s="13"/>
      <c r="C287" s="272"/>
      <c r="D287" s="272"/>
      <c r="E287" s="272"/>
      <c r="F287" s="272"/>
      <c r="G287" s="272"/>
      <c r="H287" s="272"/>
      <c r="I287" s="272"/>
      <c r="J287" s="272"/>
      <c r="K287" s="272"/>
      <c r="L287" s="293"/>
      <c r="M287" s="13"/>
    </row>
    <row r="288" spans="2:13">
      <c r="B288" s="13"/>
      <c r="C288" s="272"/>
      <c r="D288" s="272"/>
      <c r="E288" s="272"/>
      <c r="F288" s="272"/>
      <c r="G288" s="272"/>
      <c r="H288" s="272"/>
      <c r="I288" s="272"/>
      <c r="J288" s="272"/>
      <c r="K288" s="272"/>
      <c r="L288" s="293"/>
      <c r="M288" s="13"/>
    </row>
    <row r="289" spans="2:13">
      <c r="B289" s="13"/>
      <c r="C289" s="272"/>
      <c r="D289" s="272"/>
      <c r="E289" s="272"/>
      <c r="F289" s="272"/>
      <c r="G289" s="272"/>
      <c r="H289" s="272"/>
      <c r="I289" s="272"/>
      <c r="J289" s="272"/>
      <c r="K289" s="272"/>
      <c r="L289" s="293"/>
      <c r="M289" s="13"/>
    </row>
    <row r="290" spans="2:13">
      <c r="B290" s="13"/>
      <c r="C290" s="272"/>
      <c r="D290" s="272"/>
      <c r="E290" s="272"/>
      <c r="F290" s="272"/>
      <c r="G290" s="272"/>
      <c r="H290" s="272"/>
      <c r="I290" s="272"/>
      <c r="J290" s="272"/>
      <c r="K290" s="272"/>
      <c r="L290" s="293"/>
      <c r="M290" s="13"/>
    </row>
    <row r="291" spans="2:13">
      <c r="B291" s="13"/>
      <c r="C291" s="272"/>
      <c r="D291" s="272"/>
      <c r="E291" s="272"/>
      <c r="F291" s="272"/>
      <c r="G291" s="272"/>
      <c r="H291" s="272"/>
      <c r="I291" s="272"/>
      <c r="J291" s="272"/>
      <c r="K291" s="272"/>
      <c r="L291" s="293"/>
      <c r="M291" s="13"/>
    </row>
    <row r="292" spans="2:13">
      <c r="B292" s="13"/>
      <c r="C292" s="272"/>
      <c r="D292" s="272"/>
      <c r="E292" s="272"/>
      <c r="F292" s="272"/>
      <c r="G292" s="272"/>
      <c r="H292" s="272"/>
      <c r="I292" s="272"/>
      <c r="J292" s="272"/>
      <c r="K292" s="272"/>
      <c r="L292" s="293"/>
      <c r="M292" s="13"/>
    </row>
    <row r="293" spans="2:13">
      <c r="B293" s="13"/>
      <c r="C293" s="272"/>
      <c r="D293" s="272"/>
      <c r="E293" s="272"/>
      <c r="F293" s="272"/>
      <c r="G293" s="272"/>
      <c r="H293" s="272"/>
      <c r="I293" s="272"/>
      <c r="J293" s="272"/>
      <c r="K293" s="272"/>
      <c r="L293" s="293"/>
      <c r="M293" s="13"/>
    </row>
    <row r="294" spans="2:13">
      <c r="B294" s="13"/>
      <c r="C294" s="274"/>
      <c r="D294" s="274"/>
      <c r="E294" s="274"/>
      <c r="F294" s="274"/>
      <c r="G294" s="274"/>
      <c r="H294" s="274"/>
      <c r="I294" s="274"/>
      <c r="J294" s="274"/>
      <c r="K294" s="274"/>
      <c r="L294" s="293"/>
      <c r="M294" s="13"/>
    </row>
    <row r="295" spans="2:13">
      <c r="B295" s="13"/>
      <c r="C295" s="272"/>
      <c r="D295" s="272"/>
      <c r="E295" s="272"/>
      <c r="F295" s="272"/>
      <c r="G295" s="272"/>
      <c r="H295" s="272"/>
      <c r="I295" s="272"/>
      <c r="J295" s="272"/>
      <c r="K295" s="272"/>
      <c r="L295" s="293"/>
      <c r="M295" s="13"/>
    </row>
    <row r="296" spans="2:13">
      <c r="B296" s="13"/>
      <c r="C296" s="272"/>
      <c r="D296" s="272"/>
      <c r="E296" s="272"/>
      <c r="F296" s="272"/>
      <c r="G296" s="272"/>
      <c r="H296" s="272"/>
      <c r="I296" s="272"/>
      <c r="J296" s="272"/>
      <c r="K296" s="272"/>
      <c r="L296" s="293"/>
      <c r="M296" s="13"/>
    </row>
    <row r="297" spans="2:13">
      <c r="B297" s="13"/>
      <c r="C297" s="272"/>
      <c r="D297" s="272"/>
      <c r="E297" s="272"/>
      <c r="F297" s="272"/>
      <c r="G297" s="272"/>
      <c r="H297" s="272"/>
      <c r="I297" s="272"/>
      <c r="J297" s="272"/>
      <c r="K297" s="272"/>
      <c r="L297" s="293"/>
      <c r="M297" s="13"/>
    </row>
    <row r="298" spans="2:13">
      <c r="B298" s="13"/>
      <c r="C298" s="272"/>
      <c r="D298" s="272"/>
      <c r="E298" s="272"/>
      <c r="F298" s="272"/>
      <c r="G298" s="272"/>
      <c r="H298" s="272"/>
      <c r="I298" s="272"/>
      <c r="J298" s="272"/>
      <c r="K298" s="272"/>
      <c r="L298" s="293"/>
      <c r="M298" s="13"/>
    </row>
    <row r="299" spans="2:13">
      <c r="B299" s="13"/>
      <c r="C299" s="272"/>
      <c r="D299" s="272"/>
      <c r="E299" s="272"/>
      <c r="F299" s="272"/>
      <c r="G299" s="272"/>
      <c r="H299" s="272"/>
      <c r="I299" s="272"/>
      <c r="J299" s="272"/>
      <c r="K299" s="272"/>
      <c r="L299" s="293"/>
      <c r="M299" s="13"/>
    </row>
    <row r="300" spans="2:13">
      <c r="B300" s="13"/>
      <c r="C300" s="272"/>
      <c r="D300" s="272"/>
      <c r="E300" s="272"/>
      <c r="F300" s="272"/>
      <c r="G300" s="272"/>
      <c r="H300" s="272"/>
      <c r="I300" s="272"/>
      <c r="J300" s="272"/>
      <c r="K300" s="272"/>
      <c r="L300" s="293"/>
      <c r="M300" s="13"/>
    </row>
    <row r="301" spans="2:13">
      <c r="B301" s="13"/>
      <c r="C301" s="272"/>
      <c r="D301" s="272"/>
      <c r="E301" s="272"/>
      <c r="F301" s="272"/>
      <c r="G301" s="272"/>
      <c r="H301" s="272"/>
      <c r="I301" s="272"/>
      <c r="J301" s="272"/>
      <c r="K301" s="272"/>
      <c r="L301" s="293"/>
      <c r="M301" s="13"/>
    </row>
    <row r="302" spans="2:13">
      <c r="B302" s="13"/>
      <c r="C302" s="272"/>
      <c r="D302" s="272"/>
      <c r="E302" s="272"/>
      <c r="F302" s="272"/>
      <c r="G302" s="272"/>
      <c r="H302" s="272"/>
      <c r="I302" s="272"/>
      <c r="J302" s="272"/>
      <c r="K302" s="272"/>
      <c r="L302" s="293"/>
      <c r="M302" s="13"/>
    </row>
    <row r="303" spans="2:13">
      <c r="B303" s="13"/>
      <c r="C303" s="272"/>
      <c r="D303" s="272"/>
      <c r="E303" s="272"/>
      <c r="F303" s="272"/>
      <c r="G303" s="272"/>
      <c r="H303" s="272"/>
      <c r="I303" s="272"/>
      <c r="J303" s="272"/>
      <c r="K303" s="272"/>
      <c r="L303" s="293"/>
      <c r="M303" s="13"/>
    </row>
    <row r="304" spans="2:13">
      <c r="B304" s="13"/>
      <c r="C304" s="272"/>
      <c r="D304" s="272"/>
      <c r="E304" s="272"/>
      <c r="F304" s="272"/>
      <c r="G304" s="272"/>
      <c r="H304" s="272"/>
      <c r="I304" s="272"/>
      <c r="J304" s="272"/>
      <c r="K304" s="272"/>
      <c r="L304" s="293"/>
      <c r="M304" s="13"/>
    </row>
    <row r="305" spans="2:13">
      <c r="B305" s="13"/>
      <c r="C305" s="272"/>
      <c r="D305" s="272"/>
      <c r="E305" s="272"/>
      <c r="F305" s="272"/>
      <c r="G305" s="272"/>
      <c r="H305" s="272"/>
      <c r="I305" s="272"/>
      <c r="J305" s="272"/>
      <c r="K305" s="272"/>
      <c r="L305" s="293"/>
      <c r="M305" s="13"/>
    </row>
    <row r="306" spans="2:13">
      <c r="B306" s="13"/>
      <c r="C306" s="272"/>
      <c r="D306" s="272"/>
      <c r="E306" s="272"/>
      <c r="F306" s="272"/>
      <c r="G306" s="272"/>
      <c r="H306" s="272"/>
      <c r="I306" s="272"/>
      <c r="J306" s="272"/>
      <c r="K306" s="272"/>
      <c r="L306" s="293"/>
      <c r="M306" s="13"/>
    </row>
    <row r="307" spans="2:13">
      <c r="B307" s="13"/>
      <c r="C307" s="272"/>
      <c r="D307" s="272"/>
      <c r="E307" s="272"/>
      <c r="F307" s="272"/>
      <c r="G307" s="272"/>
      <c r="H307" s="272"/>
      <c r="I307" s="272"/>
      <c r="J307" s="272"/>
      <c r="K307" s="272"/>
      <c r="L307" s="293"/>
      <c r="M307" s="13"/>
    </row>
    <row r="308" spans="2:13">
      <c r="B308" s="13"/>
      <c r="C308" s="272"/>
      <c r="D308" s="272"/>
      <c r="E308" s="272"/>
      <c r="F308" s="272"/>
      <c r="G308" s="272"/>
      <c r="H308" s="272"/>
      <c r="I308" s="272"/>
      <c r="J308" s="272"/>
      <c r="K308" s="272"/>
      <c r="L308" s="293"/>
      <c r="M308" s="13"/>
    </row>
    <row r="309" spans="2:13">
      <c r="B309" s="13"/>
      <c r="C309" s="272"/>
      <c r="D309" s="272"/>
      <c r="E309" s="272"/>
      <c r="F309" s="272"/>
      <c r="G309" s="272"/>
      <c r="H309" s="272"/>
      <c r="I309" s="272"/>
      <c r="J309" s="272"/>
      <c r="K309" s="272"/>
      <c r="L309" s="293"/>
      <c r="M309" s="13"/>
    </row>
    <row r="310" spans="2:13">
      <c r="B310" s="13"/>
      <c r="C310" s="272"/>
      <c r="D310" s="272"/>
      <c r="E310" s="272"/>
      <c r="F310" s="272"/>
      <c r="G310" s="272"/>
      <c r="H310" s="272"/>
      <c r="I310" s="272"/>
      <c r="J310" s="272"/>
      <c r="K310" s="272"/>
      <c r="L310" s="293"/>
      <c r="M310" s="13"/>
    </row>
    <row r="311" spans="2:13">
      <c r="B311" s="13"/>
      <c r="C311" s="272"/>
      <c r="D311" s="272"/>
      <c r="E311" s="272"/>
      <c r="F311" s="272"/>
      <c r="G311" s="272"/>
      <c r="H311" s="272"/>
      <c r="I311" s="272"/>
      <c r="J311" s="272"/>
      <c r="K311" s="272"/>
      <c r="L311" s="293"/>
      <c r="M311" s="13"/>
    </row>
    <row r="312" spans="2:13">
      <c r="B312" s="13"/>
      <c r="C312" s="272"/>
      <c r="D312" s="272"/>
      <c r="E312" s="272"/>
      <c r="F312" s="272"/>
      <c r="G312" s="272"/>
      <c r="H312" s="272"/>
      <c r="I312" s="272"/>
      <c r="J312" s="272"/>
      <c r="K312" s="272"/>
      <c r="L312" s="293"/>
      <c r="M312" s="13"/>
    </row>
    <row r="313" spans="2:13">
      <c r="B313" s="13"/>
      <c r="C313" s="272"/>
      <c r="D313" s="272"/>
      <c r="E313" s="272"/>
      <c r="F313" s="272"/>
      <c r="G313" s="272"/>
      <c r="H313" s="272"/>
      <c r="I313" s="272"/>
      <c r="J313" s="272"/>
      <c r="K313" s="272"/>
      <c r="L313" s="293"/>
      <c r="M313" s="13"/>
    </row>
    <row r="314" spans="2:13">
      <c r="B314" s="13"/>
      <c r="C314" s="272"/>
      <c r="D314" s="272"/>
      <c r="E314" s="272"/>
      <c r="F314" s="272"/>
      <c r="G314" s="272"/>
      <c r="H314" s="272"/>
      <c r="I314" s="272"/>
      <c r="J314" s="272"/>
      <c r="K314" s="272"/>
      <c r="L314" s="293"/>
      <c r="M314" s="13"/>
    </row>
    <row r="315" spans="2:13">
      <c r="B315" s="13"/>
      <c r="C315" s="272"/>
      <c r="D315" s="272"/>
      <c r="E315" s="272"/>
      <c r="F315" s="272"/>
      <c r="G315" s="272"/>
      <c r="H315" s="272"/>
      <c r="I315" s="272"/>
      <c r="J315" s="272"/>
      <c r="K315" s="272"/>
      <c r="L315" s="293"/>
      <c r="M315" s="13"/>
    </row>
    <row r="316" spans="2:13">
      <c r="B316" s="13"/>
      <c r="C316" s="272"/>
      <c r="D316" s="272"/>
      <c r="E316" s="272"/>
      <c r="F316" s="272"/>
      <c r="G316" s="272"/>
      <c r="H316" s="272"/>
      <c r="I316" s="272"/>
      <c r="J316" s="272"/>
      <c r="K316" s="272"/>
      <c r="L316" s="293"/>
      <c r="M316" s="13"/>
    </row>
    <row r="317" spans="2:13">
      <c r="B317" s="13"/>
      <c r="C317" s="272"/>
      <c r="D317" s="272"/>
      <c r="E317" s="272"/>
      <c r="F317" s="272"/>
      <c r="G317" s="272"/>
      <c r="H317" s="272"/>
      <c r="I317" s="272"/>
      <c r="J317" s="272"/>
      <c r="K317" s="272"/>
      <c r="L317" s="293"/>
      <c r="M317" s="13"/>
    </row>
    <row r="318" spans="2:13">
      <c r="B318" s="13"/>
      <c r="C318" s="272"/>
      <c r="D318" s="272"/>
      <c r="E318" s="272"/>
      <c r="F318" s="272"/>
      <c r="G318" s="272"/>
      <c r="H318" s="272"/>
      <c r="I318" s="272"/>
      <c r="J318" s="272"/>
      <c r="K318" s="272"/>
      <c r="L318" s="293"/>
      <c r="M318" s="13"/>
    </row>
    <row r="319" spans="2:13">
      <c r="B319" s="13"/>
      <c r="C319" s="272"/>
      <c r="D319" s="272"/>
      <c r="E319" s="272"/>
      <c r="F319" s="272"/>
      <c r="G319" s="272"/>
      <c r="H319" s="272"/>
      <c r="I319" s="272"/>
      <c r="J319" s="272"/>
      <c r="K319" s="272"/>
      <c r="L319" s="293"/>
      <c r="M319" s="13"/>
    </row>
    <row r="320" spans="2:13">
      <c r="B320" s="13"/>
      <c r="C320" s="272"/>
      <c r="D320" s="272"/>
      <c r="E320" s="272"/>
      <c r="F320" s="272"/>
      <c r="G320" s="272"/>
      <c r="H320" s="272"/>
      <c r="I320" s="272"/>
      <c r="J320" s="272"/>
      <c r="K320" s="272"/>
      <c r="L320" s="293"/>
      <c r="M320" s="13"/>
    </row>
    <row r="321" spans="2:13">
      <c r="B321" s="13"/>
      <c r="C321" s="272"/>
      <c r="D321" s="272"/>
      <c r="E321" s="272"/>
      <c r="F321" s="272"/>
      <c r="G321" s="272"/>
      <c r="H321" s="272"/>
      <c r="I321" s="272"/>
      <c r="J321" s="272"/>
      <c r="K321" s="272"/>
      <c r="L321" s="293"/>
      <c r="M321" s="13"/>
    </row>
    <row r="322" spans="2:13">
      <c r="B322" s="13"/>
      <c r="C322" s="272"/>
      <c r="D322" s="272"/>
      <c r="E322" s="272"/>
      <c r="F322" s="272"/>
      <c r="G322" s="272"/>
      <c r="H322" s="272"/>
      <c r="I322" s="272"/>
      <c r="J322" s="272"/>
      <c r="K322" s="272"/>
      <c r="L322" s="293"/>
      <c r="M322" s="13"/>
    </row>
    <row r="323" spans="2:13">
      <c r="B323" s="13"/>
      <c r="C323" s="272"/>
      <c r="D323" s="272"/>
      <c r="E323" s="272"/>
      <c r="F323" s="272"/>
      <c r="G323" s="272"/>
      <c r="H323" s="272"/>
      <c r="I323" s="272"/>
      <c r="J323" s="272"/>
      <c r="K323" s="272"/>
      <c r="L323" s="293"/>
      <c r="M323" s="13"/>
    </row>
    <row r="324" spans="2:13">
      <c r="B324" s="13"/>
      <c r="C324" s="272"/>
      <c r="D324" s="272"/>
      <c r="E324" s="272"/>
      <c r="F324" s="272"/>
      <c r="G324" s="272"/>
      <c r="H324" s="272"/>
      <c r="I324" s="272"/>
      <c r="J324" s="272"/>
      <c r="K324" s="272"/>
      <c r="L324" s="293"/>
      <c r="M324" s="13"/>
    </row>
    <row r="325" spans="2:13">
      <c r="B325" s="13"/>
      <c r="C325" s="272"/>
      <c r="D325" s="272"/>
      <c r="E325" s="272"/>
      <c r="F325" s="272"/>
      <c r="G325" s="272"/>
      <c r="H325" s="272"/>
      <c r="I325" s="272"/>
      <c r="J325" s="272"/>
      <c r="K325" s="272"/>
      <c r="L325" s="293"/>
      <c r="M325" s="13"/>
    </row>
    <row r="326" spans="2:13">
      <c r="B326" s="13"/>
      <c r="C326" s="272"/>
      <c r="D326" s="272"/>
      <c r="E326" s="272"/>
      <c r="F326" s="272"/>
      <c r="G326" s="272"/>
      <c r="H326" s="272"/>
      <c r="I326" s="272"/>
      <c r="J326" s="272"/>
      <c r="K326" s="272"/>
      <c r="L326" s="293"/>
      <c r="M326" s="13"/>
    </row>
    <row r="327" spans="2:13">
      <c r="B327" s="13"/>
      <c r="C327" s="272"/>
      <c r="D327" s="272"/>
      <c r="E327" s="272"/>
      <c r="F327" s="272"/>
      <c r="G327" s="272"/>
      <c r="H327" s="272"/>
      <c r="I327" s="272"/>
      <c r="J327" s="272"/>
      <c r="K327" s="272"/>
      <c r="L327" s="293"/>
      <c r="M327" s="13"/>
    </row>
    <row r="328" spans="2:13">
      <c r="B328" s="13"/>
      <c r="C328" s="272"/>
      <c r="D328" s="272"/>
      <c r="E328" s="272"/>
      <c r="F328" s="272"/>
      <c r="G328" s="272"/>
      <c r="H328" s="272"/>
      <c r="I328" s="272"/>
      <c r="J328" s="272"/>
      <c r="K328" s="272"/>
      <c r="L328" s="293"/>
      <c r="M328" s="13"/>
    </row>
    <row r="329" spans="2:13">
      <c r="B329" s="13"/>
      <c r="C329" s="272"/>
      <c r="D329" s="272"/>
      <c r="E329" s="272"/>
      <c r="F329" s="272"/>
      <c r="G329" s="272"/>
      <c r="H329" s="272"/>
      <c r="I329" s="272"/>
      <c r="J329" s="272"/>
      <c r="K329" s="272"/>
      <c r="L329" s="293"/>
      <c r="M329" s="13"/>
    </row>
    <row r="330" spans="2:13">
      <c r="B330" s="13"/>
      <c r="C330" s="272"/>
      <c r="D330" s="272"/>
      <c r="E330" s="272"/>
      <c r="F330" s="272"/>
      <c r="G330" s="272"/>
      <c r="H330" s="272"/>
      <c r="I330" s="272"/>
      <c r="J330" s="272"/>
      <c r="K330" s="272"/>
      <c r="L330" s="293"/>
      <c r="M330" s="13"/>
    </row>
    <row r="331" spans="2:13">
      <c r="B331" s="13"/>
      <c r="C331" s="272"/>
      <c r="D331" s="272"/>
      <c r="E331" s="272"/>
      <c r="F331" s="272"/>
      <c r="G331" s="272"/>
      <c r="H331" s="272"/>
      <c r="I331" s="272"/>
      <c r="J331" s="272"/>
      <c r="K331" s="272"/>
      <c r="L331" s="293"/>
      <c r="M331" s="13"/>
    </row>
    <row r="332" spans="2:13">
      <c r="B332" s="13"/>
      <c r="C332" s="272"/>
      <c r="D332" s="272"/>
      <c r="E332" s="272"/>
      <c r="F332" s="272"/>
      <c r="G332" s="272"/>
      <c r="H332" s="272"/>
      <c r="I332" s="272"/>
      <c r="J332" s="272"/>
      <c r="K332" s="272"/>
      <c r="L332" s="293"/>
      <c r="M332" s="13"/>
    </row>
    <row r="333" spans="2:13">
      <c r="B333" s="13"/>
      <c r="C333" s="272"/>
      <c r="D333" s="272"/>
      <c r="E333" s="272"/>
      <c r="F333" s="272"/>
      <c r="G333" s="272"/>
      <c r="H333" s="272"/>
      <c r="I333" s="272"/>
      <c r="J333" s="272"/>
      <c r="K333" s="272"/>
      <c r="L333" s="293"/>
      <c r="M333" s="13"/>
    </row>
    <row r="334" spans="2:13">
      <c r="B334" s="13"/>
      <c r="C334" s="272"/>
      <c r="D334" s="272"/>
      <c r="E334" s="272"/>
      <c r="F334" s="272"/>
      <c r="G334" s="272"/>
      <c r="H334" s="272"/>
      <c r="I334" s="272"/>
      <c r="J334" s="272"/>
      <c r="K334" s="272"/>
      <c r="L334" s="293"/>
      <c r="M334" s="13"/>
    </row>
    <row r="335" spans="2:13">
      <c r="B335" s="13"/>
      <c r="C335" s="274"/>
      <c r="D335" s="274"/>
      <c r="E335" s="272"/>
      <c r="F335" s="272"/>
      <c r="G335" s="272"/>
      <c r="H335" s="274"/>
      <c r="I335" s="274"/>
      <c r="J335" s="274"/>
      <c r="K335" s="274"/>
      <c r="L335" s="293"/>
      <c r="M335" s="13"/>
    </row>
    <row r="336" spans="2:13">
      <c r="B336" s="13"/>
      <c r="C336" s="272"/>
      <c r="D336" s="272"/>
      <c r="E336" s="272"/>
      <c r="F336" s="272"/>
      <c r="G336" s="272"/>
      <c r="H336" s="272"/>
      <c r="I336" s="272"/>
      <c r="J336" s="272"/>
      <c r="K336" s="272"/>
      <c r="L336" s="293"/>
      <c r="M336" s="13"/>
    </row>
    <row r="337" spans="2:13">
      <c r="B337" s="13"/>
      <c r="C337" s="272"/>
      <c r="D337" s="272"/>
      <c r="E337" s="272"/>
      <c r="F337" s="272"/>
      <c r="G337" s="272"/>
      <c r="H337" s="272"/>
      <c r="I337" s="272"/>
      <c r="J337" s="272"/>
      <c r="K337" s="272"/>
      <c r="L337" s="293"/>
      <c r="M337" s="13"/>
    </row>
    <row r="338" spans="2:13">
      <c r="B338" s="13"/>
      <c r="C338" s="272"/>
      <c r="D338" s="272"/>
      <c r="E338" s="272"/>
      <c r="F338" s="272"/>
      <c r="G338" s="272"/>
      <c r="H338" s="272"/>
      <c r="I338" s="272"/>
      <c r="J338" s="272"/>
      <c r="K338" s="272"/>
      <c r="L338" s="293"/>
      <c r="M338" s="13"/>
    </row>
    <row r="339" spans="2:13">
      <c r="B339" s="13"/>
      <c r="C339" s="272"/>
      <c r="D339" s="272"/>
      <c r="E339" s="272"/>
      <c r="F339" s="272"/>
      <c r="G339" s="272"/>
      <c r="H339" s="272"/>
      <c r="I339" s="272"/>
      <c r="J339" s="272"/>
      <c r="K339" s="272"/>
      <c r="L339" s="293"/>
      <c r="M339" s="13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hyperlinks>
    <hyperlink ref="A224" location="Future Intra!R1C1" display="PREVIOUS"/>
    <hyperlink ref="M5" location="Main!A1" display="Back to Main Page"/>
    <hyperlink ref="A165:M165" location="Future Intra!R1C1" display="157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37"/>
  <sheetViews>
    <sheetView zoomScale="85" zoomScaleNormal="85" workbookViewId="0">
      <pane ySplit="10" topLeftCell="A11" activePane="bottomLeft" state="frozen"/>
      <selection pane="bottomLeft" activeCell="D22" sqref="D22"/>
    </sheetView>
  </sheetViews>
  <sheetFormatPr defaultColWidth="9.28515625" defaultRowHeight="12.75"/>
  <cols>
    <col min="1" max="1" width="7.28515625" style="8" customWidth="1"/>
    <col min="2" max="2" width="14.28515625" style="8" customWidth="1"/>
    <col min="3" max="3" width="12.7109375" style="8" customWidth="1"/>
    <col min="4" max="4" width="12.28515625" style="8" customWidth="1"/>
    <col min="5" max="6" width="9.7109375" style="8" customWidth="1"/>
    <col min="7" max="10" width="11.42578125" style="8" customWidth="1"/>
    <col min="11" max="11" width="10" style="8" customWidth="1"/>
    <col min="12" max="12" width="10.5703125" style="8" customWidth="1"/>
    <col min="13" max="13" width="11.85546875" style="8" customWidth="1"/>
    <col min="14" max="16384" width="9.28515625" style="8"/>
  </cols>
  <sheetData>
    <row r="1" spans="1:15">
      <c r="A1" s="582"/>
      <c r="B1" s="582"/>
      <c r="C1" s="243"/>
      <c r="D1" s="243"/>
    </row>
    <row r="2" spans="1:15">
      <c r="A2" s="255"/>
      <c r="B2" s="255"/>
      <c r="C2" s="255"/>
      <c r="D2" s="255"/>
      <c r="E2" s="255"/>
      <c r="F2" s="255"/>
      <c r="G2" s="255"/>
      <c r="H2" s="255"/>
      <c r="I2" s="255"/>
      <c r="J2" s="255"/>
      <c r="K2" s="255"/>
      <c r="L2" s="255"/>
      <c r="M2" s="255"/>
      <c r="N2" s="255"/>
      <c r="O2" s="255"/>
    </row>
    <row r="3" spans="1:15">
      <c r="A3" s="255"/>
      <c r="B3" s="255"/>
      <c r="C3" s="255"/>
      <c r="D3" s="255"/>
      <c r="E3" s="255"/>
      <c r="F3" s="255"/>
      <c r="G3" s="255"/>
      <c r="H3" s="255"/>
      <c r="I3" s="255"/>
      <c r="J3" s="255"/>
      <c r="K3" s="255"/>
      <c r="L3" s="255"/>
      <c r="M3" s="255"/>
      <c r="N3" s="255"/>
      <c r="O3" s="255"/>
    </row>
    <row r="4" spans="1:15">
      <c r="A4" s="255"/>
      <c r="B4" s="255"/>
      <c r="C4" s="255"/>
      <c r="D4" s="255"/>
      <c r="E4" s="255"/>
      <c r="F4" s="255"/>
      <c r="G4" s="255"/>
      <c r="H4" s="255"/>
      <c r="I4" s="255"/>
      <c r="J4" s="255"/>
      <c r="K4" s="255"/>
      <c r="L4" s="255"/>
      <c r="M4" s="255"/>
      <c r="N4" s="255"/>
      <c r="O4" s="255"/>
    </row>
    <row r="5" spans="1:15" ht="26.25" customHeight="1">
      <c r="L5" s="246" t="s">
        <v>282</v>
      </c>
    </row>
    <row r="6" spans="1:15">
      <c r="A6" s="256" t="s">
        <v>15</v>
      </c>
      <c r="K6" s="266">
        <f>Main!B10</f>
        <v>44309</v>
      </c>
    </row>
    <row r="7" spans="1:15">
      <c r="A7"/>
      <c r="C7" s="8" t="s">
        <v>283</v>
      </c>
    </row>
    <row r="8" spans="1:15">
      <c r="A8" s="257"/>
      <c r="B8" s="258"/>
      <c r="C8" s="258"/>
      <c r="D8" s="258"/>
      <c r="E8" s="258"/>
      <c r="F8" s="258"/>
      <c r="G8" s="259"/>
      <c r="H8" s="258"/>
      <c r="I8" s="258"/>
      <c r="J8" s="258"/>
      <c r="K8" s="258"/>
      <c r="L8" s="258"/>
      <c r="M8" s="258"/>
    </row>
    <row r="9" spans="1:15" ht="13.5" customHeight="1">
      <c r="A9" s="579" t="s">
        <v>16</v>
      </c>
      <c r="B9" s="580" t="s">
        <v>18</v>
      </c>
      <c r="C9" s="578" t="s">
        <v>19</v>
      </c>
      <c r="D9" s="578" t="s">
        <v>20</v>
      </c>
      <c r="E9" s="578" t="s">
        <v>21</v>
      </c>
      <c r="F9" s="578"/>
      <c r="G9" s="578"/>
      <c r="H9" s="578" t="s">
        <v>22</v>
      </c>
      <c r="I9" s="578"/>
      <c r="J9" s="578"/>
      <c r="K9" s="260"/>
      <c r="L9" s="267"/>
      <c r="M9" s="268"/>
    </row>
    <row r="10" spans="1:15" ht="42.75" customHeight="1">
      <c r="A10" s="574"/>
      <c r="B10" s="576"/>
      <c r="C10" s="581" t="s">
        <v>23</v>
      </c>
      <c r="D10" s="581"/>
      <c r="E10" s="262" t="s">
        <v>24</v>
      </c>
      <c r="F10" s="262" t="s">
        <v>25</v>
      </c>
      <c r="G10" s="262" t="s">
        <v>26</v>
      </c>
      <c r="H10" s="262" t="s">
        <v>27</v>
      </c>
      <c r="I10" s="262" t="s">
        <v>28</v>
      </c>
      <c r="J10" s="262" t="s">
        <v>29</v>
      </c>
      <c r="K10" s="262" t="s">
        <v>30</v>
      </c>
      <c r="L10" s="269" t="s">
        <v>31</v>
      </c>
      <c r="M10" s="270" t="s">
        <v>214</v>
      </c>
    </row>
    <row r="11" spans="1:15" ht="12" customHeight="1">
      <c r="A11" s="254">
        <v>1</v>
      </c>
      <c r="B11" s="497" t="s">
        <v>284</v>
      </c>
      <c r="C11" s="494">
        <v>26511.65</v>
      </c>
      <c r="D11" s="495">
        <v>26953.533333333336</v>
      </c>
      <c r="E11" s="495">
        <v>25937.066666666673</v>
      </c>
      <c r="F11" s="495">
        <v>25362.483333333337</v>
      </c>
      <c r="G11" s="495">
        <v>24346.016666666674</v>
      </c>
      <c r="H11" s="495">
        <v>27528.116666666672</v>
      </c>
      <c r="I11" s="495">
        <v>28544.583333333339</v>
      </c>
      <c r="J11" s="495">
        <v>29119.166666666672</v>
      </c>
      <c r="K11" s="494">
        <v>27970</v>
      </c>
      <c r="L11" s="494">
        <v>26378.95</v>
      </c>
      <c r="M11" s="494">
        <v>6.2050000000000001E-2</v>
      </c>
    </row>
    <row r="12" spans="1:15" ht="12" customHeight="1">
      <c r="A12" s="254">
        <v>2</v>
      </c>
      <c r="B12" s="497" t="s">
        <v>785</v>
      </c>
      <c r="C12" s="494">
        <v>1395.4</v>
      </c>
      <c r="D12" s="495">
        <v>1398.1666666666667</v>
      </c>
      <c r="E12" s="495">
        <v>1378.3333333333335</v>
      </c>
      <c r="F12" s="495">
        <v>1361.2666666666667</v>
      </c>
      <c r="G12" s="495">
        <v>1341.4333333333334</v>
      </c>
      <c r="H12" s="495">
        <v>1415.2333333333336</v>
      </c>
      <c r="I12" s="495">
        <v>1435.0666666666671</v>
      </c>
      <c r="J12" s="495">
        <v>1452.1333333333337</v>
      </c>
      <c r="K12" s="494">
        <v>1418</v>
      </c>
      <c r="L12" s="494">
        <v>1381.1</v>
      </c>
      <c r="M12" s="494">
        <v>1.7367600000000001</v>
      </c>
    </row>
    <row r="13" spans="1:15" ht="12" customHeight="1">
      <c r="A13" s="254">
        <v>3</v>
      </c>
      <c r="B13" s="497" t="s">
        <v>816</v>
      </c>
      <c r="C13" s="494">
        <v>1501.8</v>
      </c>
      <c r="D13" s="495">
        <v>1509.55</v>
      </c>
      <c r="E13" s="495">
        <v>1484.75</v>
      </c>
      <c r="F13" s="495">
        <v>1467.7</v>
      </c>
      <c r="G13" s="495">
        <v>1442.9</v>
      </c>
      <c r="H13" s="495">
        <v>1526.6</v>
      </c>
      <c r="I13" s="495">
        <v>1551.3999999999996</v>
      </c>
      <c r="J13" s="495">
        <v>1568.4499999999998</v>
      </c>
      <c r="K13" s="494">
        <v>1534.35</v>
      </c>
      <c r="L13" s="494">
        <v>1492.5</v>
      </c>
      <c r="M13" s="494">
        <v>0.14613999999999999</v>
      </c>
    </row>
    <row r="14" spans="1:15" ht="12" customHeight="1">
      <c r="A14" s="254">
        <v>4</v>
      </c>
      <c r="B14" s="497" t="s">
        <v>38</v>
      </c>
      <c r="C14" s="494">
        <v>1825.8</v>
      </c>
      <c r="D14" s="495">
        <v>1871.9333333333334</v>
      </c>
      <c r="E14" s="495">
        <v>1763.8666666666668</v>
      </c>
      <c r="F14" s="495">
        <v>1701.9333333333334</v>
      </c>
      <c r="G14" s="495">
        <v>1593.8666666666668</v>
      </c>
      <c r="H14" s="495">
        <v>1933.8666666666668</v>
      </c>
      <c r="I14" s="495">
        <v>2041.9333333333334</v>
      </c>
      <c r="J14" s="495">
        <v>2103.8666666666668</v>
      </c>
      <c r="K14" s="494">
        <v>1980</v>
      </c>
      <c r="L14" s="494">
        <v>1810</v>
      </c>
      <c r="M14" s="494">
        <v>58.73433</v>
      </c>
    </row>
    <row r="15" spans="1:15" ht="12" customHeight="1">
      <c r="A15" s="254">
        <v>5</v>
      </c>
      <c r="B15" s="497" t="s">
        <v>285</v>
      </c>
      <c r="C15" s="494">
        <v>1856.75</v>
      </c>
      <c r="D15" s="495">
        <v>1859.8999999999999</v>
      </c>
      <c r="E15" s="495">
        <v>1826.8499999999997</v>
      </c>
      <c r="F15" s="495">
        <v>1796.9499999999998</v>
      </c>
      <c r="G15" s="495">
        <v>1763.8999999999996</v>
      </c>
      <c r="H15" s="495">
        <v>1889.7999999999997</v>
      </c>
      <c r="I15" s="495">
        <v>1922.85</v>
      </c>
      <c r="J15" s="495">
        <v>1952.7499999999998</v>
      </c>
      <c r="K15" s="494">
        <v>1892.95</v>
      </c>
      <c r="L15" s="494">
        <v>1830</v>
      </c>
      <c r="M15" s="494">
        <v>0.24854999999999999</v>
      </c>
    </row>
    <row r="16" spans="1:15" ht="12" customHeight="1">
      <c r="A16" s="254">
        <v>6</v>
      </c>
      <c r="B16" s="497" t="s">
        <v>286</v>
      </c>
      <c r="C16" s="494">
        <v>1259.1500000000001</v>
      </c>
      <c r="D16" s="495">
        <v>1246.2166666666667</v>
      </c>
      <c r="E16" s="495">
        <v>1210.4333333333334</v>
      </c>
      <c r="F16" s="495">
        <v>1161.7166666666667</v>
      </c>
      <c r="G16" s="495">
        <v>1125.9333333333334</v>
      </c>
      <c r="H16" s="495">
        <v>1294.9333333333334</v>
      </c>
      <c r="I16" s="495">
        <v>1330.7166666666667</v>
      </c>
      <c r="J16" s="495">
        <v>1379.4333333333334</v>
      </c>
      <c r="K16" s="494">
        <v>1282</v>
      </c>
      <c r="L16" s="494">
        <v>1197.5</v>
      </c>
      <c r="M16" s="494">
        <v>3.4331100000000001</v>
      </c>
    </row>
    <row r="17" spans="1:13" ht="12" customHeight="1">
      <c r="A17" s="254">
        <v>7</v>
      </c>
      <c r="B17" s="497" t="s">
        <v>222</v>
      </c>
      <c r="C17" s="494">
        <v>1041.3</v>
      </c>
      <c r="D17" s="495">
        <v>1038.7666666666667</v>
      </c>
      <c r="E17" s="495">
        <v>1022.5333333333333</v>
      </c>
      <c r="F17" s="495">
        <v>1003.7666666666667</v>
      </c>
      <c r="G17" s="495">
        <v>987.5333333333333</v>
      </c>
      <c r="H17" s="495">
        <v>1057.5333333333333</v>
      </c>
      <c r="I17" s="495">
        <v>1073.7666666666664</v>
      </c>
      <c r="J17" s="495">
        <v>1092.5333333333333</v>
      </c>
      <c r="K17" s="494">
        <v>1055</v>
      </c>
      <c r="L17" s="494">
        <v>1020</v>
      </c>
      <c r="M17" s="494">
        <v>14.783060000000001</v>
      </c>
    </row>
    <row r="18" spans="1:13" ht="12" customHeight="1">
      <c r="A18" s="254">
        <v>8</v>
      </c>
      <c r="B18" s="497" t="s">
        <v>734</v>
      </c>
      <c r="C18" s="494">
        <v>722.2</v>
      </c>
      <c r="D18" s="495">
        <v>728.76666666666677</v>
      </c>
      <c r="E18" s="495">
        <v>709.58333333333348</v>
      </c>
      <c r="F18" s="495">
        <v>696.9666666666667</v>
      </c>
      <c r="G18" s="495">
        <v>677.78333333333342</v>
      </c>
      <c r="H18" s="495">
        <v>741.38333333333355</v>
      </c>
      <c r="I18" s="495">
        <v>760.56666666666672</v>
      </c>
      <c r="J18" s="495">
        <v>773.18333333333362</v>
      </c>
      <c r="K18" s="494">
        <v>747.95</v>
      </c>
      <c r="L18" s="494">
        <v>716.15</v>
      </c>
      <c r="M18" s="494">
        <v>13.6274</v>
      </c>
    </row>
    <row r="19" spans="1:13" ht="12" customHeight="1">
      <c r="A19" s="254">
        <v>9</v>
      </c>
      <c r="B19" s="497" t="s">
        <v>735</v>
      </c>
      <c r="C19" s="494">
        <v>1434.7</v>
      </c>
      <c r="D19" s="495">
        <v>1431.25</v>
      </c>
      <c r="E19" s="495">
        <v>1414.45</v>
      </c>
      <c r="F19" s="495">
        <v>1394.2</v>
      </c>
      <c r="G19" s="495">
        <v>1377.4</v>
      </c>
      <c r="H19" s="495">
        <v>1451.5</v>
      </c>
      <c r="I19" s="495">
        <v>1468.3000000000002</v>
      </c>
      <c r="J19" s="495">
        <v>1488.55</v>
      </c>
      <c r="K19" s="494">
        <v>1448.05</v>
      </c>
      <c r="L19" s="494">
        <v>1411</v>
      </c>
      <c r="M19" s="494">
        <v>2.8711099999999998</v>
      </c>
    </row>
    <row r="20" spans="1:13" ht="12" customHeight="1">
      <c r="A20" s="254">
        <v>10</v>
      </c>
      <c r="B20" s="497" t="s">
        <v>287</v>
      </c>
      <c r="C20" s="494">
        <v>2244.6999999999998</v>
      </c>
      <c r="D20" s="495">
        <v>2255.8166666666666</v>
      </c>
      <c r="E20" s="495">
        <v>2218.8833333333332</v>
      </c>
      <c r="F20" s="495">
        <v>2193.0666666666666</v>
      </c>
      <c r="G20" s="495">
        <v>2156.1333333333332</v>
      </c>
      <c r="H20" s="495">
        <v>2281.6333333333332</v>
      </c>
      <c r="I20" s="495">
        <v>2318.5666666666666</v>
      </c>
      <c r="J20" s="495">
        <v>2344.3833333333332</v>
      </c>
      <c r="K20" s="494">
        <v>2292.75</v>
      </c>
      <c r="L20" s="494">
        <v>2230</v>
      </c>
      <c r="M20" s="494">
        <v>0.22639999999999999</v>
      </c>
    </row>
    <row r="21" spans="1:13" ht="12" customHeight="1">
      <c r="A21" s="254">
        <v>11</v>
      </c>
      <c r="B21" s="497" t="s">
        <v>288</v>
      </c>
      <c r="C21" s="494">
        <v>14839.9</v>
      </c>
      <c r="D21" s="495">
        <v>14860</v>
      </c>
      <c r="E21" s="495">
        <v>14730</v>
      </c>
      <c r="F21" s="495">
        <v>14620.1</v>
      </c>
      <c r="G21" s="495">
        <v>14490.1</v>
      </c>
      <c r="H21" s="495">
        <v>14969.9</v>
      </c>
      <c r="I21" s="495">
        <v>15099.9</v>
      </c>
      <c r="J21" s="495">
        <v>15209.8</v>
      </c>
      <c r="K21" s="494">
        <v>14990</v>
      </c>
      <c r="L21" s="494">
        <v>14750.1</v>
      </c>
      <c r="M21" s="494">
        <v>0.11046</v>
      </c>
    </row>
    <row r="22" spans="1:13" ht="12" customHeight="1">
      <c r="A22" s="254">
        <v>12</v>
      </c>
      <c r="B22" s="497" t="s">
        <v>40</v>
      </c>
      <c r="C22" s="494">
        <v>1142.75</v>
      </c>
      <c r="D22" s="495">
        <v>1148.5</v>
      </c>
      <c r="E22" s="495">
        <v>1119.3</v>
      </c>
      <c r="F22" s="495">
        <v>1095.8499999999999</v>
      </c>
      <c r="G22" s="495">
        <v>1066.6499999999999</v>
      </c>
      <c r="H22" s="495">
        <v>1171.95</v>
      </c>
      <c r="I22" s="495">
        <v>1201.1499999999999</v>
      </c>
      <c r="J22" s="495">
        <v>1224.6000000000001</v>
      </c>
      <c r="K22" s="494">
        <v>1177.7</v>
      </c>
      <c r="L22" s="494">
        <v>1125.05</v>
      </c>
      <c r="M22" s="494">
        <v>82.611720000000005</v>
      </c>
    </row>
    <row r="23" spans="1:13">
      <c r="A23" s="254">
        <v>13</v>
      </c>
      <c r="B23" s="497" t="s">
        <v>289</v>
      </c>
      <c r="C23" s="494">
        <v>1043.95</v>
      </c>
      <c r="D23" s="495">
        <v>1055.6499999999999</v>
      </c>
      <c r="E23" s="495">
        <v>1025.2999999999997</v>
      </c>
      <c r="F23" s="495">
        <v>1006.6499999999999</v>
      </c>
      <c r="G23" s="495">
        <v>976.29999999999973</v>
      </c>
      <c r="H23" s="495">
        <v>1074.2999999999997</v>
      </c>
      <c r="I23" s="495">
        <v>1104.6499999999996</v>
      </c>
      <c r="J23" s="495">
        <v>1123.2999999999997</v>
      </c>
      <c r="K23" s="494">
        <v>1086</v>
      </c>
      <c r="L23" s="494">
        <v>1037</v>
      </c>
      <c r="M23" s="494">
        <v>4.7754899999999996</v>
      </c>
    </row>
    <row r="24" spans="1:13">
      <c r="A24" s="254">
        <v>14</v>
      </c>
      <c r="B24" s="497" t="s">
        <v>41</v>
      </c>
      <c r="C24" s="494">
        <v>720.45</v>
      </c>
      <c r="D24" s="495">
        <v>725.44999999999993</v>
      </c>
      <c r="E24" s="495">
        <v>704.99999999999989</v>
      </c>
      <c r="F24" s="495">
        <v>689.55</v>
      </c>
      <c r="G24" s="495">
        <v>669.09999999999991</v>
      </c>
      <c r="H24" s="495">
        <v>740.89999999999986</v>
      </c>
      <c r="I24" s="495">
        <v>761.34999999999991</v>
      </c>
      <c r="J24" s="495">
        <v>776.79999999999984</v>
      </c>
      <c r="K24" s="494">
        <v>745.9</v>
      </c>
      <c r="L24" s="494">
        <v>710</v>
      </c>
      <c r="M24" s="494">
        <v>213.15167</v>
      </c>
    </row>
    <row r="25" spans="1:13">
      <c r="A25" s="254">
        <v>15</v>
      </c>
      <c r="B25" s="497" t="s">
        <v>831</v>
      </c>
      <c r="C25" s="494">
        <v>1154</v>
      </c>
      <c r="D25" s="495">
        <v>1167.0666666666666</v>
      </c>
      <c r="E25" s="495">
        <v>1120.1333333333332</v>
      </c>
      <c r="F25" s="495">
        <v>1086.2666666666667</v>
      </c>
      <c r="G25" s="495">
        <v>1039.3333333333333</v>
      </c>
      <c r="H25" s="495">
        <v>1200.9333333333332</v>
      </c>
      <c r="I25" s="495">
        <v>1247.8666666666666</v>
      </c>
      <c r="J25" s="495">
        <v>1281.7333333333331</v>
      </c>
      <c r="K25" s="494">
        <v>1214</v>
      </c>
      <c r="L25" s="494">
        <v>1133.2</v>
      </c>
      <c r="M25" s="494">
        <v>21.50909</v>
      </c>
    </row>
    <row r="26" spans="1:13">
      <c r="A26" s="254">
        <v>16</v>
      </c>
      <c r="B26" s="497" t="s">
        <v>290</v>
      </c>
      <c r="C26" s="494">
        <v>1020.7</v>
      </c>
      <c r="D26" s="495">
        <v>1029.5</v>
      </c>
      <c r="E26" s="495">
        <v>1006.3</v>
      </c>
      <c r="F26" s="495">
        <v>991.9</v>
      </c>
      <c r="G26" s="495">
        <v>968.69999999999993</v>
      </c>
      <c r="H26" s="495">
        <v>1043.9000000000001</v>
      </c>
      <c r="I26" s="495">
        <v>1067.0999999999999</v>
      </c>
      <c r="J26" s="495">
        <v>1081.5</v>
      </c>
      <c r="K26" s="494">
        <v>1052.7</v>
      </c>
      <c r="L26" s="494">
        <v>1015.1</v>
      </c>
      <c r="M26" s="494">
        <v>7.2537200000000004</v>
      </c>
    </row>
    <row r="27" spans="1:13">
      <c r="A27" s="254">
        <v>17</v>
      </c>
      <c r="B27" s="497" t="s">
        <v>223</v>
      </c>
      <c r="C27" s="494">
        <v>117.3</v>
      </c>
      <c r="D27" s="495">
        <v>117.96666666666665</v>
      </c>
      <c r="E27" s="495">
        <v>115.33333333333331</v>
      </c>
      <c r="F27" s="495">
        <v>113.36666666666666</v>
      </c>
      <c r="G27" s="495">
        <v>110.73333333333332</v>
      </c>
      <c r="H27" s="495">
        <v>119.93333333333331</v>
      </c>
      <c r="I27" s="495">
        <v>122.56666666666666</v>
      </c>
      <c r="J27" s="495">
        <v>124.5333333333333</v>
      </c>
      <c r="K27" s="494">
        <v>120.6</v>
      </c>
      <c r="L27" s="494">
        <v>116</v>
      </c>
      <c r="M27" s="494">
        <v>36.983559999999997</v>
      </c>
    </row>
    <row r="28" spans="1:13">
      <c r="A28" s="254">
        <v>18</v>
      </c>
      <c r="B28" s="497" t="s">
        <v>224</v>
      </c>
      <c r="C28" s="494">
        <v>173.85</v>
      </c>
      <c r="D28" s="495">
        <v>172.33333333333334</v>
      </c>
      <c r="E28" s="495">
        <v>168.51666666666668</v>
      </c>
      <c r="F28" s="495">
        <v>163.18333333333334</v>
      </c>
      <c r="G28" s="495">
        <v>159.36666666666667</v>
      </c>
      <c r="H28" s="495">
        <v>177.66666666666669</v>
      </c>
      <c r="I28" s="495">
        <v>181.48333333333335</v>
      </c>
      <c r="J28" s="495">
        <v>186.81666666666669</v>
      </c>
      <c r="K28" s="494">
        <v>176.15</v>
      </c>
      <c r="L28" s="494">
        <v>167</v>
      </c>
      <c r="M28" s="494">
        <v>43.050980000000003</v>
      </c>
    </row>
    <row r="29" spans="1:13">
      <c r="A29" s="254">
        <v>19</v>
      </c>
      <c r="B29" s="497" t="s">
        <v>291</v>
      </c>
      <c r="C29" s="494">
        <v>375.4</v>
      </c>
      <c r="D29" s="495">
        <v>375.9666666666667</v>
      </c>
      <c r="E29" s="495">
        <v>364.43333333333339</v>
      </c>
      <c r="F29" s="495">
        <v>353.4666666666667</v>
      </c>
      <c r="G29" s="495">
        <v>341.93333333333339</v>
      </c>
      <c r="H29" s="495">
        <v>386.93333333333339</v>
      </c>
      <c r="I29" s="495">
        <v>398.4666666666667</v>
      </c>
      <c r="J29" s="495">
        <v>409.43333333333339</v>
      </c>
      <c r="K29" s="494">
        <v>387.5</v>
      </c>
      <c r="L29" s="494">
        <v>365</v>
      </c>
      <c r="M29" s="494">
        <v>7.6714900000000004</v>
      </c>
    </row>
    <row r="30" spans="1:13">
      <c r="A30" s="254">
        <v>20</v>
      </c>
      <c r="B30" s="497" t="s">
        <v>292</v>
      </c>
      <c r="C30" s="494">
        <v>286.64999999999998</v>
      </c>
      <c r="D30" s="495">
        <v>286.38333333333333</v>
      </c>
      <c r="E30" s="495">
        <v>282.91666666666663</v>
      </c>
      <c r="F30" s="495">
        <v>279.18333333333328</v>
      </c>
      <c r="G30" s="495">
        <v>275.71666666666658</v>
      </c>
      <c r="H30" s="495">
        <v>290.11666666666667</v>
      </c>
      <c r="I30" s="495">
        <v>293.58333333333337</v>
      </c>
      <c r="J30" s="495">
        <v>297.31666666666672</v>
      </c>
      <c r="K30" s="494">
        <v>289.85000000000002</v>
      </c>
      <c r="L30" s="494">
        <v>282.64999999999998</v>
      </c>
      <c r="M30" s="494">
        <v>3.15211</v>
      </c>
    </row>
    <row r="31" spans="1:13">
      <c r="A31" s="254">
        <v>21</v>
      </c>
      <c r="B31" s="497" t="s">
        <v>736</v>
      </c>
      <c r="C31" s="494">
        <v>5343.75</v>
      </c>
      <c r="D31" s="495">
        <v>5361.9333333333334</v>
      </c>
      <c r="E31" s="495">
        <v>5253.8166666666666</v>
      </c>
      <c r="F31" s="495">
        <v>5163.8833333333332</v>
      </c>
      <c r="G31" s="495">
        <v>5055.7666666666664</v>
      </c>
      <c r="H31" s="495">
        <v>5451.8666666666668</v>
      </c>
      <c r="I31" s="495">
        <v>5559.9833333333336</v>
      </c>
      <c r="J31" s="495">
        <v>5649.916666666667</v>
      </c>
      <c r="K31" s="494">
        <v>5470.05</v>
      </c>
      <c r="L31" s="494">
        <v>5272</v>
      </c>
      <c r="M31" s="494">
        <v>0.35547000000000001</v>
      </c>
    </row>
    <row r="32" spans="1:13">
      <c r="A32" s="254">
        <v>22</v>
      </c>
      <c r="B32" s="497" t="s">
        <v>225</v>
      </c>
      <c r="C32" s="494">
        <v>1797.4</v>
      </c>
      <c r="D32" s="495">
        <v>1779.5</v>
      </c>
      <c r="E32" s="495">
        <v>1749</v>
      </c>
      <c r="F32" s="495">
        <v>1700.6</v>
      </c>
      <c r="G32" s="495">
        <v>1670.1</v>
      </c>
      <c r="H32" s="495">
        <v>1827.9</v>
      </c>
      <c r="I32" s="495">
        <v>1858.4</v>
      </c>
      <c r="J32" s="495">
        <v>1906.8000000000002</v>
      </c>
      <c r="K32" s="494">
        <v>1810</v>
      </c>
      <c r="L32" s="494">
        <v>1731.1</v>
      </c>
      <c r="M32" s="494">
        <v>3.8530700000000002</v>
      </c>
    </row>
    <row r="33" spans="1:13">
      <c r="A33" s="254">
        <v>23</v>
      </c>
      <c r="B33" s="497" t="s">
        <v>293</v>
      </c>
      <c r="C33" s="494">
        <v>2208.85</v>
      </c>
      <c r="D33" s="495">
        <v>2209.8666666666668</v>
      </c>
      <c r="E33" s="495">
        <v>2188.9833333333336</v>
      </c>
      <c r="F33" s="495">
        <v>2169.1166666666668</v>
      </c>
      <c r="G33" s="495">
        <v>2148.2333333333336</v>
      </c>
      <c r="H33" s="495">
        <v>2229.7333333333336</v>
      </c>
      <c r="I33" s="495">
        <v>2250.6166666666668</v>
      </c>
      <c r="J33" s="495">
        <v>2270.4833333333336</v>
      </c>
      <c r="K33" s="494">
        <v>2230.75</v>
      </c>
      <c r="L33" s="494">
        <v>2190</v>
      </c>
      <c r="M33" s="494">
        <v>6.7540000000000003E-2</v>
      </c>
    </row>
    <row r="34" spans="1:13">
      <c r="A34" s="254">
        <v>24</v>
      </c>
      <c r="B34" s="497" t="s">
        <v>737</v>
      </c>
      <c r="C34" s="494">
        <v>105.05</v>
      </c>
      <c r="D34" s="495">
        <v>105.28333333333335</v>
      </c>
      <c r="E34" s="495">
        <v>100.86666666666669</v>
      </c>
      <c r="F34" s="495">
        <v>96.683333333333337</v>
      </c>
      <c r="G34" s="495">
        <v>92.26666666666668</v>
      </c>
      <c r="H34" s="495">
        <v>109.4666666666667</v>
      </c>
      <c r="I34" s="495">
        <v>113.88333333333335</v>
      </c>
      <c r="J34" s="495">
        <v>118.06666666666671</v>
      </c>
      <c r="K34" s="494">
        <v>109.7</v>
      </c>
      <c r="L34" s="494">
        <v>101.1</v>
      </c>
      <c r="M34" s="494">
        <v>16.69538</v>
      </c>
    </row>
    <row r="35" spans="1:13">
      <c r="A35" s="254">
        <v>25</v>
      </c>
      <c r="B35" s="497" t="s">
        <v>294</v>
      </c>
      <c r="C35" s="494">
        <v>995.8</v>
      </c>
      <c r="D35" s="495">
        <v>1000.1999999999999</v>
      </c>
      <c r="E35" s="495">
        <v>980.69999999999982</v>
      </c>
      <c r="F35" s="495">
        <v>965.59999999999991</v>
      </c>
      <c r="G35" s="495">
        <v>946.0999999999998</v>
      </c>
      <c r="H35" s="495">
        <v>1015.2999999999998</v>
      </c>
      <c r="I35" s="495">
        <v>1034.8000000000002</v>
      </c>
      <c r="J35" s="495">
        <v>1049.8999999999999</v>
      </c>
      <c r="K35" s="494">
        <v>1019.7</v>
      </c>
      <c r="L35" s="494">
        <v>985.1</v>
      </c>
      <c r="M35" s="494">
        <v>3.86639</v>
      </c>
    </row>
    <row r="36" spans="1:13">
      <c r="A36" s="254">
        <v>26</v>
      </c>
      <c r="B36" s="497" t="s">
        <v>226</v>
      </c>
      <c r="C36" s="494">
        <v>2740.65</v>
      </c>
      <c r="D36" s="495">
        <v>2750.9333333333329</v>
      </c>
      <c r="E36" s="495">
        <v>2721.8666666666659</v>
      </c>
      <c r="F36" s="495">
        <v>2703.083333333333</v>
      </c>
      <c r="G36" s="495">
        <v>2674.016666666666</v>
      </c>
      <c r="H36" s="495">
        <v>2769.7166666666658</v>
      </c>
      <c r="I36" s="495">
        <v>2798.7833333333324</v>
      </c>
      <c r="J36" s="495">
        <v>2817.5666666666657</v>
      </c>
      <c r="K36" s="494">
        <v>2780</v>
      </c>
      <c r="L36" s="494">
        <v>2732.15</v>
      </c>
      <c r="M36" s="494">
        <v>1.3376999999999999</v>
      </c>
    </row>
    <row r="37" spans="1:13">
      <c r="A37" s="254">
        <v>27</v>
      </c>
      <c r="B37" s="497" t="s">
        <v>738</v>
      </c>
      <c r="C37" s="494">
        <v>5739.35</v>
      </c>
      <c r="D37" s="495">
        <v>5775.4666666666672</v>
      </c>
      <c r="E37" s="495">
        <v>5673.9833333333345</v>
      </c>
      <c r="F37" s="495">
        <v>5608.6166666666677</v>
      </c>
      <c r="G37" s="495">
        <v>5507.133333333335</v>
      </c>
      <c r="H37" s="495">
        <v>5840.8333333333339</v>
      </c>
      <c r="I37" s="495">
        <v>5942.3166666666675</v>
      </c>
      <c r="J37" s="495">
        <v>6007.6833333333334</v>
      </c>
      <c r="K37" s="494">
        <v>5876.95</v>
      </c>
      <c r="L37" s="494">
        <v>5710.1</v>
      </c>
      <c r="M37" s="494">
        <v>0.20451</v>
      </c>
    </row>
    <row r="38" spans="1:13">
      <c r="A38" s="254">
        <v>28</v>
      </c>
      <c r="B38" s="497" t="s">
        <v>800</v>
      </c>
      <c r="C38" s="494">
        <v>20.25</v>
      </c>
      <c r="D38" s="495">
        <v>20.383333333333336</v>
      </c>
      <c r="E38" s="495">
        <v>20.066666666666674</v>
      </c>
      <c r="F38" s="495">
        <v>19.883333333333336</v>
      </c>
      <c r="G38" s="495">
        <v>19.566666666666674</v>
      </c>
      <c r="H38" s="495">
        <v>20.566666666666674</v>
      </c>
      <c r="I38" s="495">
        <v>20.883333333333336</v>
      </c>
      <c r="J38" s="495">
        <v>21.066666666666674</v>
      </c>
      <c r="K38" s="494">
        <v>20.7</v>
      </c>
      <c r="L38" s="494">
        <v>20.2</v>
      </c>
      <c r="M38" s="494">
        <v>63.106679999999997</v>
      </c>
    </row>
    <row r="39" spans="1:13">
      <c r="A39" s="254">
        <v>29</v>
      </c>
      <c r="B39" s="497" t="s">
        <v>44</v>
      </c>
      <c r="C39" s="494">
        <v>800.85</v>
      </c>
      <c r="D39" s="495">
        <v>805.18333333333339</v>
      </c>
      <c r="E39" s="495">
        <v>794.46666666666681</v>
      </c>
      <c r="F39" s="495">
        <v>788.08333333333337</v>
      </c>
      <c r="G39" s="495">
        <v>777.36666666666679</v>
      </c>
      <c r="H39" s="495">
        <v>811.56666666666683</v>
      </c>
      <c r="I39" s="495">
        <v>822.28333333333353</v>
      </c>
      <c r="J39" s="495">
        <v>828.66666666666686</v>
      </c>
      <c r="K39" s="494">
        <v>815.9</v>
      </c>
      <c r="L39" s="494">
        <v>798.8</v>
      </c>
      <c r="M39" s="494">
        <v>10.62673</v>
      </c>
    </row>
    <row r="40" spans="1:13">
      <c r="A40" s="254">
        <v>30</v>
      </c>
      <c r="B40" s="497" t="s">
        <v>296</v>
      </c>
      <c r="C40" s="494">
        <v>3178.95</v>
      </c>
      <c r="D40" s="495">
        <v>3150.1</v>
      </c>
      <c r="E40" s="495">
        <v>3110.2</v>
      </c>
      <c r="F40" s="495">
        <v>3041.45</v>
      </c>
      <c r="G40" s="495">
        <v>3001.5499999999997</v>
      </c>
      <c r="H40" s="495">
        <v>3218.85</v>
      </c>
      <c r="I40" s="495">
        <v>3258.7500000000005</v>
      </c>
      <c r="J40" s="495">
        <v>3327.5</v>
      </c>
      <c r="K40" s="494">
        <v>3190</v>
      </c>
      <c r="L40" s="494">
        <v>3081.35</v>
      </c>
      <c r="M40" s="494">
        <v>0.62782000000000004</v>
      </c>
    </row>
    <row r="41" spans="1:13">
      <c r="A41" s="254">
        <v>31</v>
      </c>
      <c r="B41" s="497" t="s">
        <v>45</v>
      </c>
      <c r="C41" s="494">
        <v>295.7</v>
      </c>
      <c r="D41" s="495">
        <v>300.66666666666669</v>
      </c>
      <c r="E41" s="495">
        <v>287.48333333333335</v>
      </c>
      <c r="F41" s="495">
        <v>279.26666666666665</v>
      </c>
      <c r="G41" s="495">
        <v>266.08333333333331</v>
      </c>
      <c r="H41" s="495">
        <v>308.88333333333338</v>
      </c>
      <c r="I41" s="495">
        <v>322.06666666666666</v>
      </c>
      <c r="J41" s="495">
        <v>330.28333333333342</v>
      </c>
      <c r="K41" s="494">
        <v>313.85000000000002</v>
      </c>
      <c r="L41" s="494">
        <v>292.45</v>
      </c>
      <c r="M41" s="494">
        <v>122.22234</v>
      </c>
    </row>
    <row r="42" spans="1:13">
      <c r="A42" s="254">
        <v>32</v>
      </c>
      <c r="B42" s="497" t="s">
        <v>46</v>
      </c>
      <c r="C42" s="494">
        <v>3269.65</v>
      </c>
      <c r="D42" s="495">
        <v>3253.4666666666667</v>
      </c>
      <c r="E42" s="495">
        <v>3197.9333333333334</v>
      </c>
      <c r="F42" s="495">
        <v>3126.2166666666667</v>
      </c>
      <c r="G42" s="495">
        <v>3070.6833333333334</v>
      </c>
      <c r="H42" s="495">
        <v>3325.1833333333334</v>
      </c>
      <c r="I42" s="495">
        <v>3380.7166666666672</v>
      </c>
      <c r="J42" s="495">
        <v>3452.4333333333334</v>
      </c>
      <c r="K42" s="494">
        <v>3309</v>
      </c>
      <c r="L42" s="494">
        <v>3181.75</v>
      </c>
      <c r="M42" s="494">
        <v>25.754200000000001</v>
      </c>
    </row>
    <row r="43" spans="1:13">
      <c r="A43" s="254">
        <v>33</v>
      </c>
      <c r="B43" s="497" t="s">
        <v>47</v>
      </c>
      <c r="C43" s="494">
        <v>202.2</v>
      </c>
      <c r="D43" s="495">
        <v>203.71666666666667</v>
      </c>
      <c r="E43" s="495">
        <v>198.93333333333334</v>
      </c>
      <c r="F43" s="495">
        <v>195.66666666666666</v>
      </c>
      <c r="G43" s="495">
        <v>190.88333333333333</v>
      </c>
      <c r="H43" s="495">
        <v>206.98333333333335</v>
      </c>
      <c r="I43" s="495">
        <v>211.76666666666671</v>
      </c>
      <c r="J43" s="495">
        <v>215.03333333333336</v>
      </c>
      <c r="K43" s="494">
        <v>208.5</v>
      </c>
      <c r="L43" s="494">
        <v>200.45</v>
      </c>
      <c r="M43" s="494">
        <v>43.180840000000003</v>
      </c>
    </row>
    <row r="44" spans="1:13">
      <c r="A44" s="254">
        <v>34</v>
      </c>
      <c r="B44" s="497" t="s">
        <v>48</v>
      </c>
      <c r="C44" s="494">
        <v>112.85</v>
      </c>
      <c r="D44" s="495">
        <v>112.63333333333333</v>
      </c>
      <c r="E44" s="495">
        <v>110.96666666666665</v>
      </c>
      <c r="F44" s="495">
        <v>109.08333333333333</v>
      </c>
      <c r="G44" s="495">
        <v>107.41666666666666</v>
      </c>
      <c r="H44" s="495">
        <v>114.51666666666665</v>
      </c>
      <c r="I44" s="495">
        <v>116.18333333333334</v>
      </c>
      <c r="J44" s="495">
        <v>118.06666666666665</v>
      </c>
      <c r="K44" s="494">
        <v>114.3</v>
      </c>
      <c r="L44" s="494">
        <v>110.75</v>
      </c>
      <c r="M44" s="494">
        <v>320.76834000000002</v>
      </c>
    </row>
    <row r="45" spans="1:13">
      <c r="A45" s="254">
        <v>35</v>
      </c>
      <c r="B45" s="497" t="s">
        <v>297</v>
      </c>
      <c r="C45" s="494">
        <v>83.95</v>
      </c>
      <c r="D45" s="495">
        <v>85.083333333333329</v>
      </c>
      <c r="E45" s="495">
        <v>81.966666666666654</v>
      </c>
      <c r="F45" s="495">
        <v>79.98333333333332</v>
      </c>
      <c r="G45" s="495">
        <v>76.866666666666646</v>
      </c>
      <c r="H45" s="495">
        <v>87.066666666666663</v>
      </c>
      <c r="I45" s="495">
        <v>90.183333333333337</v>
      </c>
      <c r="J45" s="495">
        <v>92.166666666666671</v>
      </c>
      <c r="K45" s="494">
        <v>88.2</v>
      </c>
      <c r="L45" s="494">
        <v>83.1</v>
      </c>
      <c r="M45" s="494">
        <v>18.25864</v>
      </c>
    </row>
    <row r="46" spans="1:13">
      <c r="A46" s="254">
        <v>36</v>
      </c>
      <c r="B46" s="497" t="s">
        <v>50</v>
      </c>
      <c r="C46" s="494">
        <v>2553.65</v>
      </c>
      <c r="D46" s="495">
        <v>2562.3833333333337</v>
      </c>
      <c r="E46" s="495">
        <v>2520.0666666666675</v>
      </c>
      <c r="F46" s="495">
        <v>2486.483333333334</v>
      </c>
      <c r="G46" s="495">
        <v>2444.1666666666679</v>
      </c>
      <c r="H46" s="495">
        <v>2595.9666666666672</v>
      </c>
      <c r="I46" s="495">
        <v>2638.2833333333338</v>
      </c>
      <c r="J46" s="495">
        <v>2671.8666666666668</v>
      </c>
      <c r="K46" s="494">
        <v>2604.6999999999998</v>
      </c>
      <c r="L46" s="494">
        <v>2528.8000000000002</v>
      </c>
      <c r="M46" s="494">
        <v>14.89287</v>
      </c>
    </row>
    <row r="47" spans="1:13">
      <c r="A47" s="254">
        <v>37</v>
      </c>
      <c r="B47" s="497" t="s">
        <v>298</v>
      </c>
      <c r="C47" s="494">
        <v>146.94999999999999</v>
      </c>
      <c r="D47" s="495">
        <v>149.5</v>
      </c>
      <c r="E47" s="495">
        <v>143</v>
      </c>
      <c r="F47" s="495">
        <v>139.05000000000001</v>
      </c>
      <c r="G47" s="495">
        <v>132.55000000000001</v>
      </c>
      <c r="H47" s="495">
        <v>153.44999999999999</v>
      </c>
      <c r="I47" s="495">
        <v>159.94999999999999</v>
      </c>
      <c r="J47" s="495">
        <v>163.89999999999998</v>
      </c>
      <c r="K47" s="494">
        <v>156</v>
      </c>
      <c r="L47" s="494">
        <v>145.55000000000001</v>
      </c>
      <c r="M47" s="494">
        <v>15.42421</v>
      </c>
    </row>
    <row r="48" spans="1:13">
      <c r="A48" s="254">
        <v>38</v>
      </c>
      <c r="B48" s="497" t="s">
        <v>299</v>
      </c>
      <c r="C48" s="494">
        <v>3904</v>
      </c>
      <c r="D48" s="495">
        <v>3859.6666666666665</v>
      </c>
      <c r="E48" s="495">
        <v>3744.333333333333</v>
      </c>
      <c r="F48" s="495">
        <v>3584.6666666666665</v>
      </c>
      <c r="G48" s="495">
        <v>3469.333333333333</v>
      </c>
      <c r="H48" s="495">
        <v>4019.333333333333</v>
      </c>
      <c r="I48" s="495">
        <v>4134.6666666666661</v>
      </c>
      <c r="J48" s="495">
        <v>4294.333333333333</v>
      </c>
      <c r="K48" s="494">
        <v>3975</v>
      </c>
      <c r="L48" s="494">
        <v>3700</v>
      </c>
      <c r="M48" s="494">
        <v>6.2718999999999996</v>
      </c>
    </row>
    <row r="49" spans="1:13">
      <c r="A49" s="254">
        <v>39</v>
      </c>
      <c r="B49" s="497" t="s">
        <v>300</v>
      </c>
      <c r="C49" s="494">
        <v>1668.45</v>
      </c>
      <c r="D49" s="495">
        <v>1671.9000000000003</v>
      </c>
      <c r="E49" s="495">
        <v>1630.6500000000005</v>
      </c>
      <c r="F49" s="495">
        <v>1592.8500000000001</v>
      </c>
      <c r="G49" s="495">
        <v>1551.6000000000004</v>
      </c>
      <c r="H49" s="495">
        <v>1709.7000000000007</v>
      </c>
      <c r="I49" s="495">
        <v>1750.9500000000003</v>
      </c>
      <c r="J49" s="495">
        <v>1788.7500000000009</v>
      </c>
      <c r="K49" s="494">
        <v>1713.15</v>
      </c>
      <c r="L49" s="494">
        <v>1634.1</v>
      </c>
      <c r="M49" s="494">
        <v>1.9057200000000001</v>
      </c>
    </row>
    <row r="50" spans="1:13">
      <c r="A50" s="254">
        <v>40</v>
      </c>
      <c r="B50" s="497" t="s">
        <v>301</v>
      </c>
      <c r="C50" s="494">
        <v>7591.75</v>
      </c>
      <c r="D50" s="495">
        <v>7645.583333333333</v>
      </c>
      <c r="E50" s="495">
        <v>7416.1666666666661</v>
      </c>
      <c r="F50" s="495">
        <v>7240.583333333333</v>
      </c>
      <c r="G50" s="495">
        <v>7011.1666666666661</v>
      </c>
      <c r="H50" s="495">
        <v>7821.1666666666661</v>
      </c>
      <c r="I50" s="495">
        <v>8050.5833333333321</v>
      </c>
      <c r="J50" s="495">
        <v>8226.1666666666661</v>
      </c>
      <c r="K50" s="494">
        <v>7875</v>
      </c>
      <c r="L50" s="494">
        <v>7470</v>
      </c>
      <c r="M50" s="494">
        <v>0.28391</v>
      </c>
    </row>
    <row r="51" spans="1:13">
      <c r="A51" s="254">
        <v>41</v>
      </c>
      <c r="B51" s="497" t="s">
        <v>52</v>
      </c>
      <c r="C51" s="494">
        <v>987.3</v>
      </c>
      <c r="D51" s="495">
        <v>990.01666666666677</v>
      </c>
      <c r="E51" s="495">
        <v>973.78333333333353</v>
      </c>
      <c r="F51" s="495">
        <v>960.26666666666677</v>
      </c>
      <c r="G51" s="495">
        <v>944.03333333333353</v>
      </c>
      <c r="H51" s="495">
        <v>1003.5333333333335</v>
      </c>
      <c r="I51" s="495">
        <v>1019.7666666666669</v>
      </c>
      <c r="J51" s="495">
        <v>1033.2833333333335</v>
      </c>
      <c r="K51" s="494">
        <v>1006.25</v>
      </c>
      <c r="L51" s="494">
        <v>976.5</v>
      </c>
      <c r="M51" s="494">
        <v>69.619540000000001</v>
      </c>
    </row>
    <row r="52" spans="1:13">
      <c r="A52" s="254">
        <v>42</v>
      </c>
      <c r="B52" s="497" t="s">
        <v>302</v>
      </c>
      <c r="C52" s="494">
        <v>492.9</v>
      </c>
      <c r="D52" s="495">
        <v>489.75</v>
      </c>
      <c r="E52" s="495">
        <v>480.15</v>
      </c>
      <c r="F52" s="495">
        <v>467.4</v>
      </c>
      <c r="G52" s="495">
        <v>457.79999999999995</v>
      </c>
      <c r="H52" s="495">
        <v>502.5</v>
      </c>
      <c r="I52" s="495">
        <v>512.1</v>
      </c>
      <c r="J52" s="495">
        <v>524.85</v>
      </c>
      <c r="K52" s="494">
        <v>499.35</v>
      </c>
      <c r="L52" s="494">
        <v>477</v>
      </c>
      <c r="M52" s="494">
        <v>6.3697499999999998</v>
      </c>
    </row>
    <row r="53" spans="1:13">
      <c r="A53" s="254">
        <v>43</v>
      </c>
      <c r="B53" s="497" t="s">
        <v>227</v>
      </c>
      <c r="C53" s="494">
        <v>2778.25</v>
      </c>
      <c r="D53" s="495">
        <v>2808.0166666666664</v>
      </c>
      <c r="E53" s="495">
        <v>2726.2333333333327</v>
      </c>
      <c r="F53" s="495">
        <v>2674.2166666666662</v>
      </c>
      <c r="G53" s="495">
        <v>2592.4333333333325</v>
      </c>
      <c r="H53" s="495">
        <v>2860.0333333333328</v>
      </c>
      <c r="I53" s="495">
        <v>2941.8166666666666</v>
      </c>
      <c r="J53" s="495">
        <v>2993.833333333333</v>
      </c>
      <c r="K53" s="494">
        <v>2889.8</v>
      </c>
      <c r="L53" s="494">
        <v>2756</v>
      </c>
      <c r="M53" s="494">
        <v>4.5184600000000001</v>
      </c>
    </row>
    <row r="54" spans="1:13">
      <c r="A54" s="254">
        <v>44</v>
      </c>
      <c r="B54" s="497" t="s">
        <v>54</v>
      </c>
      <c r="C54" s="494">
        <v>651.75</v>
      </c>
      <c r="D54" s="495">
        <v>652.25</v>
      </c>
      <c r="E54" s="495">
        <v>642.5</v>
      </c>
      <c r="F54" s="495">
        <v>633.25</v>
      </c>
      <c r="G54" s="495">
        <v>623.5</v>
      </c>
      <c r="H54" s="495">
        <v>661.5</v>
      </c>
      <c r="I54" s="495">
        <v>671.25</v>
      </c>
      <c r="J54" s="495">
        <v>680.5</v>
      </c>
      <c r="K54" s="494">
        <v>662</v>
      </c>
      <c r="L54" s="494">
        <v>643</v>
      </c>
      <c r="M54" s="494">
        <v>122.96248</v>
      </c>
    </row>
    <row r="55" spans="1:13">
      <c r="A55" s="254">
        <v>45</v>
      </c>
      <c r="B55" s="497" t="s">
        <v>303</v>
      </c>
      <c r="C55" s="494">
        <v>2020.15</v>
      </c>
      <c r="D55" s="495">
        <v>2038.3833333333332</v>
      </c>
      <c r="E55" s="495">
        <v>1991.7666666666664</v>
      </c>
      <c r="F55" s="495">
        <v>1963.3833333333332</v>
      </c>
      <c r="G55" s="495">
        <v>1916.7666666666664</v>
      </c>
      <c r="H55" s="495">
        <v>2066.7666666666664</v>
      </c>
      <c r="I55" s="495">
        <v>2113.3833333333332</v>
      </c>
      <c r="J55" s="495">
        <v>2141.7666666666664</v>
      </c>
      <c r="K55" s="494">
        <v>2085</v>
      </c>
      <c r="L55" s="494">
        <v>2010</v>
      </c>
      <c r="M55" s="494">
        <v>0.22378000000000001</v>
      </c>
    </row>
    <row r="56" spans="1:13">
      <c r="A56" s="254">
        <v>46</v>
      </c>
      <c r="B56" s="497" t="s">
        <v>304</v>
      </c>
      <c r="C56" s="494">
        <v>1163.5999999999999</v>
      </c>
      <c r="D56" s="495">
        <v>1164.3500000000001</v>
      </c>
      <c r="E56" s="495">
        <v>1137.2000000000003</v>
      </c>
      <c r="F56" s="495">
        <v>1110.8000000000002</v>
      </c>
      <c r="G56" s="495">
        <v>1083.6500000000003</v>
      </c>
      <c r="H56" s="495">
        <v>1190.7500000000002</v>
      </c>
      <c r="I56" s="495">
        <v>1217.9000000000003</v>
      </c>
      <c r="J56" s="495">
        <v>1244.3000000000002</v>
      </c>
      <c r="K56" s="494">
        <v>1191.5</v>
      </c>
      <c r="L56" s="494">
        <v>1137.95</v>
      </c>
      <c r="M56" s="494">
        <v>2.78369</v>
      </c>
    </row>
    <row r="57" spans="1:13">
      <c r="A57" s="254">
        <v>47</v>
      </c>
      <c r="B57" s="497" t="s">
        <v>305</v>
      </c>
      <c r="C57" s="494">
        <v>591.65</v>
      </c>
      <c r="D57" s="495">
        <v>589.18333333333328</v>
      </c>
      <c r="E57" s="495">
        <v>579.46666666666658</v>
      </c>
      <c r="F57" s="495">
        <v>567.2833333333333</v>
      </c>
      <c r="G57" s="495">
        <v>557.56666666666661</v>
      </c>
      <c r="H57" s="495">
        <v>601.36666666666656</v>
      </c>
      <c r="I57" s="495">
        <v>611.08333333333326</v>
      </c>
      <c r="J57" s="495">
        <v>623.26666666666654</v>
      </c>
      <c r="K57" s="494">
        <v>598.9</v>
      </c>
      <c r="L57" s="494">
        <v>577</v>
      </c>
      <c r="M57" s="494">
        <v>4.1838699999999998</v>
      </c>
    </row>
    <row r="58" spans="1:13">
      <c r="A58" s="254">
        <v>48</v>
      </c>
      <c r="B58" s="497" t="s">
        <v>55</v>
      </c>
      <c r="C58" s="494">
        <v>3600.9</v>
      </c>
      <c r="D58" s="495">
        <v>3593.4333333333338</v>
      </c>
      <c r="E58" s="495">
        <v>3562.5666666666675</v>
      </c>
      <c r="F58" s="495">
        <v>3524.2333333333336</v>
      </c>
      <c r="G58" s="495">
        <v>3493.3666666666672</v>
      </c>
      <c r="H58" s="495">
        <v>3631.7666666666678</v>
      </c>
      <c r="I58" s="495">
        <v>3662.6333333333337</v>
      </c>
      <c r="J58" s="495">
        <v>3700.9666666666681</v>
      </c>
      <c r="K58" s="494">
        <v>3624.3</v>
      </c>
      <c r="L58" s="494">
        <v>3555.1</v>
      </c>
      <c r="M58" s="494">
        <v>6.7655799999999999</v>
      </c>
    </row>
    <row r="59" spans="1:13">
      <c r="A59" s="254">
        <v>49</v>
      </c>
      <c r="B59" s="497" t="s">
        <v>306</v>
      </c>
      <c r="C59" s="494">
        <v>292.85000000000002</v>
      </c>
      <c r="D59" s="495">
        <v>298.09999999999997</v>
      </c>
      <c r="E59" s="495">
        <v>280.29999999999995</v>
      </c>
      <c r="F59" s="495">
        <v>267.75</v>
      </c>
      <c r="G59" s="495">
        <v>249.95</v>
      </c>
      <c r="H59" s="495">
        <v>310.64999999999992</v>
      </c>
      <c r="I59" s="495">
        <v>328.45</v>
      </c>
      <c r="J59" s="495">
        <v>340.99999999999989</v>
      </c>
      <c r="K59" s="494">
        <v>315.89999999999998</v>
      </c>
      <c r="L59" s="494">
        <v>285.55</v>
      </c>
      <c r="M59" s="494">
        <v>31.14114</v>
      </c>
    </row>
    <row r="60" spans="1:13" ht="12" customHeight="1">
      <c r="A60" s="254">
        <v>50</v>
      </c>
      <c r="B60" s="497" t="s">
        <v>307</v>
      </c>
      <c r="C60" s="494">
        <v>1118.5999999999999</v>
      </c>
      <c r="D60" s="495">
        <v>1134.4666666666665</v>
      </c>
      <c r="E60" s="495">
        <v>1099.133333333333</v>
      </c>
      <c r="F60" s="495">
        <v>1079.6666666666665</v>
      </c>
      <c r="G60" s="495">
        <v>1044.333333333333</v>
      </c>
      <c r="H60" s="495">
        <v>1153.9333333333329</v>
      </c>
      <c r="I60" s="495">
        <v>1189.2666666666664</v>
      </c>
      <c r="J60" s="495">
        <v>1208.7333333333329</v>
      </c>
      <c r="K60" s="494">
        <v>1169.8</v>
      </c>
      <c r="L60" s="494">
        <v>1115</v>
      </c>
      <c r="M60" s="494">
        <v>0.59594999999999998</v>
      </c>
    </row>
    <row r="61" spans="1:13">
      <c r="A61" s="254">
        <v>51</v>
      </c>
      <c r="B61" s="497" t="s">
        <v>58</v>
      </c>
      <c r="C61" s="494">
        <v>4613.6499999999996</v>
      </c>
      <c r="D61" s="495">
        <v>4622.6166666666659</v>
      </c>
      <c r="E61" s="495">
        <v>4546.2333333333318</v>
      </c>
      <c r="F61" s="495">
        <v>4478.8166666666657</v>
      </c>
      <c r="G61" s="495">
        <v>4402.4333333333316</v>
      </c>
      <c r="H61" s="495">
        <v>4690.0333333333319</v>
      </c>
      <c r="I61" s="495">
        <v>4766.4166666666652</v>
      </c>
      <c r="J61" s="495">
        <v>4833.8333333333321</v>
      </c>
      <c r="K61" s="494">
        <v>4699</v>
      </c>
      <c r="L61" s="494">
        <v>4555.2</v>
      </c>
      <c r="M61" s="494">
        <v>33.945970000000003</v>
      </c>
    </row>
    <row r="62" spans="1:13">
      <c r="A62" s="254">
        <v>52</v>
      </c>
      <c r="B62" s="497" t="s">
        <v>57</v>
      </c>
      <c r="C62" s="494">
        <v>9819.4</v>
      </c>
      <c r="D62" s="495">
        <v>9788.3000000000011</v>
      </c>
      <c r="E62" s="495">
        <v>9631.1000000000022</v>
      </c>
      <c r="F62" s="495">
        <v>9442.8000000000011</v>
      </c>
      <c r="G62" s="495">
        <v>9285.6000000000022</v>
      </c>
      <c r="H62" s="495">
        <v>9976.6000000000022</v>
      </c>
      <c r="I62" s="495">
        <v>10133.800000000003</v>
      </c>
      <c r="J62" s="495">
        <v>10322.100000000002</v>
      </c>
      <c r="K62" s="494">
        <v>9945.5</v>
      </c>
      <c r="L62" s="494">
        <v>9600</v>
      </c>
      <c r="M62" s="494">
        <v>7.9873200000000004</v>
      </c>
    </row>
    <row r="63" spans="1:13">
      <c r="A63" s="254">
        <v>53</v>
      </c>
      <c r="B63" s="497" t="s">
        <v>228</v>
      </c>
      <c r="C63" s="494">
        <v>3377.7</v>
      </c>
      <c r="D63" s="495">
        <v>3352.9333333333329</v>
      </c>
      <c r="E63" s="495">
        <v>3307.1666666666661</v>
      </c>
      <c r="F63" s="495">
        <v>3236.6333333333332</v>
      </c>
      <c r="G63" s="495">
        <v>3190.8666666666663</v>
      </c>
      <c r="H63" s="495">
        <v>3423.4666666666658</v>
      </c>
      <c r="I63" s="495">
        <v>3469.2333333333331</v>
      </c>
      <c r="J63" s="495">
        <v>3539.7666666666655</v>
      </c>
      <c r="K63" s="494">
        <v>3398.7</v>
      </c>
      <c r="L63" s="494">
        <v>3282.4</v>
      </c>
      <c r="M63" s="494">
        <v>0.2114</v>
      </c>
    </row>
    <row r="64" spans="1:13">
      <c r="A64" s="254">
        <v>54</v>
      </c>
      <c r="B64" s="497" t="s">
        <v>59</v>
      </c>
      <c r="C64" s="494">
        <v>1690.8</v>
      </c>
      <c r="D64" s="495">
        <v>1701.9000000000003</v>
      </c>
      <c r="E64" s="495">
        <v>1663.8000000000006</v>
      </c>
      <c r="F64" s="495">
        <v>1636.8000000000004</v>
      </c>
      <c r="G64" s="495">
        <v>1598.7000000000007</v>
      </c>
      <c r="H64" s="495">
        <v>1728.9000000000005</v>
      </c>
      <c r="I64" s="495">
        <v>1767.0000000000005</v>
      </c>
      <c r="J64" s="495">
        <v>1794.0000000000005</v>
      </c>
      <c r="K64" s="494">
        <v>1740</v>
      </c>
      <c r="L64" s="494">
        <v>1674.9</v>
      </c>
      <c r="M64" s="494">
        <v>12.25868</v>
      </c>
    </row>
    <row r="65" spans="1:13">
      <c r="A65" s="254">
        <v>55</v>
      </c>
      <c r="B65" s="497" t="s">
        <v>308</v>
      </c>
      <c r="C65" s="494">
        <v>118.15</v>
      </c>
      <c r="D65" s="495">
        <v>118.7</v>
      </c>
      <c r="E65" s="495">
        <v>116.45</v>
      </c>
      <c r="F65" s="495">
        <v>114.75</v>
      </c>
      <c r="G65" s="495">
        <v>112.5</v>
      </c>
      <c r="H65" s="495">
        <v>120.4</v>
      </c>
      <c r="I65" s="495">
        <v>122.65</v>
      </c>
      <c r="J65" s="495">
        <v>124.35000000000001</v>
      </c>
      <c r="K65" s="494">
        <v>120.95</v>
      </c>
      <c r="L65" s="494">
        <v>117</v>
      </c>
      <c r="M65" s="494">
        <v>2.2656299999999998</v>
      </c>
    </row>
    <row r="66" spans="1:13">
      <c r="A66" s="254">
        <v>56</v>
      </c>
      <c r="B66" s="497" t="s">
        <v>309</v>
      </c>
      <c r="C66" s="494">
        <v>250.45</v>
      </c>
      <c r="D66" s="495">
        <v>251.11666666666665</v>
      </c>
      <c r="E66" s="495">
        <v>245.5333333333333</v>
      </c>
      <c r="F66" s="495">
        <v>240.61666666666665</v>
      </c>
      <c r="G66" s="495">
        <v>235.0333333333333</v>
      </c>
      <c r="H66" s="495">
        <v>256.0333333333333</v>
      </c>
      <c r="I66" s="495">
        <v>261.61666666666662</v>
      </c>
      <c r="J66" s="495">
        <v>266.5333333333333</v>
      </c>
      <c r="K66" s="494">
        <v>256.7</v>
      </c>
      <c r="L66" s="494">
        <v>246.2</v>
      </c>
      <c r="M66" s="494">
        <v>20.367660000000001</v>
      </c>
    </row>
    <row r="67" spans="1:13">
      <c r="A67" s="254">
        <v>57</v>
      </c>
      <c r="B67" s="497" t="s">
        <v>229</v>
      </c>
      <c r="C67" s="494">
        <v>309.14999999999998</v>
      </c>
      <c r="D67" s="495">
        <v>309.90000000000003</v>
      </c>
      <c r="E67" s="495">
        <v>304.80000000000007</v>
      </c>
      <c r="F67" s="495">
        <v>300.45000000000005</v>
      </c>
      <c r="G67" s="495">
        <v>295.35000000000008</v>
      </c>
      <c r="H67" s="495">
        <v>314.25000000000006</v>
      </c>
      <c r="I67" s="495">
        <v>319.35000000000008</v>
      </c>
      <c r="J67" s="495">
        <v>323.70000000000005</v>
      </c>
      <c r="K67" s="494">
        <v>315</v>
      </c>
      <c r="L67" s="494">
        <v>305.55</v>
      </c>
      <c r="M67" s="494">
        <v>67.66422</v>
      </c>
    </row>
    <row r="68" spans="1:13">
      <c r="A68" s="254">
        <v>58</v>
      </c>
      <c r="B68" s="497" t="s">
        <v>60</v>
      </c>
      <c r="C68" s="494">
        <v>63.25</v>
      </c>
      <c r="D68" s="495">
        <v>63.916666666666664</v>
      </c>
      <c r="E68" s="495">
        <v>62.033333333333331</v>
      </c>
      <c r="F68" s="495">
        <v>60.81666666666667</v>
      </c>
      <c r="G68" s="495">
        <v>58.933333333333337</v>
      </c>
      <c r="H68" s="495">
        <v>65.133333333333326</v>
      </c>
      <c r="I68" s="495">
        <v>67.016666666666666</v>
      </c>
      <c r="J68" s="495">
        <v>68.23333333333332</v>
      </c>
      <c r="K68" s="494">
        <v>65.8</v>
      </c>
      <c r="L68" s="494">
        <v>62.7</v>
      </c>
      <c r="M68" s="494">
        <v>367.14141999999998</v>
      </c>
    </row>
    <row r="69" spans="1:13">
      <c r="A69" s="254">
        <v>59</v>
      </c>
      <c r="B69" s="497" t="s">
        <v>61</v>
      </c>
      <c r="C69" s="494">
        <v>64.599999999999994</v>
      </c>
      <c r="D69" s="495">
        <v>65.033333333333331</v>
      </c>
      <c r="E69" s="495">
        <v>63.566666666666663</v>
      </c>
      <c r="F69" s="495">
        <v>62.533333333333331</v>
      </c>
      <c r="G69" s="495">
        <v>61.066666666666663</v>
      </c>
      <c r="H69" s="495">
        <v>66.066666666666663</v>
      </c>
      <c r="I69" s="495">
        <v>67.533333333333331</v>
      </c>
      <c r="J69" s="495">
        <v>68.566666666666663</v>
      </c>
      <c r="K69" s="494">
        <v>66.5</v>
      </c>
      <c r="L69" s="494">
        <v>64</v>
      </c>
      <c r="M69" s="494">
        <v>52.4788</v>
      </c>
    </row>
    <row r="70" spans="1:13">
      <c r="A70" s="254">
        <v>60</v>
      </c>
      <c r="B70" s="497" t="s">
        <v>310</v>
      </c>
      <c r="C70" s="494">
        <v>22.7</v>
      </c>
      <c r="D70" s="495">
        <v>23.2</v>
      </c>
      <c r="E70" s="495">
        <v>22.049999999999997</v>
      </c>
      <c r="F70" s="495">
        <v>21.4</v>
      </c>
      <c r="G70" s="495">
        <v>20.249999999999996</v>
      </c>
      <c r="H70" s="495">
        <v>23.849999999999998</v>
      </c>
      <c r="I70" s="495">
        <v>24.999999999999996</v>
      </c>
      <c r="J70" s="495">
        <v>25.65</v>
      </c>
      <c r="K70" s="494">
        <v>24.35</v>
      </c>
      <c r="L70" s="494">
        <v>22.55</v>
      </c>
      <c r="M70" s="494">
        <v>123.29593</v>
      </c>
    </row>
    <row r="71" spans="1:13">
      <c r="A71" s="254">
        <v>61</v>
      </c>
      <c r="B71" s="497" t="s">
        <v>62</v>
      </c>
      <c r="C71" s="494">
        <v>1297.6500000000001</v>
      </c>
      <c r="D71" s="495">
        <v>1305.1333333333334</v>
      </c>
      <c r="E71" s="495">
        <v>1280.5166666666669</v>
      </c>
      <c r="F71" s="495">
        <v>1263.3833333333334</v>
      </c>
      <c r="G71" s="495">
        <v>1238.7666666666669</v>
      </c>
      <c r="H71" s="495">
        <v>1322.2666666666669</v>
      </c>
      <c r="I71" s="495">
        <v>1346.8833333333332</v>
      </c>
      <c r="J71" s="495">
        <v>1364.0166666666669</v>
      </c>
      <c r="K71" s="494">
        <v>1329.75</v>
      </c>
      <c r="L71" s="494">
        <v>1288</v>
      </c>
      <c r="M71" s="494">
        <v>5.1785800000000002</v>
      </c>
    </row>
    <row r="72" spans="1:13">
      <c r="A72" s="254">
        <v>62</v>
      </c>
      <c r="B72" s="497" t="s">
        <v>311</v>
      </c>
      <c r="C72" s="494">
        <v>5162.6000000000004</v>
      </c>
      <c r="D72" s="495">
        <v>5128.5333333333338</v>
      </c>
      <c r="E72" s="495">
        <v>5044.0666666666675</v>
      </c>
      <c r="F72" s="495">
        <v>4925.5333333333338</v>
      </c>
      <c r="G72" s="495">
        <v>4841.0666666666675</v>
      </c>
      <c r="H72" s="495">
        <v>5247.0666666666675</v>
      </c>
      <c r="I72" s="495">
        <v>5331.5333333333328</v>
      </c>
      <c r="J72" s="495">
        <v>5450.0666666666675</v>
      </c>
      <c r="K72" s="494">
        <v>5213</v>
      </c>
      <c r="L72" s="494">
        <v>5010</v>
      </c>
      <c r="M72" s="494">
        <v>0.12418999999999999</v>
      </c>
    </row>
    <row r="73" spans="1:13">
      <c r="A73" s="254">
        <v>63</v>
      </c>
      <c r="B73" s="497" t="s">
        <v>65</v>
      </c>
      <c r="C73" s="494">
        <v>709.5</v>
      </c>
      <c r="D73" s="495">
        <v>713.43333333333339</v>
      </c>
      <c r="E73" s="495">
        <v>702.11666666666679</v>
      </c>
      <c r="F73" s="495">
        <v>694.73333333333335</v>
      </c>
      <c r="G73" s="495">
        <v>683.41666666666674</v>
      </c>
      <c r="H73" s="495">
        <v>720.81666666666683</v>
      </c>
      <c r="I73" s="495">
        <v>732.13333333333344</v>
      </c>
      <c r="J73" s="495">
        <v>739.51666666666688</v>
      </c>
      <c r="K73" s="494">
        <v>724.75</v>
      </c>
      <c r="L73" s="494">
        <v>706.05</v>
      </c>
      <c r="M73" s="494">
        <v>4.2330199999999998</v>
      </c>
    </row>
    <row r="74" spans="1:13">
      <c r="A74" s="254">
        <v>64</v>
      </c>
      <c r="B74" s="497" t="s">
        <v>312</v>
      </c>
      <c r="C74" s="494">
        <v>330.15</v>
      </c>
      <c r="D74" s="495">
        <v>329.95</v>
      </c>
      <c r="E74" s="495">
        <v>328</v>
      </c>
      <c r="F74" s="495">
        <v>325.85000000000002</v>
      </c>
      <c r="G74" s="495">
        <v>323.90000000000003</v>
      </c>
      <c r="H74" s="495">
        <v>332.09999999999997</v>
      </c>
      <c r="I74" s="495">
        <v>334.0499999999999</v>
      </c>
      <c r="J74" s="495">
        <v>336.19999999999993</v>
      </c>
      <c r="K74" s="494">
        <v>331.9</v>
      </c>
      <c r="L74" s="494">
        <v>327.8</v>
      </c>
      <c r="M74" s="494">
        <v>0.73755000000000004</v>
      </c>
    </row>
    <row r="75" spans="1:13">
      <c r="A75" s="254">
        <v>65</v>
      </c>
      <c r="B75" s="497" t="s">
        <v>64</v>
      </c>
      <c r="C75" s="494">
        <v>124.3</v>
      </c>
      <c r="D75" s="495">
        <v>125.2</v>
      </c>
      <c r="E75" s="495">
        <v>122.75</v>
      </c>
      <c r="F75" s="495">
        <v>121.2</v>
      </c>
      <c r="G75" s="495">
        <v>118.75</v>
      </c>
      <c r="H75" s="495">
        <v>126.75</v>
      </c>
      <c r="I75" s="495">
        <v>129.20000000000002</v>
      </c>
      <c r="J75" s="495">
        <v>130.75</v>
      </c>
      <c r="K75" s="494">
        <v>127.65</v>
      </c>
      <c r="L75" s="494">
        <v>123.65</v>
      </c>
      <c r="M75" s="494">
        <v>88.781130000000005</v>
      </c>
    </row>
    <row r="76" spans="1:13" s="13" customFormat="1">
      <c r="A76" s="254">
        <v>66</v>
      </c>
      <c r="B76" s="497" t="s">
        <v>66</v>
      </c>
      <c r="C76" s="494">
        <v>575.35</v>
      </c>
      <c r="D76" s="495">
        <v>576.69999999999993</v>
      </c>
      <c r="E76" s="495">
        <v>562.64999999999986</v>
      </c>
      <c r="F76" s="495">
        <v>549.94999999999993</v>
      </c>
      <c r="G76" s="495">
        <v>535.89999999999986</v>
      </c>
      <c r="H76" s="495">
        <v>589.39999999999986</v>
      </c>
      <c r="I76" s="495">
        <v>603.44999999999982</v>
      </c>
      <c r="J76" s="495">
        <v>616.14999999999986</v>
      </c>
      <c r="K76" s="494">
        <v>590.75</v>
      </c>
      <c r="L76" s="494">
        <v>564</v>
      </c>
      <c r="M76" s="494">
        <v>26.30705</v>
      </c>
    </row>
    <row r="77" spans="1:13" s="13" customFormat="1">
      <c r="A77" s="254">
        <v>67</v>
      </c>
      <c r="B77" s="497" t="s">
        <v>69</v>
      </c>
      <c r="C77" s="494">
        <v>44.2</v>
      </c>
      <c r="D77" s="495">
        <v>44.483333333333341</v>
      </c>
      <c r="E77" s="495">
        <v>43.616666666666681</v>
      </c>
      <c r="F77" s="495">
        <v>43.033333333333339</v>
      </c>
      <c r="G77" s="495">
        <v>42.166666666666679</v>
      </c>
      <c r="H77" s="495">
        <v>45.066666666666684</v>
      </c>
      <c r="I77" s="495">
        <v>45.933333333333344</v>
      </c>
      <c r="J77" s="495">
        <v>46.516666666666687</v>
      </c>
      <c r="K77" s="494">
        <v>45.35</v>
      </c>
      <c r="L77" s="494">
        <v>43.9</v>
      </c>
      <c r="M77" s="494">
        <v>325.91935999999998</v>
      </c>
    </row>
    <row r="78" spans="1:13" s="13" customFormat="1">
      <c r="A78" s="254">
        <v>68</v>
      </c>
      <c r="B78" s="497" t="s">
        <v>73</v>
      </c>
      <c r="C78" s="494">
        <v>408.1</v>
      </c>
      <c r="D78" s="495">
        <v>409.55</v>
      </c>
      <c r="E78" s="495">
        <v>404.65000000000003</v>
      </c>
      <c r="F78" s="495">
        <v>401.20000000000005</v>
      </c>
      <c r="G78" s="495">
        <v>396.30000000000007</v>
      </c>
      <c r="H78" s="495">
        <v>413</v>
      </c>
      <c r="I78" s="495">
        <v>417.9</v>
      </c>
      <c r="J78" s="495">
        <v>421.34999999999997</v>
      </c>
      <c r="K78" s="494">
        <v>414.45</v>
      </c>
      <c r="L78" s="494">
        <v>406.1</v>
      </c>
      <c r="M78" s="494">
        <v>35.134439999999998</v>
      </c>
    </row>
    <row r="79" spans="1:13" s="13" customFormat="1">
      <c r="A79" s="254">
        <v>69</v>
      </c>
      <c r="B79" s="497" t="s">
        <v>739</v>
      </c>
      <c r="C79" s="494">
        <v>9682.9500000000007</v>
      </c>
      <c r="D79" s="495">
        <v>9775.9833333333336</v>
      </c>
      <c r="E79" s="495">
        <v>9551.9666666666672</v>
      </c>
      <c r="F79" s="495">
        <v>9420.9833333333336</v>
      </c>
      <c r="G79" s="495">
        <v>9196.9666666666672</v>
      </c>
      <c r="H79" s="495">
        <v>9906.9666666666672</v>
      </c>
      <c r="I79" s="495">
        <v>10130.983333333334</v>
      </c>
      <c r="J79" s="495">
        <v>10261.966666666667</v>
      </c>
      <c r="K79" s="494">
        <v>10000</v>
      </c>
      <c r="L79" s="494">
        <v>9645</v>
      </c>
      <c r="M79" s="494">
        <v>1.4590000000000001E-2</v>
      </c>
    </row>
    <row r="80" spans="1:13" s="13" customFormat="1">
      <c r="A80" s="254">
        <v>70</v>
      </c>
      <c r="B80" s="497" t="s">
        <v>68</v>
      </c>
      <c r="C80" s="494">
        <v>530.20000000000005</v>
      </c>
      <c r="D80" s="495">
        <v>531.0333333333333</v>
      </c>
      <c r="E80" s="495">
        <v>525.06666666666661</v>
      </c>
      <c r="F80" s="495">
        <v>519.93333333333328</v>
      </c>
      <c r="G80" s="495">
        <v>513.96666666666658</v>
      </c>
      <c r="H80" s="495">
        <v>536.16666666666663</v>
      </c>
      <c r="I80" s="495">
        <v>542.13333333333333</v>
      </c>
      <c r="J80" s="495">
        <v>547.26666666666665</v>
      </c>
      <c r="K80" s="494">
        <v>537</v>
      </c>
      <c r="L80" s="494">
        <v>525.9</v>
      </c>
      <c r="M80" s="494">
        <v>72.333039999999997</v>
      </c>
    </row>
    <row r="81" spans="1:13" s="13" customFormat="1">
      <c r="A81" s="254">
        <v>71</v>
      </c>
      <c r="B81" s="497" t="s">
        <v>70</v>
      </c>
      <c r="C81" s="494">
        <v>401.15</v>
      </c>
      <c r="D81" s="495">
        <v>402.96666666666664</v>
      </c>
      <c r="E81" s="495">
        <v>395.98333333333329</v>
      </c>
      <c r="F81" s="495">
        <v>390.81666666666666</v>
      </c>
      <c r="G81" s="495">
        <v>383.83333333333331</v>
      </c>
      <c r="H81" s="495">
        <v>408.13333333333327</v>
      </c>
      <c r="I81" s="495">
        <v>415.11666666666662</v>
      </c>
      <c r="J81" s="495">
        <v>420.28333333333325</v>
      </c>
      <c r="K81" s="494">
        <v>409.95</v>
      </c>
      <c r="L81" s="494">
        <v>397.8</v>
      </c>
      <c r="M81" s="494">
        <v>44.360259999999997</v>
      </c>
    </row>
    <row r="82" spans="1:13" s="13" customFormat="1">
      <c r="A82" s="254">
        <v>72</v>
      </c>
      <c r="B82" s="497" t="s">
        <v>313</v>
      </c>
      <c r="C82" s="494">
        <v>942.2</v>
      </c>
      <c r="D82" s="495">
        <v>949.2166666666667</v>
      </c>
      <c r="E82" s="495">
        <v>923.93333333333339</v>
      </c>
      <c r="F82" s="495">
        <v>905.66666666666674</v>
      </c>
      <c r="G82" s="495">
        <v>880.38333333333344</v>
      </c>
      <c r="H82" s="495">
        <v>967.48333333333335</v>
      </c>
      <c r="I82" s="495">
        <v>992.76666666666665</v>
      </c>
      <c r="J82" s="495">
        <v>1011.0333333333333</v>
      </c>
      <c r="K82" s="494">
        <v>974.5</v>
      </c>
      <c r="L82" s="494">
        <v>930.95</v>
      </c>
      <c r="M82" s="494">
        <v>2.3807</v>
      </c>
    </row>
    <row r="83" spans="1:13" s="13" customFormat="1">
      <c r="A83" s="254">
        <v>73</v>
      </c>
      <c r="B83" s="497" t="s">
        <v>314</v>
      </c>
      <c r="C83" s="494">
        <v>245.05</v>
      </c>
      <c r="D83" s="495">
        <v>246.85</v>
      </c>
      <c r="E83" s="495">
        <v>239.2</v>
      </c>
      <c r="F83" s="495">
        <v>233.35</v>
      </c>
      <c r="G83" s="495">
        <v>225.7</v>
      </c>
      <c r="H83" s="495">
        <v>252.7</v>
      </c>
      <c r="I83" s="495">
        <v>260.35000000000002</v>
      </c>
      <c r="J83" s="495">
        <v>266.2</v>
      </c>
      <c r="K83" s="494">
        <v>254.5</v>
      </c>
      <c r="L83" s="494">
        <v>241</v>
      </c>
      <c r="M83" s="494">
        <v>2.9506199999999998</v>
      </c>
    </row>
    <row r="84" spans="1:13" s="13" customFormat="1">
      <c r="A84" s="254">
        <v>74</v>
      </c>
      <c r="B84" s="497" t="s">
        <v>315</v>
      </c>
      <c r="C84" s="494">
        <v>96.9</v>
      </c>
      <c r="D84" s="495">
        <v>97.25</v>
      </c>
      <c r="E84" s="495">
        <v>92.95</v>
      </c>
      <c r="F84" s="495">
        <v>89</v>
      </c>
      <c r="G84" s="495">
        <v>84.7</v>
      </c>
      <c r="H84" s="495">
        <v>101.2</v>
      </c>
      <c r="I84" s="495">
        <v>105.50000000000001</v>
      </c>
      <c r="J84" s="495">
        <v>109.45</v>
      </c>
      <c r="K84" s="494">
        <v>101.55</v>
      </c>
      <c r="L84" s="494">
        <v>93.3</v>
      </c>
      <c r="M84" s="494">
        <v>14.820119999999999</v>
      </c>
    </row>
    <row r="85" spans="1:13" s="13" customFormat="1">
      <c r="A85" s="254">
        <v>75</v>
      </c>
      <c r="B85" s="497" t="s">
        <v>316</v>
      </c>
      <c r="C85" s="494">
        <v>5053.7</v>
      </c>
      <c r="D85" s="495">
        <v>5106.2</v>
      </c>
      <c r="E85" s="495">
        <v>4962.25</v>
      </c>
      <c r="F85" s="495">
        <v>4870.8</v>
      </c>
      <c r="G85" s="495">
        <v>4726.8500000000004</v>
      </c>
      <c r="H85" s="495">
        <v>5197.6499999999996</v>
      </c>
      <c r="I85" s="495">
        <v>5341.5999999999985</v>
      </c>
      <c r="J85" s="495">
        <v>5433.0499999999993</v>
      </c>
      <c r="K85" s="494">
        <v>5250.15</v>
      </c>
      <c r="L85" s="494">
        <v>5014.75</v>
      </c>
      <c r="M85" s="494">
        <v>0.26491999999999999</v>
      </c>
    </row>
    <row r="86" spans="1:13" s="13" customFormat="1">
      <c r="A86" s="254">
        <v>76</v>
      </c>
      <c r="B86" s="497" t="s">
        <v>317</v>
      </c>
      <c r="C86" s="494">
        <v>835.05</v>
      </c>
      <c r="D86" s="495">
        <v>835.0333333333333</v>
      </c>
      <c r="E86" s="495">
        <v>828.61666666666656</v>
      </c>
      <c r="F86" s="495">
        <v>822.18333333333328</v>
      </c>
      <c r="G86" s="495">
        <v>815.76666666666654</v>
      </c>
      <c r="H86" s="495">
        <v>841.46666666666658</v>
      </c>
      <c r="I86" s="495">
        <v>847.88333333333333</v>
      </c>
      <c r="J86" s="495">
        <v>854.31666666666661</v>
      </c>
      <c r="K86" s="494">
        <v>841.45</v>
      </c>
      <c r="L86" s="494">
        <v>828.6</v>
      </c>
      <c r="M86" s="494">
        <v>0.71423999999999999</v>
      </c>
    </row>
    <row r="87" spans="1:13" s="13" customFormat="1">
      <c r="A87" s="254">
        <v>77</v>
      </c>
      <c r="B87" s="497" t="s">
        <v>230</v>
      </c>
      <c r="C87" s="494">
        <v>1162.0999999999999</v>
      </c>
      <c r="D87" s="495">
        <v>1167.9166666666667</v>
      </c>
      <c r="E87" s="495">
        <v>1153.1833333333334</v>
      </c>
      <c r="F87" s="495">
        <v>1144.2666666666667</v>
      </c>
      <c r="G87" s="495">
        <v>1129.5333333333333</v>
      </c>
      <c r="H87" s="495">
        <v>1176.8333333333335</v>
      </c>
      <c r="I87" s="495">
        <v>1191.5666666666666</v>
      </c>
      <c r="J87" s="495">
        <v>1200.4833333333336</v>
      </c>
      <c r="K87" s="494">
        <v>1182.6500000000001</v>
      </c>
      <c r="L87" s="494">
        <v>1159</v>
      </c>
      <c r="M87" s="494">
        <v>0.20446</v>
      </c>
    </row>
    <row r="88" spans="1:13" s="13" customFormat="1">
      <c r="A88" s="254">
        <v>78</v>
      </c>
      <c r="B88" s="497" t="s">
        <v>318</v>
      </c>
      <c r="C88" s="494">
        <v>66</v>
      </c>
      <c r="D88" s="495">
        <v>66.13333333333334</v>
      </c>
      <c r="E88" s="495">
        <v>65.366666666666674</v>
      </c>
      <c r="F88" s="495">
        <v>64.733333333333334</v>
      </c>
      <c r="G88" s="495">
        <v>63.966666666666669</v>
      </c>
      <c r="H88" s="495">
        <v>66.76666666666668</v>
      </c>
      <c r="I88" s="495">
        <v>67.53333333333336</v>
      </c>
      <c r="J88" s="495">
        <v>68.166666666666686</v>
      </c>
      <c r="K88" s="494">
        <v>66.900000000000006</v>
      </c>
      <c r="L88" s="494">
        <v>65.5</v>
      </c>
      <c r="M88" s="494">
        <v>8.5495300000000007</v>
      </c>
    </row>
    <row r="89" spans="1:13" s="13" customFormat="1">
      <c r="A89" s="254">
        <v>79</v>
      </c>
      <c r="B89" s="497" t="s">
        <v>71</v>
      </c>
      <c r="C89" s="494">
        <v>13416.8</v>
      </c>
      <c r="D89" s="495">
        <v>13470.216666666667</v>
      </c>
      <c r="E89" s="495">
        <v>13250.583333333334</v>
      </c>
      <c r="F89" s="495">
        <v>13084.366666666667</v>
      </c>
      <c r="G89" s="495">
        <v>12864.733333333334</v>
      </c>
      <c r="H89" s="495">
        <v>13636.433333333334</v>
      </c>
      <c r="I89" s="495">
        <v>13856.066666666666</v>
      </c>
      <c r="J89" s="495">
        <v>14022.283333333335</v>
      </c>
      <c r="K89" s="494">
        <v>13689.85</v>
      </c>
      <c r="L89" s="494">
        <v>13304</v>
      </c>
      <c r="M89" s="494">
        <v>0.23995</v>
      </c>
    </row>
    <row r="90" spans="1:13" s="13" customFormat="1">
      <c r="A90" s="254">
        <v>80</v>
      </c>
      <c r="B90" s="497" t="s">
        <v>319</v>
      </c>
      <c r="C90" s="494">
        <v>246.8</v>
      </c>
      <c r="D90" s="495">
        <v>246.30000000000004</v>
      </c>
      <c r="E90" s="495">
        <v>243.05000000000007</v>
      </c>
      <c r="F90" s="495">
        <v>239.30000000000004</v>
      </c>
      <c r="G90" s="495">
        <v>236.05000000000007</v>
      </c>
      <c r="H90" s="495">
        <v>250.05000000000007</v>
      </c>
      <c r="I90" s="495">
        <v>253.3</v>
      </c>
      <c r="J90" s="495">
        <v>257.05000000000007</v>
      </c>
      <c r="K90" s="494">
        <v>249.55</v>
      </c>
      <c r="L90" s="494">
        <v>242.55</v>
      </c>
      <c r="M90" s="494">
        <v>1.4215500000000001</v>
      </c>
    </row>
    <row r="91" spans="1:13" s="13" customFormat="1">
      <c r="A91" s="254">
        <v>81</v>
      </c>
      <c r="B91" s="497" t="s">
        <v>74</v>
      </c>
      <c r="C91" s="494">
        <v>3729.9</v>
      </c>
      <c r="D91" s="495">
        <v>3724.25</v>
      </c>
      <c r="E91" s="495">
        <v>3695.75</v>
      </c>
      <c r="F91" s="495">
        <v>3661.6</v>
      </c>
      <c r="G91" s="495">
        <v>3633.1</v>
      </c>
      <c r="H91" s="495">
        <v>3758.4</v>
      </c>
      <c r="I91" s="495">
        <v>3786.9</v>
      </c>
      <c r="J91" s="495">
        <v>3821.05</v>
      </c>
      <c r="K91" s="494">
        <v>3752.75</v>
      </c>
      <c r="L91" s="494">
        <v>3690.1</v>
      </c>
      <c r="M91" s="494">
        <v>3.3147700000000002</v>
      </c>
    </row>
    <row r="92" spans="1:13" s="13" customFormat="1">
      <c r="A92" s="254">
        <v>82</v>
      </c>
      <c r="B92" s="497" t="s">
        <v>320</v>
      </c>
      <c r="C92" s="494">
        <v>477.5</v>
      </c>
      <c r="D92" s="495">
        <v>483.13333333333338</v>
      </c>
      <c r="E92" s="495">
        <v>463.26666666666677</v>
      </c>
      <c r="F92" s="495">
        <v>449.03333333333336</v>
      </c>
      <c r="G92" s="495">
        <v>429.16666666666674</v>
      </c>
      <c r="H92" s="495">
        <v>497.36666666666679</v>
      </c>
      <c r="I92" s="495">
        <v>517.23333333333346</v>
      </c>
      <c r="J92" s="495">
        <v>531.46666666666681</v>
      </c>
      <c r="K92" s="494">
        <v>503</v>
      </c>
      <c r="L92" s="494">
        <v>468.9</v>
      </c>
      <c r="M92" s="494">
        <v>3.99444</v>
      </c>
    </row>
    <row r="93" spans="1:13" s="13" customFormat="1">
      <c r="A93" s="254">
        <v>83</v>
      </c>
      <c r="B93" s="497" t="s">
        <v>321</v>
      </c>
      <c r="C93" s="494">
        <v>254.65</v>
      </c>
      <c r="D93" s="495">
        <v>256.7833333333333</v>
      </c>
      <c r="E93" s="495">
        <v>249.06666666666661</v>
      </c>
      <c r="F93" s="495">
        <v>243.48333333333329</v>
      </c>
      <c r="G93" s="495">
        <v>235.76666666666659</v>
      </c>
      <c r="H93" s="495">
        <v>262.36666666666662</v>
      </c>
      <c r="I93" s="495">
        <v>270.08333333333331</v>
      </c>
      <c r="J93" s="495">
        <v>275.66666666666663</v>
      </c>
      <c r="K93" s="494">
        <v>264.5</v>
      </c>
      <c r="L93" s="494">
        <v>251.2</v>
      </c>
      <c r="M93" s="494">
        <v>3.6967500000000002</v>
      </c>
    </row>
    <row r="94" spans="1:13" s="13" customFormat="1">
      <c r="A94" s="254">
        <v>84</v>
      </c>
      <c r="B94" s="497" t="s">
        <v>80</v>
      </c>
      <c r="C94" s="494">
        <v>583.45000000000005</v>
      </c>
      <c r="D94" s="495">
        <v>589.2166666666667</v>
      </c>
      <c r="E94" s="495">
        <v>575.43333333333339</v>
      </c>
      <c r="F94" s="495">
        <v>567.41666666666674</v>
      </c>
      <c r="G94" s="495">
        <v>553.63333333333344</v>
      </c>
      <c r="H94" s="495">
        <v>597.23333333333335</v>
      </c>
      <c r="I94" s="495">
        <v>611.01666666666665</v>
      </c>
      <c r="J94" s="495">
        <v>619.0333333333333</v>
      </c>
      <c r="K94" s="494">
        <v>603</v>
      </c>
      <c r="L94" s="494">
        <v>581.20000000000005</v>
      </c>
      <c r="M94" s="494">
        <v>5.0157100000000003</v>
      </c>
    </row>
    <row r="95" spans="1:13" s="13" customFormat="1">
      <c r="A95" s="254">
        <v>85</v>
      </c>
      <c r="B95" s="497" t="s">
        <v>322</v>
      </c>
      <c r="C95" s="494">
        <v>1827.05</v>
      </c>
      <c r="D95" s="495">
        <v>1847.7666666666667</v>
      </c>
      <c r="E95" s="495">
        <v>1790.2833333333333</v>
      </c>
      <c r="F95" s="495">
        <v>1753.5166666666667</v>
      </c>
      <c r="G95" s="495">
        <v>1696.0333333333333</v>
      </c>
      <c r="H95" s="495">
        <v>1884.5333333333333</v>
      </c>
      <c r="I95" s="495">
        <v>1942.0166666666664</v>
      </c>
      <c r="J95" s="495">
        <v>1978.7833333333333</v>
      </c>
      <c r="K95" s="494">
        <v>1905.25</v>
      </c>
      <c r="L95" s="494">
        <v>1811</v>
      </c>
      <c r="M95" s="494">
        <v>0.39191999999999999</v>
      </c>
    </row>
    <row r="96" spans="1:13" s="13" customFormat="1">
      <c r="A96" s="254">
        <v>86</v>
      </c>
      <c r="B96" s="497" t="s">
        <v>783</v>
      </c>
      <c r="C96" s="494">
        <v>253.6</v>
      </c>
      <c r="D96" s="495">
        <v>254.33333333333334</v>
      </c>
      <c r="E96" s="495">
        <v>249.66666666666669</v>
      </c>
      <c r="F96" s="495">
        <v>245.73333333333335</v>
      </c>
      <c r="G96" s="495">
        <v>241.06666666666669</v>
      </c>
      <c r="H96" s="495">
        <v>258.26666666666665</v>
      </c>
      <c r="I96" s="495">
        <v>262.93333333333339</v>
      </c>
      <c r="J96" s="495">
        <v>266.86666666666667</v>
      </c>
      <c r="K96" s="494">
        <v>259</v>
      </c>
      <c r="L96" s="494">
        <v>250.4</v>
      </c>
      <c r="M96" s="494">
        <v>1.59989</v>
      </c>
    </row>
    <row r="97" spans="1:13" s="13" customFormat="1">
      <c r="A97" s="254">
        <v>87</v>
      </c>
      <c r="B97" s="497" t="s">
        <v>75</v>
      </c>
      <c r="C97" s="494">
        <v>556.25</v>
      </c>
      <c r="D97" s="495">
        <v>552.6</v>
      </c>
      <c r="E97" s="495">
        <v>536.30000000000007</v>
      </c>
      <c r="F97" s="495">
        <v>516.35</v>
      </c>
      <c r="G97" s="495">
        <v>500.05000000000007</v>
      </c>
      <c r="H97" s="495">
        <v>572.55000000000007</v>
      </c>
      <c r="I97" s="495">
        <v>588.85</v>
      </c>
      <c r="J97" s="495">
        <v>608.80000000000007</v>
      </c>
      <c r="K97" s="494">
        <v>568.9</v>
      </c>
      <c r="L97" s="494">
        <v>532.65</v>
      </c>
      <c r="M97" s="494">
        <v>280.48180000000002</v>
      </c>
    </row>
    <row r="98" spans="1:13" s="13" customFormat="1">
      <c r="A98" s="254">
        <v>88</v>
      </c>
      <c r="B98" s="497" t="s">
        <v>323</v>
      </c>
      <c r="C98" s="494">
        <v>512.4</v>
      </c>
      <c r="D98" s="495">
        <v>510.63333333333338</v>
      </c>
      <c r="E98" s="495">
        <v>503.26666666666677</v>
      </c>
      <c r="F98" s="495">
        <v>494.13333333333338</v>
      </c>
      <c r="G98" s="495">
        <v>486.76666666666677</v>
      </c>
      <c r="H98" s="495">
        <v>519.76666666666677</v>
      </c>
      <c r="I98" s="495">
        <v>527.13333333333344</v>
      </c>
      <c r="J98" s="495">
        <v>536.26666666666677</v>
      </c>
      <c r="K98" s="494">
        <v>518</v>
      </c>
      <c r="L98" s="494">
        <v>501.5</v>
      </c>
      <c r="M98" s="494">
        <v>2.5375700000000001</v>
      </c>
    </row>
    <row r="99" spans="1:13" s="13" customFormat="1">
      <c r="A99" s="254">
        <v>89</v>
      </c>
      <c r="B99" s="497" t="s">
        <v>76</v>
      </c>
      <c r="C99" s="494">
        <v>128.05000000000001</v>
      </c>
      <c r="D99" s="495">
        <v>129.29999999999998</v>
      </c>
      <c r="E99" s="495">
        <v>125.59999999999997</v>
      </c>
      <c r="F99" s="495">
        <v>123.14999999999998</v>
      </c>
      <c r="G99" s="495">
        <v>119.44999999999996</v>
      </c>
      <c r="H99" s="495">
        <v>131.74999999999997</v>
      </c>
      <c r="I99" s="495">
        <v>135.44999999999996</v>
      </c>
      <c r="J99" s="495">
        <v>137.89999999999998</v>
      </c>
      <c r="K99" s="494">
        <v>133</v>
      </c>
      <c r="L99" s="494">
        <v>126.85</v>
      </c>
      <c r="M99" s="494">
        <v>130.38498999999999</v>
      </c>
    </row>
    <row r="100" spans="1:13" s="13" customFormat="1">
      <c r="A100" s="254">
        <v>90</v>
      </c>
      <c r="B100" s="497" t="s">
        <v>324</v>
      </c>
      <c r="C100" s="494">
        <v>507.55</v>
      </c>
      <c r="D100" s="495">
        <v>509.84999999999997</v>
      </c>
      <c r="E100" s="495">
        <v>499.69999999999993</v>
      </c>
      <c r="F100" s="495">
        <v>491.84999999999997</v>
      </c>
      <c r="G100" s="495">
        <v>481.69999999999993</v>
      </c>
      <c r="H100" s="495">
        <v>517.69999999999993</v>
      </c>
      <c r="I100" s="495">
        <v>527.84999999999991</v>
      </c>
      <c r="J100" s="495">
        <v>535.69999999999993</v>
      </c>
      <c r="K100" s="494">
        <v>520</v>
      </c>
      <c r="L100" s="494">
        <v>502</v>
      </c>
      <c r="M100" s="494">
        <v>10.686310000000001</v>
      </c>
    </row>
    <row r="101" spans="1:13">
      <c r="A101" s="254">
        <v>91</v>
      </c>
      <c r="B101" s="497" t="s">
        <v>325</v>
      </c>
      <c r="C101" s="494">
        <v>393.85</v>
      </c>
      <c r="D101" s="495">
        <v>394.73333333333335</v>
      </c>
      <c r="E101" s="495">
        <v>392.11666666666667</v>
      </c>
      <c r="F101" s="495">
        <v>390.38333333333333</v>
      </c>
      <c r="G101" s="495">
        <v>387.76666666666665</v>
      </c>
      <c r="H101" s="495">
        <v>396.4666666666667</v>
      </c>
      <c r="I101" s="495">
        <v>399.08333333333337</v>
      </c>
      <c r="J101" s="495">
        <v>400.81666666666672</v>
      </c>
      <c r="K101" s="494">
        <v>397.35</v>
      </c>
      <c r="L101" s="494">
        <v>393</v>
      </c>
      <c r="M101" s="494">
        <v>1.3649199999999999</v>
      </c>
    </row>
    <row r="102" spans="1:13">
      <c r="A102" s="254">
        <v>92</v>
      </c>
      <c r="B102" s="497" t="s">
        <v>326</v>
      </c>
      <c r="C102" s="494">
        <v>482.75</v>
      </c>
      <c r="D102" s="495">
        <v>484.13333333333338</v>
      </c>
      <c r="E102" s="495">
        <v>473.61666666666679</v>
      </c>
      <c r="F102" s="495">
        <v>464.48333333333341</v>
      </c>
      <c r="G102" s="495">
        <v>453.96666666666681</v>
      </c>
      <c r="H102" s="495">
        <v>493.26666666666677</v>
      </c>
      <c r="I102" s="495">
        <v>503.7833333333333</v>
      </c>
      <c r="J102" s="495">
        <v>512.91666666666674</v>
      </c>
      <c r="K102" s="494">
        <v>494.65</v>
      </c>
      <c r="L102" s="494">
        <v>475</v>
      </c>
      <c r="M102" s="494">
        <v>1.34772</v>
      </c>
    </row>
    <row r="103" spans="1:13">
      <c r="A103" s="254">
        <v>93</v>
      </c>
      <c r="B103" s="497" t="s">
        <v>77</v>
      </c>
      <c r="C103" s="494">
        <v>120.85</v>
      </c>
      <c r="D103" s="495">
        <v>121.45</v>
      </c>
      <c r="E103" s="495">
        <v>120.05000000000001</v>
      </c>
      <c r="F103" s="495">
        <v>119.25000000000001</v>
      </c>
      <c r="G103" s="495">
        <v>117.85000000000002</v>
      </c>
      <c r="H103" s="495">
        <v>122.25</v>
      </c>
      <c r="I103" s="495">
        <v>123.65</v>
      </c>
      <c r="J103" s="495">
        <v>124.44999999999999</v>
      </c>
      <c r="K103" s="494">
        <v>122.85</v>
      </c>
      <c r="L103" s="494">
        <v>120.65</v>
      </c>
      <c r="M103" s="494">
        <v>11.9313</v>
      </c>
    </row>
    <row r="104" spans="1:13">
      <c r="A104" s="254">
        <v>94</v>
      </c>
      <c r="B104" s="497" t="s">
        <v>327</v>
      </c>
      <c r="C104" s="494">
        <v>1404.7</v>
      </c>
      <c r="D104" s="495">
        <v>1393.6000000000001</v>
      </c>
      <c r="E104" s="495">
        <v>1345.0500000000002</v>
      </c>
      <c r="F104" s="495">
        <v>1285.4000000000001</v>
      </c>
      <c r="G104" s="495">
        <v>1236.8500000000001</v>
      </c>
      <c r="H104" s="495">
        <v>1453.2500000000002</v>
      </c>
      <c r="I104" s="495">
        <v>1501.8</v>
      </c>
      <c r="J104" s="495">
        <v>1561.4500000000003</v>
      </c>
      <c r="K104" s="494">
        <v>1442.15</v>
      </c>
      <c r="L104" s="494">
        <v>1333.95</v>
      </c>
      <c r="M104" s="494">
        <v>2.41229</v>
      </c>
    </row>
    <row r="105" spans="1:13">
      <c r="A105" s="254">
        <v>95</v>
      </c>
      <c r="B105" s="497" t="s">
        <v>328</v>
      </c>
      <c r="C105" s="494">
        <v>16.25</v>
      </c>
      <c r="D105" s="495">
        <v>16.399999999999999</v>
      </c>
      <c r="E105" s="495">
        <v>15.999999999999996</v>
      </c>
      <c r="F105" s="495">
        <v>15.749999999999996</v>
      </c>
      <c r="G105" s="495">
        <v>15.349999999999994</v>
      </c>
      <c r="H105" s="495">
        <v>16.649999999999999</v>
      </c>
      <c r="I105" s="495">
        <v>17.050000000000004</v>
      </c>
      <c r="J105" s="495">
        <v>17.3</v>
      </c>
      <c r="K105" s="494">
        <v>16.8</v>
      </c>
      <c r="L105" s="494">
        <v>16.149999999999999</v>
      </c>
      <c r="M105" s="494">
        <v>71.658799999999999</v>
      </c>
    </row>
    <row r="106" spans="1:13">
      <c r="A106" s="254">
        <v>96</v>
      </c>
      <c r="B106" s="497" t="s">
        <v>329</v>
      </c>
      <c r="C106" s="494">
        <v>718.7</v>
      </c>
      <c r="D106" s="495">
        <v>719.25</v>
      </c>
      <c r="E106" s="495">
        <v>710.55</v>
      </c>
      <c r="F106" s="495">
        <v>702.4</v>
      </c>
      <c r="G106" s="495">
        <v>693.69999999999993</v>
      </c>
      <c r="H106" s="495">
        <v>727.4</v>
      </c>
      <c r="I106" s="495">
        <v>736.1</v>
      </c>
      <c r="J106" s="495">
        <v>744.25</v>
      </c>
      <c r="K106" s="494">
        <v>727.95</v>
      </c>
      <c r="L106" s="494">
        <v>711.1</v>
      </c>
      <c r="M106" s="494">
        <v>3.2027999999999999</v>
      </c>
    </row>
    <row r="107" spans="1:13">
      <c r="A107" s="254">
        <v>97</v>
      </c>
      <c r="B107" s="497" t="s">
        <v>330</v>
      </c>
      <c r="C107" s="494">
        <v>338.9</v>
      </c>
      <c r="D107" s="495">
        <v>336.66666666666669</v>
      </c>
      <c r="E107" s="495">
        <v>326.33333333333337</v>
      </c>
      <c r="F107" s="495">
        <v>313.76666666666671</v>
      </c>
      <c r="G107" s="495">
        <v>303.43333333333339</v>
      </c>
      <c r="H107" s="495">
        <v>349.23333333333335</v>
      </c>
      <c r="I107" s="495">
        <v>359.56666666666672</v>
      </c>
      <c r="J107" s="495">
        <v>372.13333333333333</v>
      </c>
      <c r="K107" s="494">
        <v>347</v>
      </c>
      <c r="L107" s="494">
        <v>324.10000000000002</v>
      </c>
      <c r="M107" s="494">
        <v>3.3582399999999999</v>
      </c>
    </row>
    <row r="108" spans="1:13">
      <c r="A108" s="254">
        <v>98</v>
      </c>
      <c r="B108" s="497" t="s">
        <v>79</v>
      </c>
      <c r="C108" s="494">
        <v>445.1</v>
      </c>
      <c r="D108" s="495">
        <v>448.0333333333333</v>
      </c>
      <c r="E108" s="495">
        <v>436.31666666666661</v>
      </c>
      <c r="F108" s="495">
        <v>427.5333333333333</v>
      </c>
      <c r="G108" s="495">
        <v>415.81666666666661</v>
      </c>
      <c r="H108" s="495">
        <v>456.81666666666661</v>
      </c>
      <c r="I108" s="495">
        <v>468.5333333333333</v>
      </c>
      <c r="J108" s="495">
        <v>477.31666666666661</v>
      </c>
      <c r="K108" s="494">
        <v>459.75</v>
      </c>
      <c r="L108" s="494">
        <v>439.25</v>
      </c>
      <c r="M108" s="494">
        <v>7.7926500000000001</v>
      </c>
    </row>
    <row r="109" spans="1:13">
      <c r="A109" s="254">
        <v>99</v>
      </c>
      <c r="B109" s="497" t="s">
        <v>331</v>
      </c>
      <c r="C109" s="494">
        <v>3905</v>
      </c>
      <c r="D109" s="495">
        <v>3911.3166666666671</v>
      </c>
      <c r="E109" s="495">
        <v>3850.5333333333342</v>
      </c>
      <c r="F109" s="495">
        <v>3796.0666666666671</v>
      </c>
      <c r="G109" s="495">
        <v>3735.2833333333342</v>
      </c>
      <c r="H109" s="495">
        <v>3965.7833333333342</v>
      </c>
      <c r="I109" s="495">
        <v>4026.5666666666671</v>
      </c>
      <c r="J109" s="495">
        <v>4081.0333333333342</v>
      </c>
      <c r="K109" s="494">
        <v>3972.1</v>
      </c>
      <c r="L109" s="494">
        <v>3856.85</v>
      </c>
      <c r="M109" s="494">
        <v>4.1270000000000001E-2</v>
      </c>
    </row>
    <row r="110" spans="1:13">
      <c r="A110" s="254">
        <v>100</v>
      </c>
      <c r="B110" s="497" t="s">
        <v>332</v>
      </c>
      <c r="C110" s="494">
        <v>141.35</v>
      </c>
      <c r="D110" s="495">
        <v>141.13333333333333</v>
      </c>
      <c r="E110" s="495">
        <v>134.36666666666665</v>
      </c>
      <c r="F110" s="495">
        <v>127.38333333333333</v>
      </c>
      <c r="G110" s="495">
        <v>120.61666666666665</v>
      </c>
      <c r="H110" s="495">
        <v>148.11666666666665</v>
      </c>
      <c r="I110" s="495">
        <v>154.8833333333333</v>
      </c>
      <c r="J110" s="495">
        <v>161.86666666666665</v>
      </c>
      <c r="K110" s="494">
        <v>147.9</v>
      </c>
      <c r="L110" s="494">
        <v>134.15</v>
      </c>
      <c r="M110" s="494">
        <v>4.3267199999999999</v>
      </c>
    </row>
    <row r="111" spans="1:13">
      <c r="A111" s="254">
        <v>101</v>
      </c>
      <c r="B111" s="497" t="s">
        <v>333</v>
      </c>
      <c r="C111" s="494">
        <v>216.45</v>
      </c>
      <c r="D111" s="495">
        <v>217.65</v>
      </c>
      <c r="E111" s="495">
        <v>214.10000000000002</v>
      </c>
      <c r="F111" s="495">
        <v>211.75000000000003</v>
      </c>
      <c r="G111" s="495">
        <v>208.20000000000005</v>
      </c>
      <c r="H111" s="495">
        <v>220</v>
      </c>
      <c r="I111" s="495">
        <v>223.55</v>
      </c>
      <c r="J111" s="495">
        <v>225.89999999999998</v>
      </c>
      <c r="K111" s="494">
        <v>221.2</v>
      </c>
      <c r="L111" s="494">
        <v>215.3</v>
      </c>
      <c r="M111" s="494">
        <v>1.95384</v>
      </c>
    </row>
    <row r="112" spans="1:13">
      <c r="A112" s="254">
        <v>102</v>
      </c>
      <c r="B112" s="497" t="s">
        <v>334</v>
      </c>
      <c r="C112" s="494">
        <v>96</v>
      </c>
      <c r="D112" s="495">
        <v>96.016666666666666</v>
      </c>
      <c r="E112" s="495">
        <v>95.033333333333331</v>
      </c>
      <c r="F112" s="495">
        <v>94.066666666666663</v>
      </c>
      <c r="G112" s="495">
        <v>93.083333333333329</v>
      </c>
      <c r="H112" s="495">
        <v>96.983333333333334</v>
      </c>
      <c r="I112" s="495">
        <v>97.966666666666654</v>
      </c>
      <c r="J112" s="495">
        <v>98.933333333333337</v>
      </c>
      <c r="K112" s="494">
        <v>97</v>
      </c>
      <c r="L112" s="494">
        <v>95.05</v>
      </c>
      <c r="M112" s="494">
        <v>4.4580299999999999</v>
      </c>
    </row>
    <row r="113" spans="1:13">
      <c r="A113" s="254">
        <v>103</v>
      </c>
      <c r="B113" s="497" t="s">
        <v>335</v>
      </c>
      <c r="C113" s="494">
        <v>562.9</v>
      </c>
      <c r="D113" s="495">
        <v>561.56666666666661</v>
      </c>
      <c r="E113" s="495">
        <v>556.43333333333317</v>
      </c>
      <c r="F113" s="495">
        <v>549.96666666666658</v>
      </c>
      <c r="G113" s="495">
        <v>544.83333333333314</v>
      </c>
      <c r="H113" s="495">
        <v>568.03333333333319</v>
      </c>
      <c r="I113" s="495">
        <v>573.16666666666663</v>
      </c>
      <c r="J113" s="495">
        <v>579.63333333333321</v>
      </c>
      <c r="K113" s="494">
        <v>566.70000000000005</v>
      </c>
      <c r="L113" s="494">
        <v>555.1</v>
      </c>
      <c r="M113" s="494">
        <v>0.43271999999999999</v>
      </c>
    </row>
    <row r="114" spans="1:13">
      <c r="A114" s="254">
        <v>104</v>
      </c>
      <c r="B114" s="497" t="s">
        <v>81</v>
      </c>
      <c r="C114" s="494">
        <v>538.75</v>
      </c>
      <c r="D114" s="495">
        <v>543.73333333333335</v>
      </c>
      <c r="E114" s="495">
        <v>528.26666666666665</v>
      </c>
      <c r="F114" s="495">
        <v>517.7833333333333</v>
      </c>
      <c r="G114" s="495">
        <v>502.31666666666661</v>
      </c>
      <c r="H114" s="495">
        <v>554.2166666666667</v>
      </c>
      <c r="I114" s="495">
        <v>569.68333333333339</v>
      </c>
      <c r="J114" s="495">
        <v>580.16666666666674</v>
      </c>
      <c r="K114" s="494">
        <v>559.20000000000005</v>
      </c>
      <c r="L114" s="494">
        <v>533.25</v>
      </c>
      <c r="M114" s="494">
        <v>60.395650000000003</v>
      </c>
    </row>
    <row r="115" spans="1:13">
      <c r="A115" s="254">
        <v>105</v>
      </c>
      <c r="B115" s="497" t="s">
        <v>82</v>
      </c>
      <c r="C115" s="494">
        <v>949.3</v>
      </c>
      <c r="D115" s="495">
        <v>952.25</v>
      </c>
      <c r="E115" s="495">
        <v>938.15</v>
      </c>
      <c r="F115" s="495">
        <v>927</v>
      </c>
      <c r="G115" s="495">
        <v>912.9</v>
      </c>
      <c r="H115" s="495">
        <v>963.4</v>
      </c>
      <c r="I115" s="495">
        <v>977.49999999999989</v>
      </c>
      <c r="J115" s="495">
        <v>988.65</v>
      </c>
      <c r="K115" s="494">
        <v>966.35</v>
      </c>
      <c r="L115" s="494">
        <v>941.1</v>
      </c>
      <c r="M115" s="494">
        <v>102.05616000000001</v>
      </c>
    </row>
    <row r="116" spans="1:13">
      <c r="A116" s="254">
        <v>106</v>
      </c>
      <c r="B116" s="497" t="s">
        <v>231</v>
      </c>
      <c r="C116" s="494">
        <v>158.30000000000001</v>
      </c>
      <c r="D116" s="495">
        <v>159.06666666666669</v>
      </c>
      <c r="E116" s="495">
        <v>157.13333333333338</v>
      </c>
      <c r="F116" s="495">
        <v>155.9666666666667</v>
      </c>
      <c r="G116" s="495">
        <v>154.03333333333339</v>
      </c>
      <c r="H116" s="495">
        <v>160.23333333333338</v>
      </c>
      <c r="I116" s="495">
        <v>162.16666666666671</v>
      </c>
      <c r="J116" s="495">
        <v>163.33333333333337</v>
      </c>
      <c r="K116" s="494">
        <v>161</v>
      </c>
      <c r="L116" s="494">
        <v>157.9</v>
      </c>
      <c r="M116" s="494">
        <v>10.88175</v>
      </c>
    </row>
    <row r="117" spans="1:13">
      <c r="A117" s="254">
        <v>107</v>
      </c>
      <c r="B117" s="497" t="s">
        <v>83</v>
      </c>
      <c r="C117" s="494">
        <v>124.5</v>
      </c>
      <c r="D117" s="495">
        <v>124.93333333333334</v>
      </c>
      <c r="E117" s="495">
        <v>123.61666666666667</v>
      </c>
      <c r="F117" s="495">
        <v>122.73333333333333</v>
      </c>
      <c r="G117" s="495">
        <v>121.41666666666667</v>
      </c>
      <c r="H117" s="495">
        <v>125.81666666666668</v>
      </c>
      <c r="I117" s="495">
        <v>127.13333333333334</v>
      </c>
      <c r="J117" s="495">
        <v>128.01666666666668</v>
      </c>
      <c r="K117" s="494">
        <v>126.25</v>
      </c>
      <c r="L117" s="494">
        <v>124.05</v>
      </c>
      <c r="M117" s="494">
        <v>77.388710000000003</v>
      </c>
    </row>
    <row r="118" spans="1:13">
      <c r="A118" s="254">
        <v>108</v>
      </c>
      <c r="B118" s="497" t="s">
        <v>336</v>
      </c>
      <c r="C118" s="494">
        <v>349.95</v>
      </c>
      <c r="D118" s="495">
        <v>351.84999999999997</v>
      </c>
      <c r="E118" s="495">
        <v>346.99999999999994</v>
      </c>
      <c r="F118" s="495">
        <v>344.04999999999995</v>
      </c>
      <c r="G118" s="495">
        <v>339.19999999999993</v>
      </c>
      <c r="H118" s="495">
        <v>354.79999999999995</v>
      </c>
      <c r="I118" s="495">
        <v>359.65</v>
      </c>
      <c r="J118" s="495">
        <v>362.59999999999997</v>
      </c>
      <c r="K118" s="494">
        <v>356.7</v>
      </c>
      <c r="L118" s="494">
        <v>348.9</v>
      </c>
      <c r="M118" s="494">
        <v>0.77661000000000002</v>
      </c>
    </row>
    <row r="119" spans="1:13">
      <c r="A119" s="254">
        <v>109</v>
      </c>
      <c r="B119" s="497" t="s">
        <v>822</v>
      </c>
      <c r="C119" s="494">
        <v>3010</v>
      </c>
      <c r="D119" s="495">
        <v>3048.5666666666671</v>
      </c>
      <c r="E119" s="495">
        <v>2949.1833333333343</v>
      </c>
      <c r="F119" s="495">
        <v>2888.3666666666672</v>
      </c>
      <c r="G119" s="495">
        <v>2788.9833333333345</v>
      </c>
      <c r="H119" s="495">
        <v>3109.3833333333341</v>
      </c>
      <c r="I119" s="495">
        <v>3208.7666666666664</v>
      </c>
      <c r="J119" s="495">
        <v>3269.5833333333339</v>
      </c>
      <c r="K119" s="494">
        <v>3147.95</v>
      </c>
      <c r="L119" s="494">
        <v>2987.75</v>
      </c>
      <c r="M119" s="494">
        <v>4.9455799999999996</v>
      </c>
    </row>
    <row r="120" spans="1:13">
      <c r="A120" s="254">
        <v>110</v>
      </c>
      <c r="B120" s="497" t="s">
        <v>84</v>
      </c>
      <c r="C120" s="494">
        <v>1521.8</v>
      </c>
      <c r="D120" s="495">
        <v>1527.7833333333335</v>
      </c>
      <c r="E120" s="495">
        <v>1505.0166666666671</v>
      </c>
      <c r="F120" s="495">
        <v>1488.2333333333336</v>
      </c>
      <c r="G120" s="495">
        <v>1465.4666666666672</v>
      </c>
      <c r="H120" s="495">
        <v>1544.5666666666671</v>
      </c>
      <c r="I120" s="495">
        <v>1567.3333333333335</v>
      </c>
      <c r="J120" s="495">
        <v>1584.116666666667</v>
      </c>
      <c r="K120" s="494">
        <v>1550.55</v>
      </c>
      <c r="L120" s="494">
        <v>1511</v>
      </c>
      <c r="M120" s="494">
        <v>4.2911400000000004</v>
      </c>
    </row>
    <row r="121" spans="1:13">
      <c r="A121" s="254">
        <v>111</v>
      </c>
      <c r="B121" s="497" t="s">
        <v>85</v>
      </c>
      <c r="C121" s="494">
        <v>549.1</v>
      </c>
      <c r="D121" s="495">
        <v>556.06666666666661</v>
      </c>
      <c r="E121" s="495">
        <v>539.13333333333321</v>
      </c>
      <c r="F121" s="495">
        <v>529.16666666666663</v>
      </c>
      <c r="G121" s="495">
        <v>512.23333333333323</v>
      </c>
      <c r="H121" s="495">
        <v>566.03333333333319</v>
      </c>
      <c r="I121" s="495">
        <v>582.96666666666658</v>
      </c>
      <c r="J121" s="495">
        <v>592.93333333333317</v>
      </c>
      <c r="K121" s="494">
        <v>573</v>
      </c>
      <c r="L121" s="494">
        <v>546.1</v>
      </c>
      <c r="M121" s="494">
        <v>16.695399999999999</v>
      </c>
    </row>
    <row r="122" spans="1:13">
      <c r="A122" s="254">
        <v>112</v>
      </c>
      <c r="B122" s="497" t="s">
        <v>232</v>
      </c>
      <c r="C122" s="494">
        <v>737.3</v>
      </c>
      <c r="D122" s="495">
        <v>737.05000000000007</v>
      </c>
      <c r="E122" s="495">
        <v>727.85000000000014</v>
      </c>
      <c r="F122" s="495">
        <v>718.40000000000009</v>
      </c>
      <c r="G122" s="495">
        <v>709.20000000000016</v>
      </c>
      <c r="H122" s="495">
        <v>746.50000000000011</v>
      </c>
      <c r="I122" s="495">
        <v>755.70000000000016</v>
      </c>
      <c r="J122" s="495">
        <v>765.15000000000009</v>
      </c>
      <c r="K122" s="494">
        <v>746.25</v>
      </c>
      <c r="L122" s="494">
        <v>727.6</v>
      </c>
      <c r="M122" s="494">
        <v>1.95272</v>
      </c>
    </row>
    <row r="123" spans="1:13">
      <c r="A123" s="254">
        <v>113</v>
      </c>
      <c r="B123" s="497" t="s">
        <v>337</v>
      </c>
      <c r="C123" s="494">
        <v>562.85</v>
      </c>
      <c r="D123" s="495">
        <v>566.85</v>
      </c>
      <c r="E123" s="495">
        <v>556.70000000000005</v>
      </c>
      <c r="F123" s="495">
        <v>550.55000000000007</v>
      </c>
      <c r="G123" s="495">
        <v>540.40000000000009</v>
      </c>
      <c r="H123" s="495">
        <v>573</v>
      </c>
      <c r="I123" s="495">
        <v>583.14999999999986</v>
      </c>
      <c r="J123" s="495">
        <v>589.29999999999995</v>
      </c>
      <c r="K123" s="494">
        <v>577</v>
      </c>
      <c r="L123" s="494">
        <v>560.70000000000005</v>
      </c>
      <c r="M123" s="494">
        <v>0.49793999999999999</v>
      </c>
    </row>
    <row r="124" spans="1:13">
      <c r="A124" s="254">
        <v>114</v>
      </c>
      <c r="B124" s="497" t="s">
        <v>233</v>
      </c>
      <c r="C124" s="494">
        <v>367.3</v>
      </c>
      <c r="D124" s="495">
        <v>369.4666666666667</v>
      </c>
      <c r="E124" s="495">
        <v>361.83333333333337</v>
      </c>
      <c r="F124" s="495">
        <v>356.36666666666667</v>
      </c>
      <c r="G124" s="495">
        <v>348.73333333333335</v>
      </c>
      <c r="H124" s="495">
        <v>374.93333333333339</v>
      </c>
      <c r="I124" s="495">
        <v>382.56666666666672</v>
      </c>
      <c r="J124" s="495">
        <v>388.03333333333342</v>
      </c>
      <c r="K124" s="494">
        <v>377.1</v>
      </c>
      <c r="L124" s="494">
        <v>364</v>
      </c>
      <c r="M124" s="494">
        <v>14.16259</v>
      </c>
    </row>
    <row r="125" spans="1:13">
      <c r="A125" s="254">
        <v>115</v>
      </c>
      <c r="B125" s="497" t="s">
        <v>86</v>
      </c>
      <c r="C125" s="494">
        <v>833.4</v>
      </c>
      <c r="D125" s="495">
        <v>837.55000000000007</v>
      </c>
      <c r="E125" s="495">
        <v>820.10000000000014</v>
      </c>
      <c r="F125" s="495">
        <v>806.80000000000007</v>
      </c>
      <c r="G125" s="495">
        <v>789.35000000000014</v>
      </c>
      <c r="H125" s="495">
        <v>850.85000000000014</v>
      </c>
      <c r="I125" s="495">
        <v>868.30000000000018</v>
      </c>
      <c r="J125" s="495">
        <v>881.60000000000014</v>
      </c>
      <c r="K125" s="494">
        <v>855</v>
      </c>
      <c r="L125" s="494">
        <v>824.25</v>
      </c>
      <c r="M125" s="494">
        <v>4.0777200000000002</v>
      </c>
    </row>
    <row r="126" spans="1:13">
      <c r="A126" s="254">
        <v>116</v>
      </c>
      <c r="B126" s="497" t="s">
        <v>338</v>
      </c>
      <c r="C126" s="494">
        <v>684.65</v>
      </c>
      <c r="D126" s="495">
        <v>683.55000000000007</v>
      </c>
      <c r="E126" s="495">
        <v>672.10000000000014</v>
      </c>
      <c r="F126" s="495">
        <v>659.55000000000007</v>
      </c>
      <c r="G126" s="495">
        <v>648.10000000000014</v>
      </c>
      <c r="H126" s="495">
        <v>696.10000000000014</v>
      </c>
      <c r="I126" s="495">
        <v>707.55000000000018</v>
      </c>
      <c r="J126" s="495">
        <v>720.10000000000014</v>
      </c>
      <c r="K126" s="494">
        <v>695</v>
      </c>
      <c r="L126" s="494">
        <v>671</v>
      </c>
      <c r="M126" s="494">
        <v>1.09907</v>
      </c>
    </row>
    <row r="127" spans="1:13">
      <c r="A127" s="254">
        <v>117</v>
      </c>
      <c r="B127" s="497" t="s">
        <v>339</v>
      </c>
      <c r="C127" s="494">
        <v>80.150000000000006</v>
      </c>
      <c r="D127" s="495">
        <v>81.416666666666671</v>
      </c>
      <c r="E127" s="495">
        <v>78.533333333333346</v>
      </c>
      <c r="F127" s="495">
        <v>76.916666666666671</v>
      </c>
      <c r="G127" s="495">
        <v>74.033333333333346</v>
      </c>
      <c r="H127" s="495">
        <v>83.033333333333346</v>
      </c>
      <c r="I127" s="495">
        <v>85.916666666666671</v>
      </c>
      <c r="J127" s="495">
        <v>87.533333333333346</v>
      </c>
      <c r="K127" s="494">
        <v>84.3</v>
      </c>
      <c r="L127" s="494">
        <v>79.8</v>
      </c>
      <c r="M127" s="494">
        <v>3.59836</v>
      </c>
    </row>
    <row r="128" spans="1:13">
      <c r="A128" s="254">
        <v>118</v>
      </c>
      <c r="B128" s="497" t="s">
        <v>340</v>
      </c>
      <c r="C128" s="494">
        <v>92.7</v>
      </c>
      <c r="D128" s="495">
        <v>91.666666666666671</v>
      </c>
      <c r="E128" s="495">
        <v>89.433333333333337</v>
      </c>
      <c r="F128" s="495">
        <v>86.166666666666671</v>
      </c>
      <c r="G128" s="495">
        <v>83.933333333333337</v>
      </c>
      <c r="H128" s="495">
        <v>94.933333333333337</v>
      </c>
      <c r="I128" s="495">
        <v>97.166666666666657</v>
      </c>
      <c r="J128" s="495">
        <v>100.43333333333334</v>
      </c>
      <c r="K128" s="494">
        <v>93.9</v>
      </c>
      <c r="L128" s="494">
        <v>88.4</v>
      </c>
      <c r="M128" s="494">
        <v>23.239370000000001</v>
      </c>
    </row>
    <row r="129" spans="1:13">
      <c r="A129" s="254">
        <v>119</v>
      </c>
      <c r="B129" s="497" t="s">
        <v>341</v>
      </c>
      <c r="C129" s="494">
        <v>653.79999999999995</v>
      </c>
      <c r="D129" s="495">
        <v>674.69999999999993</v>
      </c>
      <c r="E129" s="495">
        <v>620.89999999999986</v>
      </c>
      <c r="F129" s="495">
        <v>587.99999999999989</v>
      </c>
      <c r="G129" s="495">
        <v>534.19999999999982</v>
      </c>
      <c r="H129" s="495">
        <v>707.59999999999991</v>
      </c>
      <c r="I129" s="495">
        <v>761.39999999999986</v>
      </c>
      <c r="J129" s="495">
        <v>794.3</v>
      </c>
      <c r="K129" s="494">
        <v>728.5</v>
      </c>
      <c r="L129" s="494">
        <v>641.79999999999995</v>
      </c>
      <c r="M129" s="494">
        <v>12.13678</v>
      </c>
    </row>
    <row r="130" spans="1:13">
      <c r="A130" s="254">
        <v>120</v>
      </c>
      <c r="B130" s="497" t="s">
        <v>92</v>
      </c>
      <c r="C130" s="494">
        <v>234.4</v>
      </c>
      <c r="D130" s="495">
        <v>235.9666666666667</v>
      </c>
      <c r="E130" s="495">
        <v>230.48333333333341</v>
      </c>
      <c r="F130" s="495">
        <v>226.56666666666672</v>
      </c>
      <c r="G130" s="495">
        <v>221.08333333333343</v>
      </c>
      <c r="H130" s="495">
        <v>239.88333333333338</v>
      </c>
      <c r="I130" s="495">
        <v>245.36666666666667</v>
      </c>
      <c r="J130" s="495">
        <v>249.28333333333336</v>
      </c>
      <c r="K130" s="494">
        <v>241.45</v>
      </c>
      <c r="L130" s="494">
        <v>232.05</v>
      </c>
      <c r="M130" s="494">
        <v>121.62782</v>
      </c>
    </row>
    <row r="131" spans="1:13">
      <c r="A131" s="254">
        <v>121</v>
      </c>
      <c r="B131" s="497" t="s">
        <v>87</v>
      </c>
      <c r="C131" s="494">
        <v>569</v>
      </c>
      <c r="D131" s="495">
        <v>570.25</v>
      </c>
      <c r="E131" s="495">
        <v>564.54999999999995</v>
      </c>
      <c r="F131" s="495">
        <v>560.09999999999991</v>
      </c>
      <c r="G131" s="495">
        <v>554.39999999999986</v>
      </c>
      <c r="H131" s="495">
        <v>574.70000000000005</v>
      </c>
      <c r="I131" s="495">
        <v>580.40000000000009</v>
      </c>
      <c r="J131" s="495">
        <v>584.85000000000014</v>
      </c>
      <c r="K131" s="494">
        <v>575.95000000000005</v>
      </c>
      <c r="L131" s="494">
        <v>565.79999999999995</v>
      </c>
      <c r="M131" s="494">
        <v>23.213460000000001</v>
      </c>
    </row>
    <row r="132" spans="1:13">
      <c r="A132" s="254">
        <v>122</v>
      </c>
      <c r="B132" s="497" t="s">
        <v>234</v>
      </c>
      <c r="C132" s="494">
        <v>1447.35</v>
      </c>
      <c r="D132" s="495">
        <v>1480.0333333333335</v>
      </c>
      <c r="E132" s="495">
        <v>1395.3166666666671</v>
      </c>
      <c r="F132" s="495">
        <v>1343.2833333333335</v>
      </c>
      <c r="G132" s="495">
        <v>1258.5666666666671</v>
      </c>
      <c r="H132" s="495">
        <v>1532.0666666666671</v>
      </c>
      <c r="I132" s="495">
        <v>1616.7833333333338</v>
      </c>
      <c r="J132" s="495">
        <v>1668.8166666666671</v>
      </c>
      <c r="K132" s="494">
        <v>1564.75</v>
      </c>
      <c r="L132" s="494">
        <v>1428</v>
      </c>
      <c r="M132" s="494">
        <v>2.6099899999999998</v>
      </c>
    </row>
    <row r="133" spans="1:13">
      <c r="A133" s="254">
        <v>123</v>
      </c>
      <c r="B133" s="497" t="s">
        <v>342</v>
      </c>
      <c r="C133" s="494">
        <v>1559.85</v>
      </c>
      <c r="D133" s="495">
        <v>1568.5333333333335</v>
      </c>
      <c r="E133" s="495">
        <v>1541.3166666666671</v>
      </c>
      <c r="F133" s="495">
        <v>1522.7833333333335</v>
      </c>
      <c r="G133" s="495">
        <v>1495.5666666666671</v>
      </c>
      <c r="H133" s="495">
        <v>1587.0666666666671</v>
      </c>
      <c r="I133" s="495">
        <v>1614.2833333333338</v>
      </c>
      <c r="J133" s="495">
        <v>1632.8166666666671</v>
      </c>
      <c r="K133" s="494">
        <v>1595.75</v>
      </c>
      <c r="L133" s="494">
        <v>1550</v>
      </c>
      <c r="M133" s="494">
        <v>4.3040799999999999</v>
      </c>
    </row>
    <row r="134" spans="1:13">
      <c r="A134" s="254">
        <v>124</v>
      </c>
      <c r="B134" s="497" t="s">
        <v>343</v>
      </c>
      <c r="C134" s="494">
        <v>146.4</v>
      </c>
      <c r="D134" s="495">
        <v>146.13333333333333</v>
      </c>
      <c r="E134" s="495">
        <v>144.36666666666665</v>
      </c>
      <c r="F134" s="495">
        <v>142.33333333333331</v>
      </c>
      <c r="G134" s="495">
        <v>140.56666666666663</v>
      </c>
      <c r="H134" s="495">
        <v>148.16666666666666</v>
      </c>
      <c r="I134" s="495">
        <v>149.93333333333331</v>
      </c>
      <c r="J134" s="495">
        <v>151.96666666666667</v>
      </c>
      <c r="K134" s="494">
        <v>147.9</v>
      </c>
      <c r="L134" s="494">
        <v>144.1</v>
      </c>
      <c r="M134" s="494">
        <v>12.04135</v>
      </c>
    </row>
    <row r="135" spans="1:13">
      <c r="A135" s="254">
        <v>125</v>
      </c>
      <c r="B135" s="497" t="s">
        <v>833</v>
      </c>
      <c r="C135" s="494">
        <v>187.05</v>
      </c>
      <c r="D135" s="495">
        <v>190.79999999999998</v>
      </c>
      <c r="E135" s="495">
        <v>181.74999999999997</v>
      </c>
      <c r="F135" s="495">
        <v>176.45</v>
      </c>
      <c r="G135" s="495">
        <v>167.39999999999998</v>
      </c>
      <c r="H135" s="495">
        <v>196.09999999999997</v>
      </c>
      <c r="I135" s="495">
        <v>205.14999999999998</v>
      </c>
      <c r="J135" s="495">
        <v>210.44999999999996</v>
      </c>
      <c r="K135" s="494">
        <v>199.85</v>
      </c>
      <c r="L135" s="494">
        <v>185.5</v>
      </c>
      <c r="M135" s="494">
        <v>11.358890000000001</v>
      </c>
    </row>
    <row r="136" spans="1:13">
      <c r="A136" s="254">
        <v>126</v>
      </c>
      <c r="B136" s="497" t="s">
        <v>740</v>
      </c>
      <c r="C136" s="494">
        <v>714.3</v>
      </c>
      <c r="D136" s="495">
        <v>716.80000000000007</v>
      </c>
      <c r="E136" s="495">
        <v>703.60000000000014</v>
      </c>
      <c r="F136" s="495">
        <v>692.90000000000009</v>
      </c>
      <c r="G136" s="495">
        <v>679.70000000000016</v>
      </c>
      <c r="H136" s="495">
        <v>727.50000000000011</v>
      </c>
      <c r="I136" s="495">
        <v>740.70000000000016</v>
      </c>
      <c r="J136" s="495">
        <v>751.40000000000009</v>
      </c>
      <c r="K136" s="494">
        <v>730</v>
      </c>
      <c r="L136" s="494">
        <v>706.1</v>
      </c>
      <c r="M136" s="494">
        <v>0.52315999999999996</v>
      </c>
    </row>
    <row r="137" spans="1:13">
      <c r="A137" s="254">
        <v>127</v>
      </c>
      <c r="B137" s="497" t="s">
        <v>345</v>
      </c>
      <c r="C137" s="494">
        <v>595.25</v>
      </c>
      <c r="D137" s="495">
        <v>593.4</v>
      </c>
      <c r="E137" s="495">
        <v>579.79999999999995</v>
      </c>
      <c r="F137" s="495">
        <v>564.35</v>
      </c>
      <c r="G137" s="495">
        <v>550.75</v>
      </c>
      <c r="H137" s="495">
        <v>608.84999999999991</v>
      </c>
      <c r="I137" s="495">
        <v>622.45000000000005</v>
      </c>
      <c r="J137" s="495">
        <v>637.89999999999986</v>
      </c>
      <c r="K137" s="494">
        <v>607</v>
      </c>
      <c r="L137" s="494">
        <v>577.95000000000005</v>
      </c>
      <c r="M137" s="494">
        <v>5.0072999999999999</v>
      </c>
    </row>
    <row r="138" spans="1:13">
      <c r="A138" s="254">
        <v>128</v>
      </c>
      <c r="B138" s="497" t="s">
        <v>89</v>
      </c>
      <c r="C138" s="494">
        <v>8.8000000000000007</v>
      </c>
      <c r="D138" s="495">
        <v>8.8666666666666654</v>
      </c>
      <c r="E138" s="495">
        <v>8.6333333333333311</v>
      </c>
      <c r="F138" s="495">
        <v>8.466666666666665</v>
      </c>
      <c r="G138" s="495">
        <v>8.2333333333333307</v>
      </c>
      <c r="H138" s="495">
        <v>9.0333333333333314</v>
      </c>
      <c r="I138" s="495">
        <v>9.2666666666666657</v>
      </c>
      <c r="J138" s="495">
        <v>9.4333333333333318</v>
      </c>
      <c r="K138" s="494">
        <v>9.1</v>
      </c>
      <c r="L138" s="494">
        <v>8.6999999999999993</v>
      </c>
      <c r="M138" s="494">
        <v>55.835700000000003</v>
      </c>
    </row>
    <row r="139" spans="1:13">
      <c r="A139" s="254">
        <v>129</v>
      </c>
      <c r="B139" s="497" t="s">
        <v>346</v>
      </c>
      <c r="C139" s="494">
        <v>146.05000000000001</v>
      </c>
      <c r="D139" s="495">
        <v>142.70000000000002</v>
      </c>
      <c r="E139" s="495">
        <v>135.90000000000003</v>
      </c>
      <c r="F139" s="495">
        <v>125.75000000000003</v>
      </c>
      <c r="G139" s="495">
        <v>118.95000000000005</v>
      </c>
      <c r="H139" s="495">
        <v>152.85000000000002</v>
      </c>
      <c r="I139" s="495">
        <v>159.65000000000003</v>
      </c>
      <c r="J139" s="495">
        <v>169.8</v>
      </c>
      <c r="K139" s="494">
        <v>149.5</v>
      </c>
      <c r="L139" s="494">
        <v>132.55000000000001</v>
      </c>
      <c r="M139" s="494">
        <v>65.244129999999998</v>
      </c>
    </row>
    <row r="140" spans="1:13">
      <c r="A140" s="254">
        <v>130</v>
      </c>
      <c r="B140" s="497" t="s">
        <v>90</v>
      </c>
      <c r="C140" s="494">
        <v>3779.7</v>
      </c>
      <c r="D140" s="495">
        <v>3792.8666666666668</v>
      </c>
      <c r="E140" s="495">
        <v>3736.8333333333335</v>
      </c>
      <c r="F140" s="495">
        <v>3693.9666666666667</v>
      </c>
      <c r="G140" s="495">
        <v>3637.9333333333334</v>
      </c>
      <c r="H140" s="495">
        <v>3835.7333333333336</v>
      </c>
      <c r="I140" s="495">
        <v>3891.7666666666664</v>
      </c>
      <c r="J140" s="495">
        <v>3934.6333333333337</v>
      </c>
      <c r="K140" s="494">
        <v>3848.9</v>
      </c>
      <c r="L140" s="494">
        <v>3750</v>
      </c>
      <c r="M140" s="494">
        <v>5.9457000000000004</v>
      </c>
    </row>
    <row r="141" spans="1:13">
      <c r="A141" s="254">
        <v>131</v>
      </c>
      <c r="B141" s="497" t="s">
        <v>347</v>
      </c>
      <c r="C141" s="494">
        <v>3934.75</v>
      </c>
      <c r="D141" s="495">
        <v>3917.1833333333329</v>
      </c>
      <c r="E141" s="495">
        <v>3860.5666666666657</v>
      </c>
      <c r="F141" s="495">
        <v>3786.3833333333328</v>
      </c>
      <c r="G141" s="495">
        <v>3729.7666666666655</v>
      </c>
      <c r="H141" s="495">
        <v>3991.3666666666659</v>
      </c>
      <c r="I141" s="495">
        <v>4047.9833333333336</v>
      </c>
      <c r="J141" s="495">
        <v>4122.1666666666661</v>
      </c>
      <c r="K141" s="494">
        <v>3973.8</v>
      </c>
      <c r="L141" s="494">
        <v>3843</v>
      </c>
      <c r="M141" s="494">
        <v>5.8578000000000001</v>
      </c>
    </row>
    <row r="142" spans="1:13">
      <c r="A142" s="254">
        <v>132</v>
      </c>
      <c r="B142" s="497" t="s">
        <v>348</v>
      </c>
      <c r="C142" s="494">
        <v>2904.75</v>
      </c>
      <c r="D142" s="495">
        <v>2922.2000000000003</v>
      </c>
      <c r="E142" s="495">
        <v>2843.5500000000006</v>
      </c>
      <c r="F142" s="495">
        <v>2782.3500000000004</v>
      </c>
      <c r="G142" s="495">
        <v>2703.7000000000007</v>
      </c>
      <c r="H142" s="495">
        <v>2983.4000000000005</v>
      </c>
      <c r="I142" s="495">
        <v>3062.05</v>
      </c>
      <c r="J142" s="495">
        <v>3123.2500000000005</v>
      </c>
      <c r="K142" s="494">
        <v>3000.85</v>
      </c>
      <c r="L142" s="494">
        <v>2861</v>
      </c>
      <c r="M142" s="494">
        <v>7.6776</v>
      </c>
    </row>
    <row r="143" spans="1:13">
      <c r="A143" s="254">
        <v>133</v>
      </c>
      <c r="B143" s="497" t="s">
        <v>93</v>
      </c>
      <c r="C143" s="494">
        <v>5156.75</v>
      </c>
      <c r="D143" s="495">
        <v>5152.333333333333</v>
      </c>
      <c r="E143" s="495">
        <v>5093.9166666666661</v>
      </c>
      <c r="F143" s="495">
        <v>5031.083333333333</v>
      </c>
      <c r="G143" s="495">
        <v>4972.6666666666661</v>
      </c>
      <c r="H143" s="495">
        <v>5215.1666666666661</v>
      </c>
      <c r="I143" s="495">
        <v>5273.5833333333321</v>
      </c>
      <c r="J143" s="495">
        <v>5336.4166666666661</v>
      </c>
      <c r="K143" s="494">
        <v>5210.75</v>
      </c>
      <c r="L143" s="494">
        <v>5089.5</v>
      </c>
      <c r="M143" s="494">
        <v>34.849760000000003</v>
      </c>
    </row>
    <row r="144" spans="1:13">
      <c r="A144" s="254">
        <v>134</v>
      </c>
      <c r="B144" s="497" t="s">
        <v>349</v>
      </c>
      <c r="C144" s="494">
        <v>314.10000000000002</v>
      </c>
      <c r="D144" s="495">
        <v>315.73333333333335</v>
      </c>
      <c r="E144" s="495">
        <v>310.56666666666672</v>
      </c>
      <c r="F144" s="495">
        <v>307.03333333333336</v>
      </c>
      <c r="G144" s="495">
        <v>301.86666666666673</v>
      </c>
      <c r="H144" s="495">
        <v>319.26666666666671</v>
      </c>
      <c r="I144" s="495">
        <v>324.43333333333334</v>
      </c>
      <c r="J144" s="495">
        <v>327.9666666666667</v>
      </c>
      <c r="K144" s="494">
        <v>320.89999999999998</v>
      </c>
      <c r="L144" s="494">
        <v>312.2</v>
      </c>
      <c r="M144" s="494">
        <v>1.7557799999999999</v>
      </c>
    </row>
    <row r="145" spans="1:13">
      <c r="A145" s="254">
        <v>135</v>
      </c>
      <c r="B145" s="497" t="s">
        <v>350</v>
      </c>
      <c r="C145" s="494">
        <v>83.8</v>
      </c>
      <c r="D145" s="495">
        <v>84.55</v>
      </c>
      <c r="E145" s="495">
        <v>82.699999999999989</v>
      </c>
      <c r="F145" s="495">
        <v>81.599999999999994</v>
      </c>
      <c r="G145" s="495">
        <v>79.749999999999986</v>
      </c>
      <c r="H145" s="495">
        <v>85.649999999999991</v>
      </c>
      <c r="I145" s="495">
        <v>87.499999999999986</v>
      </c>
      <c r="J145" s="495">
        <v>88.6</v>
      </c>
      <c r="K145" s="494">
        <v>86.4</v>
      </c>
      <c r="L145" s="494">
        <v>83.45</v>
      </c>
      <c r="M145" s="494">
        <v>4.24594</v>
      </c>
    </row>
    <row r="146" spans="1:13">
      <c r="A146" s="254">
        <v>136</v>
      </c>
      <c r="B146" s="497" t="s">
        <v>834</v>
      </c>
      <c r="C146" s="494">
        <v>210.05</v>
      </c>
      <c r="D146" s="495">
        <v>210.16666666666666</v>
      </c>
      <c r="E146" s="495">
        <v>208.38333333333333</v>
      </c>
      <c r="F146" s="495">
        <v>206.71666666666667</v>
      </c>
      <c r="G146" s="495">
        <v>204.93333333333334</v>
      </c>
      <c r="H146" s="495">
        <v>211.83333333333331</v>
      </c>
      <c r="I146" s="495">
        <v>213.61666666666667</v>
      </c>
      <c r="J146" s="495">
        <v>215.2833333333333</v>
      </c>
      <c r="K146" s="494">
        <v>211.95</v>
      </c>
      <c r="L146" s="494">
        <v>208.5</v>
      </c>
      <c r="M146" s="494">
        <v>4.2421199999999999</v>
      </c>
    </row>
    <row r="147" spans="1:13">
      <c r="A147" s="254">
        <v>137</v>
      </c>
      <c r="B147" s="497" t="s">
        <v>742</v>
      </c>
      <c r="C147" s="494">
        <v>1826.15</v>
      </c>
      <c r="D147" s="495">
        <v>1834.3833333333332</v>
      </c>
      <c r="E147" s="495">
        <v>1798.7666666666664</v>
      </c>
      <c r="F147" s="495">
        <v>1771.3833333333332</v>
      </c>
      <c r="G147" s="495">
        <v>1735.7666666666664</v>
      </c>
      <c r="H147" s="495">
        <v>1861.7666666666664</v>
      </c>
      <c r="I147" s="495">
        <v>1897.3833333333332</v>
      </c>
      <c r="J147" s="495">
        <v>1924.7666666666664</v>
      </c>
      <c r="K147" s="494">
        <v>1870</v>
      </c>
      <c r="L147" s="494">
        <v>1807</v>
      </c>
      <c r="M147" s="494">
        <v>4.7919999999999997E-2</v>
      </c>
    </row>
    <row r="148" spans="1:13">
      <c r="A148" s="254">
        <v>138</v>
      </c>
      <c r="B148" s="497" t="s">
        <v>235</v>
      </c>
      <c r="C148" s="494">
        <v>60.7</v>
      </c>
      <c r="D148" s="495">
        <v>61.449999999999996</v>
      </c>
      <c r="E148" s="495">
        <v>59.499999999999993</v>
      </c>
      <c r="F148" s="495">
        <v>58.3</v>
      </c>
      <c r="G148" s="495">
        <v>56.349999999999994</v>
      </c>
      <c r="H148" s="495">
        <v>62.649999999999991</v>
      </c>
      <c r="I148" s="495">
        <v>64.599999999999994</v>
      </c>
      <c r="J148" s="495">
        <v>65.799999999999983</v>
      </c>
      <c r="K148" s="494">
        <v>63.4</v>
      </c>
      <c r="L148" s="494">
        <v>60.25</v>
      </c>
      <c r="M148" s="494">
        <v>10.49133</v>
      </c>
    </row>
    <row r="149" spans="1:13">
      <c r="A149" s="254">
        <v>139</v>
      </c>
      <c r="B149" s="497" t="s">
        <v>94</v>
      </c>
      <c r="C149" s="494">
        <v>2340</v>
      </c>
      <c r="D149" s="495">
        <v>2354.4500000000003</v>
      </c>
      <c r="E149" s="495">
        <v>2304.4500000000007</v>
      </c>
      <c r="F149" s="495">
        <v>2268.9000000000005</v>
      </c>
      <c r="G149" s="495">
        <v>2218.900000000001</v>
      </c>
      <c r="H149" s="495">
        <v>2390.0000000000005</v>
      </c>
      <c r="I149" s="495">
        <v>2439.9999999999995</v>
      </c>
      <c r="J149" s="495">
        <v>2475.5500000000002</v>
      </c>
      <c r="K149" s="494">
        <v>2404.4499999999998</v>
      </c>
      <c r="L149" s="494">
        <v>2318.9</v>
      </c>
      <c r="M149" s="494">
        <v>10.40931</v>
      </c>
    </row>
    <row r="150" spans="1:13">
      <c r="A150" s="254">
        <v>140</v>
      </c>
      <c r="B150" s="497" t="s">
        <v>351</v>
      </c>
      <c r="C150" s="494">
        <v>219.7</v>
      </c>
      <c r="D150" s="495">
        <v>226.36666666666667</v>
      </c>
      <c r="E150" s="495">
        <v>209.73333333333335</v>
      </c>
      <c r="F150" s="495">
        <v>199.76666666666668</v>
      </c>
      <c r="G150" s="495">
        <v>183.13333333333335</v>
      </c>
      <c r="H150" s="495">
        <v>236.33333333333334</v>
      </c>
      <c r="I150" s="495">
        <v>252.96666666666667</v>
      </c>
      <c r="J150" s="495">
        <v>262.93333333333334</v>
      </c>
      <c r="K150" s="494">
        <v>243</v>
      </c>
      <c r="L150" s="494">
        <v>216.4</v>
      </c>
      <c r="M150" s="494">
        <v>16.77946</v>
      </c>
    </row>
    <row r="151" spans="1:13">
      <c r="A151" s="254">
        <v>141</v>
      </c>
      <c r="B151" s="497" t="s">
        <v>236</v>
      </c>
      <c r="C151" s="494">
        <v>517</v>
      </c>
      <c r="D151" s="495">
        <v>520.16666666666663</v>
      </c>
      <c r="E151" s="495">
        <v>505.33333333333326</v>
      </c>
      <c r="F151" s="495">
        <v>493.66666666666663</v>
      </c>
      <c r="G151" s="495">
        <v>478.83333333333326</v>
      </c>
      <c r="H151" s="495">
        <v>531.83333333333326</v>
      </c>
      <c r="I151" s="495">
        <v>546.66666666666652</v>
      </c>
      <c r="J151" s="495">
        <v>558.33333333333326</v>
      </c>
      <c r="K151" s="494">
        <v>535</v>
      </c>
      <c r="L151" s="494">
        <v>508.5</v>
      </c>
      <c r="M151" s="494">
        <v>4.3819400000000002</v>
      </c>
    </row>
    <row r="152" spans="1:13">
      <c r="A152" s="254">
        <v>142</v>
      </c>
      <c r="B152" s="497" t="s">
        <v>237</v>
      </c>
      <c r="C152" s="494">
        <v>1288.45</v>
      </c>
      <c r="D152" s="495">
        <v>1288.45</v>
      </c>
      <c r="E152" s="495">
        <v>1275.9000000000001</v>
      </c>
      <c r="F152" s="495">
        <v>1263.3500000000001</v>
      </c>
      <c r="G152" s="495">
        <v>1250.8000000000002</v>
      </c>
      <c r="H152" s="495">
        <v>1301</v>
      </c>
      <c r="I152" s="495">
        <v>1313.5499999999997</v>
      </c>
      <c r="J152" s="495">
        <v>1326.1</v>
      </c>
      <c r="K152" s="494">
        <v>1301</v>
      </c>
      <c r="L152" s="494">
        <v>1275.9000000000001</v>
      </c>
      <c r="M152" s="494">
        <v>2.4913699999999999</v>
      </c>
    </row>
    <row r="153" spans="1:13">
      <c r="A153" s="254">
        <v>143</v>
      </c>
      <c r="B153" s="497" t="s">
        <v>238</v>
      </c>
      <c r="C153" s="494">
        <v>70.849999999999994</v>
      </c>
      <c r="D153" s="495">
        <v>71.11666666666666</v>
      </c>
      <c r="E153" s="495">
        <v>70.333333333333314</v>
      </c>
      <c r="F153" s="495">
        <v>69.816666666666649</v>
      </c>
      <c r="G153" s="495">
        <v>69.033333333333303</v>
      </c>
      <c r="H153" s="495">
        <v>71.633333333333326</v>
      </c>
      <c r="I153" s="495">
        <v>72.416666666666657</v>
      </c>
      <c r="J153" s="495">
        <v>72.933333333333337</v>
      </c>
      <c r="K153" s="494">
        <v>71.900000000000006</v>
      </c>
      <c r="L153" s="494">
        <v>70.599999999999994</v>
      </c>
      <c r="M153" s="494">
        <v>9.8307300000000009</v>
      </c>
    </row>
    <row r="154" spans="1:13">
      <c r="A154" s="254">
        <v>144</v>
      </c>
      <c r="B154" s="497" t="s">
        <v>95</v>
      </c>
      <c r="C154" s="494">
        <v>76.150000000000006</v>
      </c>
      <c r="D154" s="495">
        <v>76.649999999999991</v>
      </c>
      <c r="E154" s="495">
        <v>75.049999999999983</v>
      </c>
      <c r="F154" s="495">
        <v>73.949999999999989</v>
      </c>
      <c r="G154" s="495">
        <v>72.34999999999998</v>
      </c>
      <c r="H154" s="495">
        <v>77.749999999999986</v>
      </c>
      <c r="I154" s="495">
        <v>79.34999999999998</v>
      </c>
      <c r="J154" s="495">
        <v>80.449999999999989</v>
      </c>
      <c r="K154" s="494">
        <v>78.25</v>
      </c>
      <c r="L154" s="494">
        <v>75.55</v>
      </c>
      <c r="M154" s="494">
        <v>7.9328799999999999</v>
      </c>
    </row>
    <row r="155" spans="1:13">
      <c r="A155" s="254">
        <v>145</v>
      </c>
      <c r="B155" s="497" t="s">
        <v>352</v>
      </c>
      <c r="C155" s="494">
        <v>594</v>
      </c>
      <c r="D155" s="495">
        <v>594.11666666666667</v>
      </c>
      <c r="E155" s="495">
        <v>580.88333333333333</v>
      </c>
      <c r="F155" s="495">
        <v>567.76666666666665</v>
      </c>
      <c r="G155" s="495">
        <v>554.5333333333333</v>
      </c>
      <c r="H155" s="495">
        <v>607.23333333333335</v>
      </c>
      <c r="I155" s="495">
        <v>620.4666666666667</v>
      </c>
      <c r="J155" s="495">
        <v>633.58333333333337</v>
      </c>
      <c r="K155" s="494">
        <v>607.35</v>
      </c>
      <c r="L155" s="494">
        <v>581</v>
      </c>
      <c r="M155" s="494">
        <v>1.2458499999999999</v>
      </c>
    </row>
    <row r="156" spans="1:13">
      <c r="A156" s="254">
        <v>146</v>
      </c>
      <c r="B156" s="497" t="s">
        <v>96</v>
      </c>
      <c r="C156" s="494">
        <v>1210.5999999999999</v>
      </c>
      <c r="D156" s="495">
        <v>1214.5999999999999</v>
      </c>
      <c r="E156" s="495">
        <v>1189.8499999999999</v>
      </c>
      <c r="F156" s="495">
        <v>1169.0999999999999</v>
      </c>
      <c r="G156" s="495">
        <v>1144.3499999999999</v>
      </c>
      <c r="H156" s="495">
        <v>1235.3499999999999</v>
      </c>
      <c r="I156" s="495">
        <v>1260.0999999999999</v>
      </c>
      <c r="J156" s="495">
        <v>1280.8499999999999</v>
      </c>
      <c r="K156" s="494">
        <v>1239.3499999999999</v>
      </c>
      <c r="L156" s="494">
        <v>1193.8499999999999</v>
      </c>
      <c r="M156" s="494">
        <v>7.4509800000000004</v>
      </c>
    </row>
    <row r="157" spans="1:13">
      <c r="A157" s="254">
        <v>147</v>
      </c>
      <c r="B157" s="497" t="s">
        <v>97</v>
      </c>
      <c r="C157" s="494">
        <v>173.45</v>
      </c>
      <c r="D157" s="495">
        <v>173.93333333333331</v>
      </c>
      <c r="E157" s="495">
        <v>171.86666666666662</v>
      </c>
      <c r="F157" s="495">
        <v>170.2833333333333</v>
      </c>
      <c r="G157" s="495">
        <v>168.21666666666661</v>
      </c>
      <c r="H157" s="495">
        <v>175.51666666666662</v>
      </c>
      <c r="I157" s="495">
        <v>177.58333333333329</v>
      </c>
      <c r="J157" s="495">
        <v>179.16666666666663</v>
      </c>
      <c r="K157" s="494">
        <v>176</v>
      </c>
      <c r="L157" s="494">
        <v>172.35</v>
      </c>
      <c r="M157" s="494">
        <v>24.915749999999999</v>
      </c>
    </row>
    <row r="158" spans="1:13">
      <c r="A158" s="254">
        <v>148</v>
      </c>
      <c r="B158" s="497" t="s">
        <v>354</v>
      </c>
      <c r="C158" s="494">
        <v>316.8</v>
      </c>
      <c r="D158" s="495">
        <v>318.9666666666667</v>
      </c>
      <c r="E158" s="495">
        <v>311.08333333333337</v>
      </c>
      <c r="F158" s="495">
        <v>305.36666666666667</v>
      </c>
      <c r="G158" s="495">
        <v>297.48333333333335</v>
      </c>
      <c r="H158" s="495">
        <v>324.68333333333339</v>
      </c>
      <c r="I158" s="495">
        <v>332.56666666666672</v>
      </c>
      <c r="J158" s="495">
        <v>338.28333333333342</v>
      </c>
      <c r="K158" s="494">
        <v>326.85000000000002</v>
      </c>
      <c r="L158" s="494">
        <v>313.25</v>
      </c>
      <c r="M158" s="494">
        <v>5.9428000000000001</v>
      </c>
    </row>
    <row r="159" spans="1:13">
      <c r="A159" s="254">
        <v>149</v>
      </c>
      <c r="B159" s="497" t="s">
        <v>98</v>
      </c>
      <c r="C159" s="494">
        <v>72.099999999999994</v>
      </c>
      <c r="D159" s="495">
        <v>72.766666666666666</v>
      </c>
      <c r="E159" s="495">
        <v>71.033333333333331</v>
      </c>
      <c r="F159" s="495">
        <v>69.966666666666669</v>
      </c>
      <c r="G159" s="495">
        <v>68.233333333333334</v>
      </c>
      <c r="H159" s="495">
        <v>73.833333333333329</v>
      </c>
      <c r="I159" s="495">
        <v>75.566666666666649</v>
      </c>
      <c r="J159" s="495">
        <v>76.633333333333326</v>
      </c>
      <c r="K159" s="494">
        <v>74.5</v>
      </c>
      <c r="L159" s="494">
        <v>71.7</v>
      </c>
      <c r="M159" s="494">
        <v>224.45563999999999</v>
      </c>
    </row>
    <row r="160" spans="1:13">
      <c r="A160" s="254">
        <v>150</v>
      </c>
      <c r="B160" s="497" t="s">
        <v>355</v>
      </c>
      <c r="C160" s="494">
        <v>2479.4</v>
      </c>
      <c r="D160" s="495">
        <v>2520.0666666666671</v>
      </c>
      <c r="E160" s="495">
        <v>2424.3333333333339</v>
      </c>
      <c r="F160" s="495">
        <v>2369.2666666666669</v>
      </c>
      <c r="G160" s="495">
        <v>2273.5333333333338</v>
      </c>
      <c r="H160" s="495">
        <v>2575.1333333333341</v>
      </c>
      <c r="I160" s="495">
        <v>2670.8666666666668</v>
      </c>
      <c r="J160" s="495">
        <v>2725.9333333333343</v>
      </c>
      <c r="K160" s="494">
        <v>2615.8000000000002</v>
      </c>
      <c r="L160" s="494">
        <v>2465</v>
      </c>
      <c r="M160" s="494">
        <v>0.70591000000000004</v>
      </c>
    </row>
    <row r="161" spans="1:13">
      <c r="A161" s="254">
        <v>151</v>
      </c>
      <c r="B161" s="497" t="s">
        <v>356</v>
      </c>
      <c r="C161" s="494">
        <v>358.85</v>
      </c>
      <c r="D161" s="495">
        <v>361.16666666666669</v>
      </c>
      <c r="E161" s="495">
        <v>353.98333333333335</v>
      </c>
      <c r="F161" s="495">
        <v>349.11666666666667</v>
      </c>
      <c r="G161" s="495">
        <v>341.93333333333334</v>
      </c>
      <c r="H161" s="495">
        <v>366.03333333333336</v>
      </c>
      <c r="I161" s="495">
        <v>373.21666666666664</v>
      </c>
      <c r="J161" s="495">
        <v>378.08333333333337</v>
      </c>
      <c r="K161" s="494">
        <v>368.35</v>
      </c>
      <c r="L161" s="494">
        <v>356.3</v>
      </c>
      <c r="M161" s="494">
        <v>0.89636000000000005</v>
      </c>
    </row>
    <row r="162" spans="1:13">
      <c r="A162" s="254">
        <v>152</v>
      </c>
      <c r="B162" s="497" t="s">
        <v>357</v>
      </c>
      <c r="C162" s="494">
        <v>142.80000000000001</v>
      </c>
      <c r="D162" s="495">
        <v>143.75</v>
      </c>
      <c r="E162" s="495">
        <v>141.05000000000001</v>
      </c>
      <c r="F162" s="495">
        <v>139.30000000000001</v>
      </c>
      <c r="G162" s="495">
        <v>136.60000000000002</v>
      </c>
      <c r="H162" s="495">
        <v>145.5</v>
      </c>
      <c r="I162" s="495">
        <v>148.19999999999999</v>
      </c>
      <c r="J162" s="495">
        <v>149.94999999999999</v>
      </c>
      <c r="K162" s="494">
        <v>146.44999999999999</v>
      </c>
      <c r="L162" s="494">
        <v>142</v>
      </c>
      <c r="M162" s="494">
        <v>11.02697</v>
      </c>
    </row>
    <row r="163" spans="1:13">
      <c r="A163" s="254">
        <v>153</v>
      </c>
      <c r="B163" s="497" t="s">
        <v>358</v>
      </c>
      <c r="C163" s="494">
        <v>111.9</v>
      </c>
      <c r="D163" s="495">
        <v>112.91666666666667</v>
      </c>
      <c r="E163" s="495">
        <v>110.08333333333334</v>
      </c>
      <c r="F163" s="495">
        <v>108.26666666666667</v>
      </c>
      <c r="G163" s="495">
        <v>105.43333333333334</v>
      </c>
      <c r="H163" s="495">
        <v>114.73333333333335</v>
      </c>
      <c r="I163" s="495">
        <v>117.56666666666669</v>
      </c>
      <c r="J163" s="495">
        <v>119.38333333333335</v>
      </c>
      <c r="K163" s="494">
        <v>115.75</v>
      </c>
      <c r="L163" s="494">
        <v>111.1</v>
      </c>
      <c r="M163" s="494">
        <v>21.894639999999999</v>
      </c>
    </row>
    <row r="164" spans="1:13">
      <c r="A164" s="254">
        <v>154</v>
      </c>
      <c r="B164" s="497" t="s">
        <v>359</v>
      </c>
      <c r="C164" s="494">
        <v>207.9</v>
      </c>
      <c r="D164" s="495">
        <v>209.5</v>
      </c>
      <c r="E164" s="495">
        <v>201.5</v>
      </c>
      <c r="F164" s="495">
        <v>195.1</v>
      </c>
      <c r="G164" s="495">
        <v>187.1</v>
      </c>
      <c r="H164" s="495">
        <v>215.9</v>
      </c>
      <c r="I164" s="495">
        <v>223.9</v>
      </c>
      <c r="J164" s="495">
        <v>230.3</v>
      </c>
      <c r="K164" s="494">
        <v>217.5</v>
      </c>
      <c r="L164" s="494">
        <v>203.1</v>
      </c>
      <c r="M164" s="494">
        <v>109.49396</v>
      </c>
    </row>
    <row r="165" spans="1:13">
      <c r="A165" s="254">
        <v>155</v>
      </c>
      <c r="B165" s="497" t="s">
        <v>239</v>
      </c>
      <c r="C165" s="494">
        <v>6.75</v>
      </c>
      <c r="D165" s="495">
        <v>6.8</v>
      </c>
      <c r="E165" s="495">
        <v>6.6499999999999995</v>
      </c>
      <c r="F165" s="495">
        <v>6.55</v>
      </c>
      <c r="G165" s="495">
        <v>6.3999999999999995</v>
      </c>
      <c r="H165" s="495">
        <v>6.8999999999999995</v>
      </c>
      <c r="I165" s="495">
        <v>7.05</v>
      </c>
      <c r="J165" s="495">
        <v>7.1499999999999995</v>
      </c>
      <c r="K165" s="494">
        <v>6.95</v>
      </c>
      <c r="L165" s="494">
        <v>6.7</v>
      </c>
      <c r="M165" s="494">
        <v>31.446709999999999</v>
      </c>
    </row>
    <row r="166" spans="1:13">
      <c r="A166" s="254">
        <v>156</v>
      </c>
      <c r="B166" s="497" t="s">
        <v>240</v>
      </c>
      <c r="C166" s="494">
        <v>47.7</v>
      </c>
      <c r="D166" s="495">
        <v>47.883333333333333</v>
      </c>
      <c r="E166" s="495">
        <v>47.216666666666669</v>
      </c>
      <c r="F166" s="495">
        <v>46.733333333333334</v>
      </c>
      <c r="G166" s="495">
        <v>46.06666666666667</v>
      </c>
      <c r="H166" s="495">
        <v>48.366666666666667</v>
      </c>
      <c r="I166" s="495">
        <v>49.033333333333339</v>
      </c>
      <c r="J166" s="495">
        <v>49.516666666666666</v>
      </c>
      <c r="K166" s="494">
        <v>48.55</v>
      </c>
      <c r="L166" s="494">
        <v>47.4</v>
      </c>
      <c r="M166" s="494">
        <v>15.647869999999999</v>
      </c>
    </row>
    <row r="167" spans="1:13">
      <c r="A167" s="254">
        <v>157</v>
      </c>
      <c r="B167" s="497" t="s">
        <v>99</v>
      </c>
      <c r="C167" s="494">
        <v>134.4</v>
      </c>
      <c r="D167" s="495">
        <v>135.88333333333333</v>
      </c>
      <c r="E167" s="495">
        <v>132.01666666666665</v>
      </c>
      <c r="F167" s="495">
        <v>129.63333333333333</v>
      </c>
      <c r="G167" s="495">
        <v>125.76666666666665</v>
      </c>
      <c r="H167" s="495">
        <v>138.26666666666665</v>
      </c>
      <c r="I167" s="495">
        <v>142.13333333333333</v>
      </c>
      <c r="J167" s="495">
        <v>144.51666666666665</v>
      </c>
      <c r="K167" s="494">
        <v>139.75</v>
      </c>
      <c r="L167" s="494">
        <v>133.5</v>
      </c>
      <c r="M167" s="494">
        <v>189.26713000000001</v>
      </c>
    </row>
    <row r="168" spans="1:13">
      <c r="A168" s="254">
        <v>158</v>
      </c>
      <c r="B168" s="497" t="s">
        <v>360</v>
      </c>
      <c r="C168" s="494">
        <v>248.65</v>
      </c>
      <c r="D168" s="495">
        <v>249.5</v>
      </c>
      <c r="E168" s="495">
        <v>246.25</v>
      </c>
      <c r="F168" s="495">
        <v>243.85</v>
      </c>
      <c r="G168" s="495">
        <v>240.6</v>
      </c>
      <c r="H168" s="495">
        <v>251.9</v>
      </c>
      <c r="I168" s="495">
        <v>255.15</v>
      </c>
      <c r="J168" s="495">
        <v>257.55</v>
      </c>
      <c r="K168" s="494">
        <v>252.75</v>
      </c>
      <c r="L168" s="494">
        <v>247.1</v>
      </c>
      <c r="M168" s="494">
        <v>0.47506999999999999</v>
      </c>
    </row>
    <row r="169" spans="1:13">
      <c r="A169" s="254">
        <v>159</v>
      </c>
      <c r="B169" s="497" t="s">
        <v>361</v>
      </c>
      <c r="C169" s="494">
        <v>228.6</v>
      </c>
      <c r="D169" s="495">
        <v>228.01666666666665</v>
      </c>
      <c r="E169" s="495">
        <v>224.33333333333331</v>
      </c>
      <c r="F169" s="495">
        <v>220.06666666666666</v>
      </c>
      <c r="G169" s="495">
        <v>216.38333333333333</v>
      </c>
      <c r="H169" s="495">
        <v>232.2833333333333</v>
      </c>
      <c r="I169" s="495">
        <v>235.96666666666664</v>
      </c>
      <c r="J169" s="495">
        <v>240.23333333333329</v>
      </c>
      <c r="K169" s="494">
        <v>231.7</v>
      </c>
      <c r="L169" s="494">
        <v>223.75</v>
      </c>
      <c r="M169" s="494">
        <v>1.8972899999999999</v>
      </c>
    </row>
    <row r="170" spans="1:13">
      <c r="A170" s="254">
        <v>160</v>
      </c>
      <c r="B170" s="497" t="s">
        <v>744</v>
      </c>
      <c r="C170" s="494">
        <v>4090.2</v>
      </c>
      <c r="D170" s="495">
        <v>4080.0666666666671</v>
      </c>
      <c r="E170" s="495">
        <v>4010.1333333333341</v>
      </c>
      <c r="F170" s="495">
        <v>3930.0666666666671</v>
      </c>
      <c r="G170" s="495">
        <v>3860.1333333333341</v>
      </c>
      <c r="H170" s="495">
        <v>4160.1333333333341</v>
      </c>
      <c r="I170" s="495">
        <v>4230.0666666666675</v>
      </c>
      <c r="J170" s="495">
        <v>4310.1333333333341</v>
      </c>
      <c r="K170" s="494">
        <v>4150</v>
      </c>
      <c r="L170" s="494">
        <v>4000</v>
      </c>
      <c r="M170" s="494">
        <v>0.46446999999999999</v>
      </c>
    </row>
    <row r="171" spans="1:13">
      <c r="A171" s="254">
        <v>161</v>
      </c>
      <c r="B171" s="497" t="s">
        <v>102</v>
      </c>
      <c r="C171" s="494">
        <v>23.05</v>
      </c>
      <c r="D171" s="495">
        <v>23.133333333333336</v>
      </c>
      <c r="E171" s="495">
        <v>22.666666666666671</v>
      </c>
      <c r="F171" s="495">
        <v>22.283333333333335</v>
      </c>
      <c r="G171" s="495">
        <v>21.81666666666667</v>
      </c>
      <c r="H171" s="495">
        <v>23.516666666666673</v>
      </c>
      <c r="I171" s="495">
        <v>23.983333333333334</v>
      </c>
      <c r="J171" s="495">
        <v>24.366666666666674</v>
      </c>
      <c r="K171" s="494">
        <v>23.6</v>
      </c>
      <c r="L171" s="494">
        <v>22.75</v>
      </c>
      <c r="M171" s="494">
        <v>129.67966999999999</v>
      </c>
    </row>
    <row r="172" spans="1:13">
      <c r="A172" s="254">
        <v>162</v>
      </c>
      <c r="B172" s="497" t="s">
        <v>362</v>
      </c>
      <c r="C172" s="494">
        <v>2582.6</v>
      </c>
      <c r="D172" s="495">
        <v>2586.4333333333329</v>
      </c>
      <c r="E172" s="495">
        <v>2528.4166666666661</v>
      </c>
      <c r="F172" s="495">
        <v>2474.2333333333331</v>
      </c>
      <c r="G172" s="495">
        <v>2416.2166666666662</v>
      </c>
      <c r="H172" s="495">
        <v>2640.6166666666659</v>
      </c>
      <c r="I172" s="495">
        <v>2698.6333333333332</v>
      </c>
      <c r="J172" s="495">
        <v>2752.8166666666657</v>
      </c>
      <c r="K172" s="494">
        <v>2644.45</v>
      </c>
      <c r="L172" s="494">
        <v>2532.25</v>
      </c>
      <c r="M172" s="494">
        <v>0.13070000000000001</v>
      </c>
    </row>
    <row r="173" spans="1:13">
      <c r="A173" s="254">
        <v>163</v>
      </c>
      <c r="B173" s="497" t="s">
        <v>745</v>
      </c>
      <c r="C173" s="494">
        <v>176.5</v>
      </c>
      <c r="D173" s="495">
        <v>177.46666666666667</v>
      </c>
      <c r="E173" s="495">
        <v>174.78333333333333</v>
      </c>
      <c r="F173" s="495">
        <v>173.06666666666666</v>
      </c>
      <c r="G173" s="495">
        <v>170.38333333333333</v>
      </c>
      <c r="H173" s="495">
        <v>179.18333333333334</v>
      </c>
      <c r="I173" s="495">
        <v>181.86666666666667</v>
      </c>
      <c r="J173" s="495">
        <v>183.58333333333334</v>
      </c>
      <c r="K173" s="494">
        <v>180.15</v>
      </c>
      <c r="L173" s="494">
        <v>175.75</v>
      </c>
      <c r="M173" s="494">
        <v>0.54622999999999999</v>
      </c>
    </row>
    <row r="174" spans="1:13">
      <c r="A174" s="254">
        <v>164</v>
      </c>
      <c r="B174" s="497" t="s">
        <v>363</v>
      </c>
      <c r="C174" s="494">
        <v>2620.9499999999998</v>
      </c>
      <c r="D174" s="495">
        <v>2636.65</v>
      </c>
      <c r="E174" s="495">
        <v>2574.3000000000002</v>
      </c>
      <c r="F174" s="495">
        <v>2527.65</v>
      </c>
      <c r="G174" s="495">
        <v>2465.3000000000002</v>
      </c>
      <c r="H174" s="495">
        <v>2683.3</v>
      </c>
      <c r="I174" s="495">
        <v>2745.6499999999996</v>
      </c>
      <c r="J174" s="495">
        <v>2792.3</v>
      </c>
      <c r="K174" s="494">
        <v>2699</v>
      </c>
      <c r="L174" s="494">
        <v>2590</v>
      </c>
      <c r="M174" s="494">
        <v>0.159</v>
      </c>
    </row>
    <row r="175" spans="1:13">
      <c r="A175" s="254">
        <v>165</v>
      </c>
      <c r="B175" s="497" t="s">
        <v>241</v>
      </c>
      <c r="C175" s="494">
        <v>203.45</v>
      </c>
      <c r="D175" s="495">
        <v>205.15</v>
      </c>
      <c r="E175" s="495">
        <v>199.3</v>
      </c>
      <c r="F175" s="495">
        <v>195.15</v>
      </c>
      <c r="G175" s="495">
        <v>189.3</v>
      </c>
      <c r="H175" s="495">
        <v>209.3</v>
      </c>
      <c r="I175" s="495">
        <v>215.14999999999998</v>
      </c>
      <c r="J175" s="495">
        <v>219.3</v>
      </c>
      <c r="K175" s="494">
        <v>211</v>
      </c>
      <c r="L175" s="494">
        <v>201</v>
      </c>
      <c r="M175" s="494">
        <v>10.90404</v>
      </c>
    </row>
    <row r="176" spans="1:13">
      <c r="A176" s="254">
        <v>166</v>
      </c>
      <c r="B176" s="497" t="s">
        <v>364</v>
      </c>
      <c r="C176" s="494">
        <v>5455.2</v>
      </c>
      <c r="D176" s="495">
        <v>5478.05</v>
      </c>
      <c r="E176" s="495">
        <v>5427.1500000000005</v>
      </c>
      <c r="F176" s="495">
        <v>5399.1</v>
      </c>
      <c r="G176" s="495">
        <v>5348.2000000000007</v>
      </c>
      <c r="H176" s="495">
        <v>5506.1</v>
      </c>
      <c r="I176" s="495">
        <v>5557</v>
      </c>
      <c r="J176" s="495">
        <v>5585.05</v>
      </c>
      <c r="K176" s="494">
        <v>5528.95</v>
      </c>
      <c r="L176" s="494">
        <v>5450</v>
      </c>
      <c r="M176" s="494">
        <v>2.768E-2</v>
      </c>
    </row>
    <row r="177" spans="1:13">
      <c r="A177" s="254">
        <v>167</v>
      </c>
      <c r="B177" s="497" t="s">
        <v>365</v>
      </c>
      <c r="C177" s="494">
        <v>1436.1</v>
      </c>
      <c r="D177" s="495">
        <v>1431.7166666666665</v>
      </c>
      <c r="E177" s="495">
        <v>1418.4333333333329</v>
      </c>
      <c r="F177" s="495">
        <v>1400.7666666666664</v>
      </c>
      <c r="G177" s="495">
        <v>1387.4833333333329</v>
      </c>
      <c r="H177" s="495">
        <v>1449.383333333333</v>
      </c>
      <c r="I177" s="495">
        <v>1462.6666666666663</v>
      </c>
      <c r="J177" s="495">
        <v>1480.333333333333</v>
      </c>
      <c r="K177" s="494">
        <v>1445</v>
      </c>
      <c r="L177" s="494">
        <v>1414.05</v>
      </c>
      <c r="M177" s="494">
        <v>0.50900999999999996</v>
      </c>
    </row>
    <row r="178" spans="1:13">
      <c r="A178" s="254">
        <v>168</v>
      </c>
      <c r="B178" s="497" t="s">
        <v>100</v>
      </c>
      <c r="C178" s="494">
        <v>571.6</v>
      </c>
      <c r="D178" s="495">
        <v>576.18333333333328</v>
      </c>
      <c r="E178" s="495">
        <v>562.36666666666656</v>
      </c>
      <c r="F178" s="495">
        <v>553.13333333333333</v>
      </c>
      <c r="G178" s="495">
        <v>539.31666666666661</v>
      </c>
      <c r="H178" s="495">
        <v>585.41666666666652</v>
      </c>
      <c r="I178" s="495">
        <v>599.23333333333335</v>
      </c>
      <c r="J178" s="495">
        <v>608.46666666666647</v>
      </c>
      <c r="K178" s="494">
        <v>590</v>
      </c>
      <c r="L178" s="494">
        <v>566.95000000000005</v>
      </c>
      <c r="M178" s="494">
        <v>67.239050000000006</v>
      </c>
    </row>
    <row r="179" spans="1:13">
      <c r="A179" s="254">
        <v>169</v>
      </c>
      <c r="B179" s="497" t="s">
        <v>366</v>
      </c>
      <c r="C179" s="494">
        <v>860.8</v>
      </c>
      <c r="D179" s="495">
        <v>858.48333333333323</v>
      </c>
      <c r="E179" s="495">
        <v>852.96666666666647</v>
      </c>
      <c r="F179" s="495">
        <v>845.13333333333321</v>
      </c>
      <c r="G179" s="495">
        <v>839.61666666666645</v>
      </c>
      <c r="H179" s="495">
        <v>866.31666666666649</v>
      </c>
      <c r="I179" s="495">
        <v>871.83333333333314</v>
      </c>
      <c r="J179" s="495">
        <v>879.66666666666652</v>
      </c>
      <c r="K179" s="494">
        <v>864</v>
      </c>
      <c r="L179" s="494">
        <v>850.65</v>
      </c>
      <c r="M179" s="494">
        <v>0.24448</v>
      </c>
    </row>
    <row r="180" spans="1:13">
      <c r="A180" s="254">
        <v>170</v>
      </c>
      <c r="B180" s="497" t="s">
        <v>242</v>
      </c>
      <c r="C180" s="494">
        <v>484.95</v>
      </c>
      <c r="D180" s="495">
        <v>485.86666666666662</v>
      </c>
      <c r="E180" s="495">
        <v>480.73333333333323</v>
      </c>
      <c r="F180" s="495">
        <v>476.51666666666659</v>
      </c>
      <c r="G180" s="495">
        <v>471.38333333333321</v>
      </c>
      <c r="H180" s="495">
        <v>490.08333333333326</v>
      </c>
      <c r="I180" s="495">
        <v>495.21666666666658</v>
      </c>
      <c r="J180" s="495">
        <v>499.43333333333328</v>
      </c>
      <c r="K180" s="494">
        <v>491</v>
      </c>
      <c r="L180" s="494">
        <v>481.65</v>
      </c>
      <c r="M180" s="494">
        <v>0.39977000000000001</v>
      </c>
    </row>
    <row r="181" spans="1:13">
      <c r="A181" s="254">
        <v>171</v>
      </c>
      <c r="B181" s="497" t="s">
        <v>103</v>
      </c>
      <c r="C181" s="494">
        <v>725.65</v>
      </c>
      <c r="D181" s="495">
        <v>725.65</v>
      </c>
      <c r="E181" s="495">
        <v>717.55</v>
      </c>
      <c r="F181" s="495">
        <v>709.44999999999993</v>
      </c>
      <c r="G181" s="495">
        <v>701.34999999999991</v>
      </c>
      <c r="H181" s="495">
        <v>733.75</v>
      </c>
      <c r="I181" s="495">
        <v>741.85000000000014</v>
      </c>
      <c r="J181" s="495">
        <v>749.95</v>
      </c>
      <c r="K181" s="494">
        <v>733.75</v>
      </c>
      <c r="L181" s="494">
        <v>717.55</v>
      </c>
      <c r="M181" s="494">
        <v>11.18993</v>
      </c>
    </row>
    <row r="182" spans="1:13">
      <c r="A182" s="254">
        <v>172</v>
      </c>
      <c r="B182" s="497" t="s">
        <v>243</v>
      </c>
      <c r="C182" s="494">
        <v>515.9</v>
      </c>
      <c r="D182" s="495">
        <v>523.5</v>
      </c>
      <c r="E182" s="495">
        <v>502.5</v>
      </c>
      <c r="F182" s="495">
        <v>489.1</v>
      </c>
      <c r="G182" s="495">
        <v>468.1</v>
      </c>
      <c r="H182" s="495">
        <v>536.9</v>
      </c>
      <c r="I182" s="495">
        <v>557.9</v>
      </c>
      <c r="J182" s="495">
        <v>571.29999999999995</v>
      </c>
      <c r="K182" s="494">
        <v>544.5</v>
      </c>
      <c r="L182" s="494">
        <v>510.1</v>
      </c>
      <c r="M182" s="494">
        <v>0.87716000000000005</v>
      </c>
    </row>
    <row r="183" spans="1:13">
      <c r="A183" s="254">
        <v>173</v>
      </c>
      <c r="B183" s="497" t="s">
        <v>244</v>
      </c>
      <c r="C183" s="494">
        <v>1327.55</v>
      </c>
      <c r="D183" s="495">
        <v>1330.8833333333334</v>
      </c>
      <c r="E183" s="495">
        <v>1309.7666666666669</v>
      </c>
      <c r="F183" s="495">
        <v>1291.9833333333333</v>
      </c>
      <c r="G183" s="495">
        <v>1270.8666666666668</v>
      </c>
      <c r="H183" s="495">
        <v>1348.666666666667</v>
      </c>
      <c r="I183" s="495">
        <v>1369.7833333333333</v>
      </c>
      <c r="J183" s="495">
        <v>1387.5666666666671</v>
      </c>
      <c r="K183" s="494">
        <v>1352</v>
      </c>
      <c r="L183" s="494">
        <v>1313.1</v>
      </c>
      <c r="M183" s="494">
        <v>6.8820399999999999</v>
      </c>
    </row>
    <row r="184" spans="1:13">
      <c r="A184" s="254">
        <v>174</v>
      </c>
      <c r="B184" s="497" t="s">
        <v>367</v>
      </c>
      <c r="C184" s="494">
        <v>334.55</v>
      </c>
      <c r="D184" s="495">
        <v>337.21666666666664</v>
      </c>
      <c r="E184" s="495">
        <v>325.43333333333328</v>
      </c>
      <c r="F184" s="495">
        <v>316.31666666666666</v>
      </c>
      <c r="G184" s="495">
        <v>304.5333333333333</v>
      </c>
      <c r="H184" s="495">
        <v>346.33333333333326</v>
      </c>
      <c r="I184" s="495">
        <v>358.11666666666667</v>
      </c>
      <c r="J184" s="495">
        <v>367.23333333333323</v>
      </c>
      <c r="K184" s="494">
        <v>349</v>
      </c>
      <c r="L184" s="494">
        <v>328.1</v>
      </c>
      <c r="M184" s="494">
        <v>55.044269999999997</v>
      </c>
    </row>
    <row r="185" spans="1:13">
      <c r="A185" s="254">
        <v>175</v>
      </c>
      <c r="B185" s="497" t="s">
        <v>245</v>
      </c>
      <c r="C185" s="494">
        <v>639.85</v>
      </c>
      <c r="D185" s="495">
        <v>641.9</v>
      </c>
      <c r="E185" s="495">
        <v>626.94999999999993</v>
      </c>
      <c r="F185" s="495">
        <v>614.04999999999995</v>
      </c>
      <c r="G185" s="495">
        <v>599.09999999999991</v>
      </c>
      <c r="H185" s="495">
        <v>654.79999999999995</v>
      </c>
      <c r="I185" s="495">
        <v>669.75</v>
      </c>
      <c r="J185" s="495">
        <v>682.65</v>
      </c>
      <c r="K185" s="494">
        <v>656.85</v>
      </c>
      <c r="L185" s="494">
        <v>629</v>
      </c>
      <c r="M185" s="494">
        <v>24.198820000000001</v>
      </c>
    </row>
    <row r="186" spans="1:13">
      <c r="A186" s="254">
        <v>176</v>
      </c>
      <c r="B186" s="497" t="s">
        <v>104</v>
      </c>
      <c r="C186" s="494">
        <v>1291.9000000000001</v>
      </c>
      <c r="D186" s="495">
        <v>1315.6166666666666</v>
      </c>
      <c r="E186" s="495">
        <v>1257.8833333333332</v>
      </c>
      <c r="F186" s="495">
        <v>1223.8666666666666</v>
      </c>
      <c r="G186" s="495">
        <v>1166.1333333333332</v>
      </c>
      <c r="H186" s="495">
        <v>1349.6333333333332</v>
      </c>
      <c r="I186" s="495">
        <v>1407.3666666666663</v>
      </c>
      <c r="J186" s="495">
        <v>1441.3833333333332</v>
      </c>
      <c r="K186" s="494">
        <v>1373.35</v>
      </c>
      <c r="L186" s="494">
        <v>1281.5999999999999</v>
      </c>
      <c r="M186" s="494">
        <v>36.881970000000003</v>
      </c>
    </row>
    <row r="187" spans="1:13">
      <c r="A187" s="254">
        <v>177</v>
      </c>
      <c r="B187" s="497" t="s">
        <v>368</v>
      </c>
      <c r="C187" s="494">
        <v>288.10000000000002</v>
      </c>
      <c r="D187" s="495">
        <v>290.38333333333338</v>
      </c>
      <c r="E187" s="495">
        <v>284.01666666666677</v>
      </c>
      <c r="F187" s="495">
        <v>279.93333333333339</v>
      </c>
      <c r="G187" s="495">
        <v>273.56666666666678</v>
      </c>
      <c r="H187" s="495">
        <v>294.46666666666675</v>
      </c>
      <c r="I187" s="495">
        <v>300.83333333333343</v>
      </c>
      <c r="J187" s="495">
        <v>304.91666666666674</v>
      </c>
      <c r="K187" s="494">
        <v>296.75</v>
      </c>
      <c r="L187" s="494">
        <v>286.3</v>
      </c>
      <c r="M187" s="494">
        <v>0.84270999999999996</v>
      </c>
    </row>
    <row r="188" spans="1:13">
      <c r="A188" s="254">
        <v>178</v>
      </c>
      <c r="B188" s="497" t="s">
        <v>369</v>
      </c>
      <c r="C188" s="494">
        <v>128.75</v>
      </c>
      <c r="D188" s="495">
        <v>128.36666666666665</v>
      </c>
      <c r="E188" s="495">
        <v>126.58333333333329</v>
      </c>
      <c r="F188" s="495">
        <v>124.41666666666664</v>
      </c>
      <c r="G188" s="495">
        <v>122.63333333333328</v>
      </c>
      <c r="H188" s="495">
        <v>130.5333333333333</v>
      </c>
      <c r="I188" s="495">
        <v>132.31666666666666</v>
      </c>
      <c r="J188" s="495">
        <v>134.48333333333329</v>
      </c>
      <c r="K188" s="494">
        <v>130.15</v>
      </c>
      <c r="L188" s="494">
        <v>126.2</v>
      </c>
      <c r="M188" s="494">
        <v>7.7426899999999996</v>
      </c>
    </row>
    <row r="189" spans="1:13">
      <c r="A189" s="254">
        <v>179</v>
      </c>
      <c r="B189" s="497" t="s">
        <v>370</v>
      </c>
      <c r="C189" s="494">
        <v>899.9</v>
      </c>
      <c r="D189" s="495">
        <v>901.30000000000007</v>
      </c>
      <c r="E189" s="495">
        <v>887.60000000000014</v>
      </c>
      <c r="F189" s="495">
        <v>875.30000000000007</v>
      </c>
      <c r="G189" s="495">
        <v>861.60000000000014</v>
      </c>
      <c r="H189" s="495">
        <v>913.60000000000014</v>
      </c>
      <c r="I189" s="495">
        <v>927.30000000000018</v>
      </c>
      <c r="J189" s="495">
        <v>939.60000000000014</v>
      </c>
      <c r="K189" s="494">
        <v>915</v>
      </c>
      <c r="L189" s="494">
        <v>889</v>
      </c>
      <c r="M189" s="494">
        <v>0.58764000000000005</v>
      </c>
    </row>
    <row r="190" spans="1:13">
      <c r="A190" s="254">
        <v>180</v>
      </c>
      <c r="B190" s="497" t="s">
        <v>371</v>
      </c>
      <c r="C190" s="494">
        <v>414.5</v>
      </c>
      <c r="D190" s="495">
        <v>418.51666666666665</v>
      </c>
      <c r="E190" s="495">
        <v>408.0333333333333</v>
      </c>
      <c r="F190" s="495">
        <v>401.56666666666666</v>
      </c>
      <c r="G190" s="495">
        <v>391.08333333333331</v>
      </c>
      <c r="H190" s="495">
        <v>424.98333333333329</v>
      </c>
      <c r="I190" s="495">
        <v>435.46666666666664</v>
      </c>
      <c r="J190" s="495">
        <v>441.93333333333328</v>
      </c>
      <c r="K190" s="494">
        <v>429</v>
      </c>
      <c r="L190" s="494">
        <v>412.05</v>
      </c>
      <c r="M190" s="494">
        <v>5.9429699999999999</v>
      </c>
    </row>
    <row r="191" spans="1:13">
      <c r="A191" s="254">
        <v>181</v>
      </c>
      <c r="B191" s="497" t="s">
        <v>743</v>
      </c>
      <c r="C191" s="494">
        <v>127.6</v>
      </c>
      <c r="D191" s="495">
        <v>130.4</v>
      </c>
      <c r="E191" s="495">
        <v>123.80000000000001</v>
      </c>
      <c r="F191" s="495">
        <v>120</v>
      </c>
      <c r="G191" s="495">
        <v>113.4</v>
      </c>
      <c r="H191" s="495">
        <v>134.20000000000002</v>
      </c>
      <c r="I191" s="495">
        <v>140.79999999999998</v>
      </c>
      <c r="J191" s="495">
        <v>144.60000000000002</v>
      </c>
      <c r="K191" s="494">
        <v>137</v>
      </c>
      <c r="L191" s="494">
        <v>126.6</v>
      </c>
      <c r="M191" s="494">
        <v>2.0325700000000002</v>
      </c>
    </row>
    <row r="192" spans="1:13">
      <c r="A192" s="254">
        <v>182</v>
      </c>
      <c r="B192" s="497" t="s">
        <v>773</v>
      </c>
      <c r="C192" s="494">
        <v>707.9</v>
      </c>
      <c r="D192" s="495">
        <v>714.9</v>
      </c>
      <c r="E192" s="495">
        <v>694.8</v>
      </c>
      <c r="F192" s="495">
        <v>681.69999999999993</v>
      </c>
      <c r="G192" s="495">
        <v>661.59999999999991</v>
      </c>
      <c r="H192" s="495">
        <v>728</v>
      </c>
      <c r="I192" s="495">
        <v>748.10000000000014</v>
      </c>
      <c r="J192" s="495">
        <v>761.2</v>
      </c>
      <c r="K192" s="494">
        <v>735</v>
      </c>
      <c r="L192" s="494">
        <v>701.8</v>
      </c>
      <c r="M192" s="494">
        <v>1.0553399999999999</v>
      </c>
    </row>
    <row r="193" spans="1:13">
      <c r="A193" s="254">
        <v>183</v>
      </c>
      <c r="B193" s="497" t="s">
        <v>372</v>
      </c>
      <c r="C193" s="494">
        <v>543.04999999999995</v>
      </c>
      <c r="D193" s="495">
        <v>544.33333333333337</v>
      </c>
      <c r="E193" s="495">
        <v>532.7166666666667</v>
      </c>
      <c r="F193" s="495">
        <v>522.38333333333333</v>
      </c>
      <c r="G193" s="495">
        <v>510.76666666666665</v>
      </c>
      <c r="H193" s="495">
        <v>554.66666666666674</v>
      </c>
      <c r="I193" s="495">
        <v>566.2833333333333</v>
      </c>
      <c r="J193" s="495">
        <v>576.61666666666679</v>
      </c>
      <c r="K193" s="494">
        <v>555.95000000000005</v>
      </c>
      <c r="L193" s="494">
        <v>534</v>
      </c>
      <c r="M193" s="494">
        <v>17.261900000000001</v>
      </c>
    </row>
    <row r="194" spans="1:13">
      <c r="A194" s="254">
        <v>184</v>
      </c>
      <c r="B194" s="497" t="s">
        <v>373</v>
      </c>
      <c r="C194" s="494">
        <v>53.05</v>
      </c>
      <c r="D194" s="495">
        <v>53.433333333333337</v>
      </c>
      <c r="E194" s="495">
        <v>52.166666666666671</v>
      </c>
      <c r="F194" s="495">
        <v>51.283333333333331</v>
      </c>
      <c r="G194" s="495">
        <v>50.016666666666666</v>
      </c>
      <c r="H194" s="495">
        <v>54.316666666666677</v>
      </c>
      <c r="I194" s="495">
        <v>55.583333333333343</v>
      </c>
      <c r="J194" s="495">
        <v>56.466666666666683</v>
      </c>
      <c r="K194" s="494">
        <v>54.7</v>
      </c>
      <c r="L194" s="494">
        <v>52.55</v>
      </c>
      <c r="M194" s="494">
        <v>7.5107299999999997</v>
      </c>
    </row>
    <row r="195" spans="1:13">
      <c r="A195" s="254">
        <v>185</v>
      </c>
      <c r="B195" s="497" t="s">
        <v>374</v>
      </c>
      <c r="C195" s="494">
        <v>307.14999999999998</v>
      </c>
      <c r="D195" s="495">
        <v>308.18333333333334</v>
      </c>
      <c r="E195" s="495">
        <v>303.2166666666667</v>
      </c>
      <c r="F195" s="495">
        <v>299.28333333333336</v>
      </c>
      <c r="G195" s="495">
        <v>294.31666666666672</v>
      </c>
      <c r="H195" s="495">
        <v>312.11666666666667</v>
      </c>
      <c r="I195" s="495">
        <v>317.08333333333326</v>
      </c>
      <c r="J195" s="495">
        <v>321.01666666666665</v>
      </c>
      <c r="K195" s="494">
        <v>313.14999999999998</v>
      </c>
      <c r="L195" s="494">
        <v>304.25</v>
      </c>
      <c r="M195" s="494">
        <v>4.2577100000000003</v>
      </c>
    </row>
    <row r="196" spans="1:13">
      <c r="A196" s="254">
        <v>186</v>
      </c>
      <c r="B196" s="497" t="s">
        <v>375</v>
      </c>
      <c r="C196" s="494">
        <v>96.65</v>
      </c>
      <c r="D196" s="495">
        <v>96.833333333333329</v>
      </c>
      <c r="E196" s="495">
        <v>94.86666666666666</v>
      </c>
      <c r="F196" s="495">
        <v>93.083333333333329</v>
      </c>
      <c r="G196" s="495">
        <v>91.11666666666666</v>
      </c>
      <c r="H196" s="495">
        <v>98.61666666666666</v>
      </c>
      <c r="I196" s="495">
        <v>100.58333333333333</v>
      </c>
      <c r="J196" s="495">
        <v>102.36666666666666</v>
      </c>
      <c r="K196" s="494">
        <v>98.8</v>
      </c>
      <c r="L196" s="494">
        <v>95.05</v>
      </c>
      <c r="M196" s="494">
        <v>6.0792299999999999</v>
      </c>
    </row>
    <row r="197" spans="1:13">
      <c r="A197" s="254">
        <v>187</v>
      </c>
      <c r="B197" s="497" t="s">
        <v>376</v>
      </c>
      <c r="C197" s="494">
        <v>90.4</v>
      </c>
      <c r="D197" s="495">
        <v>90.116666666666674</v>
      </c>
      <c r="E197" s="495">
        <v>89.333333333333343</v>
      </c>
      <c r="F197" s="495">
        <v>88.266666666666666</v>
      </c>
      <c r="G197" s="495">
        <v>87.483333333333334</v>
      </c>
      <c r="H197" s="495">
        <v>91.183333333333351</v>
      </c>
      <c r="I197" s="495">
        <v>91.966666666666683</v>
      </c>
      <c r="J197" s="495">
        <v>93.03333333333336</v>
      </c>
      <c r="K197" s="494">
        <v>90.9</v>
      </c>
      <c r="L197" s="494">
        <v>89.05</v>
      </c>
      <c r="M197" s="494">
        <v>12.403639999999999</v>
      </c>
    </row>
    <row r="198" spans="1:13">
      <c r="A198" s="254">
        <v>188</v>
      </c>
      <c r="B198" s="497" t="s">
        <v>246</v>
      </c>
      <c r="C198" s="494">
        <v>248.6</v>
      </c>
      <c r="D198" s="495">
        <v>251.15</v>
      </c>
      <c r="E198" s="495">
        <v>244.3</v>
      </c>
      <c r="F198" s="495">
        <v>240</v>
      </c>
      <c r="G198" s="495">
        <v>233.15</v>
      </c>
      <c r="H198" s="495">
        <v>255.45000000000002</v>
      </c>
      <c r="I198" s="495">
        <v>262.29999999999995</v>
      </c>
      <c r="J198" s="495">
        <v>266.60000000000002</v>
      </c>
      <c r="K198" s="494">
        <v>258</v>
      </c>
      <c r="L198" s="494">
        <v>246.85</v>
      </c>
      <c r="M198" s="494">
        <v>7.2910000000000004</v>
      </c>
    </row>
    <row r="199" spans="1:13">
      <c r="A199" s="254">
        <v>189</v>
      </c>
      <c r="B199" s="497" t="s">
        <v>377</v>
      </c>
      <c r="C199" s="494">
        <v>707.45</v>
      </c>
      <c r="D199" s="495">
        <v>708.15</v>
      </c>
      <c r="E199" s="495">
        <v>699.3</v>
      </c>
      <c r="F199" s="495">
        <v>691.15</v>
      </c>
      <c r="G199" s="495">
        <v>682.3</v>
      </c>
      <c r="H199" s="495">
        <v>716.3</v>
      </c>
      <c r="I199" s="495">
        <v>725.15000000000009</v>
      </c>
      <c r="J199" s="495">
        <v>733.3</v>
      </c>
      <c r="K199" s="494">
        <v>717</v>
      </c>
      <c r="L199" s="494">
        <v>700</v>
      </c>
      <c r="M199" s="494">
        <v>5.2769999999999997E-2</v>
      </c>
    </row>
    <row r="200" spans="1:13">
      <c r="A200" s="254">
        <v>190</v>
      </c>
      <c r="B200" s="497" t="s">
        <v>247</v>
      </c>
      <c r="C200" s="494">
        <v>2044.3</v>
      </c>
      <c r="D200" s="495">
        <v>2058.4166666666665</v>
      </c>
      <c r="E200" s="495">
        <v>1991.8833333333332</v>
      </c>
      <c r="F200" s="495">
        <v>1939.4666666666667</v>
      </c>
      <c r="G200" s="495">
        <v>1872.9333333333334</v>
      </c>
      <c r="H200" s="495">
        <v>2110.833333333333</v>
      </c>
      <c r="I200" s="495">
        <v>2177.3666666666668</v>
      </c>
      <c r="J200" s="495">
        <v>2229.7833333333328</v>
      </c>
      <c r="K200" s="494">
        <v>2124.9499999999998</v>
      </c>
      <c r="L200" s="494">
        <v>2006</v>
      </c>
      <c r="M200" s="494">
        <v>5.6822400000000002</v>
      </c>
    </row>
    <row r="201" spans="1:13">
      <c r="A201" s="254">
        <v>191</v>
      </c>
      <c r="B201" s="497" t="s">
        <v>107</v>
      </c>
      <c r="C201" s="494">
        <v>961.3</v>
      </c>
      <c r="D201" s="495">
        <v>974.76666666666677</v>
      </c>
      <c r="E201" s="495">
        <v>943.53333333333353</v>
      </c>
      <c r="F201" s="495">
        <v>925.76666666666677</v>
      </c>
      <c r="G201" s="495">
        <v>894.53333333333353</v>
      </c>
      <c r="H201" s="495">
        <v>992.53333333333353</v>
      </c>
      <c r="I201" s="495">
        <v>1023.7666666666669</v>
      </c>
      <c r="J201" s="495">
        <v>1041.5333333333335</v>
      </c>
      <c r="K201" s="494">
        <v>1006</v>
      </c>
      <c r="L201" s="494">
        <v>957</v>
      </c>
      <c r="M201" s="494">
        <v>97.424180000000007</v>
      </c>
    </row>
    <row r="202" spans="1:13">
      <c r="A202" s="254">
        <v>192</v>
      </c>
      <c r="B202" s="497" t="s">
        <v>248</v>
      </c>
      <c r="C202" s="494">
        <v>2790.9</v>
      </c>
      <c r="D202" s="495">
        <v>2806.9666666666667</v>
      </c>
      <c r="E202" s="495">
        <v>2758.9333333333334</v>
      </c>
      <c r="F202" s="495">
        <v>2726.9666666666667</v>
      </c>
      <c r="G202" s="495">
        <v>2678.9333333333334</v>
      </c>
      <c r="H202" s="495">
        <v>2838.9333333333334</v>
      </c>
      <c r="I202" s="495">
        <v>2886.9666666666672</v>
      </c>
      <c r="J202" s="495">
        <v>2918.9333333333334</v>
      </c>
      <c r="K202" s="494">
        <v>2855</v>
      </c>
      <c r="L202" s="494">
        <v>2775</v>
      </c>
      <c r="M202" s="494">
        <v>2.3606600000000002</v>
      </c>
    </row>
    <row r="203" spans="1:13">
      <c r="A203" s="254">
        <v>193</v>
      </c>
      <c r="B203" s="497" t="s">
        <v>109</v>
      </c>
      <c r="C203" s="494">
        <v>1391.4</v>
      </c>
      <c r="D203" s="495">
        <v>1400.5833333333333</v>
      </c>
      <c r="E203" s="495">
        <v>1374.7666666666664</v>
      </c>
      <c r="F203" s="495">
        <v>1358.1333333333332</v>
      </c>
      <c r="G203" s="495">
        <v>1332.3166666666664</v>
      </c>
      <c r="H203" s="495">
        <v>1417.2166666666665</v>
      </c>
      <c r="I203" s="495">
        <v>1443.0333333333335</v>
      </c>
      <c r="J203" s="495">
        <v>1459.6666666666665</v>
      </c>
      <c r="K203" s="494">
        <v>1426.4</v>
      </c>
      <c r="L203" s="494">
        <v>1383.95</v>
      </c>
      <c r="M203" s="494">
        <v>115.93134999999999</v>
      </c>
    </row>
    <row r="204" spans="1:13">
      <c r="A204" s="254">
        <v>194</v>
      </c>
      <c r="B204" s="497" t="s">
        <v>249</v>
      </c>
      <c r="C204" s="494">
        <v>685.2</v>
      </c>
      <c r="D204" s="495">
        <v>681.43333333333339</v>
      </c>
      <c r="E204" s="495">
        <v>673.86666666666679</v>
      </c>
      <c r="F204" s="495">
        <v>662.53333333333342</v>
      </c>
      <c r="G204" s="495">
        <v>654.96666666666681</v>
      </c>
      <c r="H204" s="495">
        <v>692.76666666666677</v>
      </c>
      <c r="I204" s="495">
        <v>700.33333333333337</v>
      </c>
      <c r="J204" s="495">
        <v>711.66666666666674</v>
      </c>
      <c r="K204" s="494">
        <v>689</v>
      </c>
      <c r="L204" s="494">
        <v>670.1</v>
      </c>
      <c r="M204" s="494">
        <v>53.732329999999997</v>
      </c>
    </row>
    <row r="205" spans="1:13">
      <c r="A205" s="254">
        <v>195</v>
      </c>
      <c r="B205" s="497" t="s">
        <v>382</v>
      </c>
      <c r="C205" s="494">
        <v>24.1</v>
      </c>
      <c r="D205" s="495">
        <v>24.216666666666669</v>
      </c>
      <c r="E205" s="495">
        <v>23.783333333333339</v>
      </c>
      <c r="F205" s="495">
        <v>23.466666666666669</v>
      </c>
      <c r="G205" s="495">
        <v>23.033333333333339</v>
      </c>
      <c r="H205" s="495">
        <v>24.533333333333339</v>
      </c>
      <c r="I205" s="495">
        <v>24.966666666666669</v>
      </c>
      <c r="J205" s="495">
        <v>25.283333333333339</v>
      </c>
      <c r="K205" s="494">
        <v>24.65</v>
      </c>
      <c r="L205" s="494">
        <v>23.9</v>
      </c>
      <c r="M205" s="494">
        <v>37.793259999999997</v>
      </c>
    </row>
    <row r="206" spans="1:13">
      <c r="A206" s="254">
        <v>196</v>
      </c>
      <c r="B206" s="497" t="s">
        <v>378</v>
      </c>
      <c r="C206" s="494">
        <v>21.8</v>
      </c>
      <c r="D206" s="495">
        <v>22.099999999999998</v>
      </c>
      <c r="E206" s="495">
        <v>21.399999999999995</v>
      </c>
      <c r="F206" s="495">
        <v>20.999999999999996</v>
      </c>
      <c r="G206" s="495">
        <v>20.299999999999994</v>
      </c>
      <c r="H206" s="495">
        <v>22.499999999999996</v>
      </c>
      <c r="I206" s="495">
        <v>23.2</v>
      </c>
      <c r="J206" s="495">
        <v>23.599999999999998</v>
      </c>
      <c r="K206" s="494">
        <v>22.8</v>
      </c>
      <c r="L206" s="494">
        <v>21.7</v>
      </c>
      <c r="M206" s="494">
        <v>20.24858</v>
      </c>
    </row>
    <row r="207" spans="1:13">
      <c r="A207" s="254">
        <v>197</v>
      </c>
      <c r="B207" s="497" t="s">
        <v>379</v>
      </c>
      <c r="C207" s="494">
        <v>745.9</v>
      </c>
      <c r="D207" s="495">
        <v>746.98333333333323</v>
      </c>
      <c r="E207" s="495">
        <v>735.96666666666647</v>
      </c>
      <c r="F207" s="495">
        <v>726.03333333333319</v>
      </c>
      <c r="G207" s="495">
        <v>715.01666666666642</v>
      </c>
      <c r="H207" s="495">
        <v>756.91666666666652</v>
      </c>
      <c r="I207" s="495">
        <v>767.93333333333317</v>
      </c>
      <c r="J207" s="495">
        <v>777.86666666666656</v>
      </c>
      <c r="K207" s="494">
        <v>758</v>
      </c>
      <c r="L207" s="494">
        <v>737.05</v>
      </c>
      <c r="M207" s="494">
        <v>0.12673999999999999</v>
      </c>
    </row>
    <row r="208" spans="1:13">
      <c r="A208" s="254">
        <v>198</v>
      </c>
      <c r="B208" s="497" t="s">
        <v>105</v>
      </c>
      <c r="C208" s="494">
        <v>1004.8</v>
      </c>
      <c r="D208" s="495">
        <v>1007.4</v>
      </c>
      <c r="E208" s="495">
        <v>993.9</v>
      </c>
      <c r="F208" s="495">
        <v>983</v>
      </c>
      <c r="G208" s="495">
        <v>969.5</v>
      </c>
      <c r="H208" s="495">
        <v>1018.3</v>
      </c>
      <c r="I208" s="495">
        <v>1031.8</v>
      </c>
      <c r="J208" s="495">
        <v>1042.6999999999998</v>
      </c>
      <c r="K208" s="494">
        <v>1020.9</v>
      </c>
      <c r="L208" s="494">
        <v>996.5</v>
      </c>
      <c r="M208" s="494">
        <v>9.2498299999999993</v>
      </c>
    </row>
    <row r="209" spans="1:13">
      <c r="A209" s="254">
        <v>199</v>
      </c>
      <c r="B209" s="497" t="s">
        <v>380</v>
      </c>
      <c r="C209" s="494">
        <v>231.95</v>
      </c>
      <c r="D209" s="495">
        <v>231.73333333333335</v>
      </c>
      <c r="E209" s="495">
        <v>228.76666666666671</v>
      </c>
      <c r="F209" s="495">
        <v>225.58333333333337</v>
      </c>
      <c r="G209" s="495">
        <v>222.61666666666673</v>
      </c>
      <c r="H209" s="495">
        <v>234.91666666666669</v>
      </c>
      <c r="I209" s="495">
        <v>237.88333333333333</v>
      </c>
      <c r="J209" s="495">
        <v>241.06666666666666</v>
      </c>
      <c r="K209" s="494">
        <v>234.7</v>
      </c>
      <c r="L209" s="494">
        <v>228.55</v>
      </c>
      <c r="M209" s="494">
        <v>3.0653899999999998</v>
      </c>
    </row>
    <row r="210" spans="1:13">
      <c r="A210" s="254">
        <v>200</v>
      </c>
      <c r="B210" s="497" t="s">
        <v>381</v>
      </c>
      <c r="C210" s="494">
        <v>311.55</v>
      </c>
      <c r="D210" s="495">
        <v>314.85000000000002</v>
      </c>
      <c r="E210" s="495">
        <v>305.80000000000007</v>
      </c>
      <c r="F210" s="495">
        <v>300.05000000000007</v>
      </c>
      <c r="G210" s="495">
        <v>291.00000000000011</v>
      </c>
      <c r="H210" s="495">
        <v>320.60000000000002</v>
      </c>
      <c r="I210" s="495">
        <v>329.65</v>
      </c>
      <c r="J210" s="495">
        <v>335.4</v>
      </c>
      <c r="K210" s="494">
        <v>323.89999999999998</v>
      </c>
      <c r="L210" s="494">
        <v>309.10000000000002</v>
      </c>
      <c r="M210" s="494">
        <v>0.74111000000000005</v>
      </c>
    </row>
    <row r="211" spans="1:13">
      <c r="A211" s="254">
        <v>201</v>
      </c>
      <c r="B211" s="497" t="s">
        <v>110</v>
      </c>
      <c r="C211" s="494">
        <v>2823.7</v>
      </c>
      <c r="D211" s="495">
        <v>2824.4666666666667</v>
      </c>
      <c r="E211" s="495">
        <v>2800.0833333333335</v>
      </c>
      <c r="F211" s="495">
        <v>2776.4666666666667</v>
      </c>
      <c r="G211" s="495">
        <v>2752.0833333333335</v>
      </c>
      <c r="H211" s="495">
        <v>2848.0833333333335</v>
      </c>
      <c r="I211" s="495">
        <v>2872.4666666666667</v>
      </c>
      <c r="J211" s="495">
        <v>2896.0833333333335</v>
      </c>
      <c r="K211" s="494">
        <v>2848.85</v>
      </c>
      <c r="L211" s="494">
        <v>2800.85</v>
      </c>
      <c r="M211" s="494">
        <v>7.4009499999999999</v>
      </c>
    </row>
    <row r="212" spans="1:13">
      <c r="A212" s="254">
        <v>202</v>
      </c>
      <c r="B212" s="497" t="s">
        <v>383</v>
      </c>
      <c r="C212" s="494">
        <v>41.8</v>
      </c>
      <c r="D212" s="495">
        <v>41.833333333333336</v>
      </c>
      <c r="E212" s="495">
        <v>41.216666666666669</v>
      </c>
      <c r="F212" s="495">
        <v>40.633333333333333</v>
      </c>
      <c r="G212" s="495">
        <v>40.016666666666666</v>
      </c>
      <c r="H212" s="495">
        <v>42.416666666666671</v>
      </c>
      <c r="I212" s="495">
        <v>43.033333333333331</v>
      </c>
      <c r="J212" s="495">
        <v>43.616666666666674</v>
      </c>
      <c r="K212" s="494">
        <v>42.45</v>
      </c>
      <c r="L212" s="494">
        <v>41.25</v>
      </c>
      <c r="M212" s="494">
        <v>42.370890000000003</v>
      </c>
    </row>
    <row r="213" spans="1:13">
      <c r="A213" s="254">
        <v>203</v>
      </c>
      <c r="B213" s="497" t="s">
        <v>112</v>
      </c>
      <c r="C213" s="494">
        <v>359.35</v>
      </c>
      <c r="D213" s="495">
        <v>361.8</v>
      </c>
      <c r="E213" s="495">
        <v>352.1</v>
      </c>
      <c r="F213" s="495">
        <v>344.85</v>
      </c>
      <c r="G213" s="495">
        <v>335.15000000000003</v>
      </c>
      <c r="H213" s="495">
        <v>369.05</v>
      </c>
      <c r="I213" s="495">
        <v>378.74999999999994</v>
      </c>
      <c r="J213" s="495">
        <v>386</v>
      </c>
      <c r="K213" s="494">
        <v>371.5</v>
      </c>
      <c r="L213" s="494">
        <v>354.55</v>
      </c>
      <c r="M213" s="494">
        <v>155.26407</v>
      </c>
    </row>
    <row r="214" spans="1:13">
      <c r="A214" s="254">
        <v>204</v>
      </c>
      <c r="B214" s="497" t="s">
        <v>384</v>
      </c>
      <c r="C214" s="494">
        <v>951.35</v>
      </c>
      <c r="D214" s="495">
        <v>950.68333333333339</v>
      </c>
      <c r="E214" s="495">
        <v>943.46666666666681</v>
      </c>
      <c r="F214" s="495">
        <v>935.58333333333337</v>
      </c>
      <c r="G214" s="495">
        <v>928.36666666666679</v>
      </c>
      <c r="H214" s="495">
        <v>958.56666666666683</v>
      </c>
      <c r="I214" s="495">
        <v>965.78333333333353</v>
      </c>
      <c r="J214" s="495">
        <v>973.66666666666686</v>
      </c>
      <c r="K214" s="494">
        <v>957.9</v>
      </c>
      <c r="L214" s="494">
        <v>942.8</v>
      </c>
      <c r="M214" s="494">
        <v>1.25099</v>
      </c>
    </row>
    <row r="215" spans="1:13">
      <c r="A215" s="254">
        <v>205</v>
      </c>
      <c r="B215" s="497" t="s">
        <v>385</v>
      </c>
      <c r="C215" s="494">
        <v>140.4</v>
      </c>
      <c r="D215" s="495">
        <v>142.05000000000001</v>
      </c>
      <c r="E215" s="495">
        <v>135.80000000000001</v>
      </c>
      <c r="F215" s="495">
        <v>131.19999999999999</v>
      </c>
      <c r="G215" s="495">
        <v>124.94999999999999</v>
      </c>
      <c r="H215" s="495">
        <v>146.65000000000003</v>
      </c>
      <c r="I215" s="495">
        <v>152.90000000000003</v>
      </c>
      <c r="J215" s="495">
        <v>157.50000000000006</v>
      </c>
      <c r="K215" s="494">
        <v>148.30000000000001</v>
      </c>
      <c r="L215" s="494">
        <v>137.44999999999999</v>
      </c>
      <c r="M215" s="494">
        <v>74.211330000000004</v>
      </c>
    </row>
    <row r="216" spans="1:13">
      <c r="A216" s="254">
        <v>206</v>
      </c>
      <c r="B216" s="497" t="s">
        <v>113</v>
      </c>
      <c r="C216" s="494">
        <v>232.7</v>
      </c>
      <c r="D216" s="495">
        <v>232.91666666666666</v>
      </c>
      <c r="E216" s="495">
        <v>231.0333333333333</v>
      </c>
      <c r="F216" s="495">
        <v>229.36666666666665</v>
      </c>
      <c r="G216" s="495">
        <v>227.48333333333329</v>
      </c>
      <c r="H216" s="495">
        <v>234.58333333333331</v>
      </c>
      <c r="I216" s="495">
        <v>236.4666666666667</v>
      </c>
      <c r="J216" s="495">
        <v>238.13333333333333</v>
      </c>
      <c r="K216" s="494">
        <v>234.8</v>
      </c>
      <c r="L216" s="494">
        <v>231.25</v>
      </c>
      <c r="M216" s="494">
        <v>44.076770000000003</v>
      </c>
    </row>
    <row r="217" spans="1:13">
      <c r="A217" s="254">
        <v>207</v>
      </c>
      <c r="B217" s="497" t="s">
        <v>114</v>
      </c>
      <c r="C217" s="494">
        <v>2397.4499999999998</v>
      </c>
      <c r="D217" s="495">
        <v>2412.4166666666665</v>
      </c>
      <c r="E217" s="495">
        <v>2368.833333333333</v>
      </c>
      <c r="F217" s="495">
        <v>2340.2166666666667</v>
      </c>
      <c r="G217" s="495">
        <v>2296.6333333333332</v>
      </c>
      <c r="H217" s="495">
        <v>2441.0333333333328</v>
      </c>
      <c r="I217" s="495">
        <v>2484.6166666666659</v>
      </c>
      <c r="J217" s="495">
        <v>2513.2333333333327</v>
      </c>
      <c r="K217" s="494">
        <v>2456</v>
      </c>
      <c r="L217" s="494">
        <v>2383.8000000000002</v>
      </c>
      <c r="M217" s="494">
        <v>15.89508</v>
      </c>
    </row>
    <row r="218" spans="1:13">
      <c r="A218" s="254">
        <v>208</v>
      </c>
      <c r="B218" s="497" t="s">
        <v>250</v>
      </c>
      <c r="C218" s="494">
        <v>284.39999999999998</v>
      </c>
      <c r="D218" s="495">
        <v>285.21666666666664</v>
      </c>
      <c r="E218" s="495">
        <v>280.2833333333333</v>
      </c>
      <c r="F218" s="495">
        <v>276.16666666666669</v>
      </c>
      <c r="G218" s="495">
        <v>271.23333333333335</v>
      </c>
      <c r="H218" s="495">
        <v>289.33333333333326</v>
      </c>
      <c r="I218" s="495">
        <v>294.26666666666654</v>
      </c>
      <c r="J218" s="495">
        <v>298.38333333333321</v>
      </c>
      <c r="K218" s="494">
        <v>290.14999999999998</v>
      </c>
      <c r="L218" s="494">
        <v>281.10000000000002</v>
      </c>
      <c r="M218" s="494">
        <v>7.3845400000000003</v>
      </c>
    </row>
    <row r="219" spans="1:13">
      <c r="A219" s="254">
        <v>209</v>
      </c>
      <c r="B219" s="497" t="s">
        <v>386</v>
      </c>
      <c r="C219" s="494">
        <v>44345.599999999999</v>
      </c>
      <c r="D219" s="495">
        <v>43967.866666666669</v>
      </c>
      <c r="E219" s="495">
        <v>43435.733333333337</v>
      </c>
      <c r="F219" s="495">
        <v>42525.866666666669</v>
      </c>
      <c r="G219" s="495">
        <v>41993.733333333337</v>
      </c>
      <c r="H219" s="495">
        <v>44877.733333333337</v>
      </c>
      <c r="I219" s="495">
        <v>45409.866666666669</v>
      </c>
      <c r="J219" s="495">
        <v>46319.733333333337</v>
      </c>
      <c r="K219" s="494">
        <v>44500</v>
      </c>
      <c r="L219" s="494">
        <v>43058</v>
      </c>
      <c r="M219" s="494">
        <v>4.0460000000000003E-2</v>
      </c>
    </row>
    <row r="220" spans="1:13">
      <c r="A220" s="254">
        <v>210</v>
      </c>
      <c r="B220" s="497" t="s">
        <v>251</v>
      </c>
      <c r="C220" s="494">
        <v>40.950000000000003</v>
      </c>
      <c r="D220" s="495">
        <v>41.233333333333334</v>
      </c>
      <c r="E220" s="495">
        <v>40.216666666666669</v>
      </c>
      <c r="F220" s="495">
        <v>39.483333333333334</v>
      </c>
      <c r="G220" s="495">
        <v>38.466666666666669</v>
      </c>
      <c r="H220" s="495">
        <v>41.966666666666669</v>
      </c>
      <c r="I220" s="495">
        <v>42.983333333333334</v>
      </c>
      <c r="J220" s="495">
        <v>43.716666666666669</v>
      </c>
      <c r="K220" s="494">
        <v>42.25</v>
      </c>
      <c r="L220" s="494">
        <v>40.5</v>
      </c>
      <c r="M220" s="494">
        <v>29.140149999999998</v>
      </c>
    </row>
    <row r="221" spans="1:13">
      <c r="A221" s="254">
        <v>211</v>
      </c>
      <c r="B221" s="497" t="s">
        <v>108</v>
      </c>
      <c r="C221" s="494">
        <v>2415.9</v>
      </c>
      <c r="D221" s="495">
        <v>2455.3666666666663</v>
      </c>
      <c r="E221" s="495">
        <v>2366.7333333333327</v>
      </c>
      <c r="F221" s="495">
        <v>2317.5666666666662</v>
      </c>
      <c r="G221" s="495">
        <v>2228.9333333333325</v>
      </c>
      <c r="H221" s="495">
        <v>2504.5333333333328</v>
      </c>
      <c r="I221" s="495">
        <v>2593.166666666667</v>
      </c>
      <c r="J221" s="495">
        <v>2642.333333333333</v>
      </c>
      <c r="K221" s="494">
        <v>2544</v>
      </c>
      <c r="L221" s="494">
        <v>2406.1999999999998</v>
      </c>
      <c r="M221" s="494">
        <v>73.657650000000004</v>
      </c>
    </row>
    <row r="222" spans="1:13">
      <c r="A222" s="254">
        <v>212</v>
      </c>
      <c r="B222" s="497" t="s">
        <v>835</v>
      </c>
      <c r="C222" s="494">
        <v>268.60000000000002</v>
      </c>
      <c r="D222" s="495">
        <v>269.48333333333335</v>
      </c>
      <c r="E222" s="495">
        <v>267.36666666666667</v>
      </c>
      <c r="F222" s="495">
        <v>266.13333333333333</v>
      </c>
      <c r="G222" s="495">
        <v>264.01666666666665</v>
      </c>
      <c r="H222" s="495">
        <v>270.7166666666667</v>
      </c>
      <c r="I222" s="495">
        <v>272.83333333333337</v>
      </c>
      <c r="J222" s="495">
        <v>274.06666666666672</v>
      </c>
      <c r="K222" s="494">
        <v>271.60000000000002</v>
      </c>
      <c r="L222" s="494">
        <v>268.25</v>
      </c>
      <c r="M222" s="494">
        <v>0.26334999999999997</v>
      </c>
    </row>
    <row r="223" spans="1:13">
      <c r="A223" s="254">
        <v>213</v>
      </c>
      <c r="B223" s="497" t="s">
        <v>116</v>
      </c>
      <c r="C223" s="494">
        <v>559.1</v>
      </c>
      <c r="D223" s="495">
        <v>561.44999999999993</v>
      </c>
      <c r="E223" s="495">
        <v>550.24999999999989</v>
      </c>
      <c r="F223" s="495">
        <v>541.4</v>
      </c>
      <c r="G223" s="495">
        <v>530.19999999999993</v>
      </c>
      <c r="H223" s="495">
        <v>570.29999999999984</v>
      </c>
      <c r="I223" s="495">
        <v>581.49999999999989</v>
      </c>
      <c r="J223" s="495">
        <v>590.3499999999998</v>
      </c>
      <c r="K223" s="494">
        <v>572.65</v>
      </c>
      <c r="L223" s="494">
        <v>552.6</v>
      </c>
      <c r="M223" s="494">
        <v>244.25842</v>
      </c>
    </row>
    <row r="224" spans="1:13">
      <c r="A224" s="254">
        <v>214</v>
      </c>
      <c r="B224" s="497" t="s">
        <v>252</v>
      </c>
      <c r="C224" s="494">
        <v>1399</v>
      </c>
      <c r="D224" s="495">
        <v>1394.3666666666668</v>
      </c>
      <c r="E224" s="495">
        <v>1370.7333333333336</v>
      </c>
      <c r="F224" s="495">
        <v>1342.4666666666667</v>
      </c>
      <c r="G224" s="495">
        <v>1318.8333333333335</v>
      </c>
      <c r="H224" s="495">
        <v>1422.6333333333337</v>
      </c>
      <c r="I224" s="495">
        <v>1446.2666666666669</v>
      </c>
      <c r="J224" s="495">
        <v>1474.5333333333338</v>
      </c>
      <c r="K224" s="494">
        <v>1418</v>
      </c>
      <c r="L224" s="494">
        <v>1366.1</v>
      </c>
      <c r="M224" s="494">
        <v>9.2868600000000008</v>
      </c>
    </row>
    <row r="225" spans="1:13">
      <c r="A225" s="254">
        <v>215</v>
      </c>
      <c r="B225" s="497" t="s">
        <v>117</v>
      </c>
      <c r="C225" s="494">
        <v>477.95</v>
      </c>
      <c r="D225" s="495">
        <v>486.11666666666662</v>
      </c>
      <c r="E225" s="495">
        <v>457.33333333333326</v>
      </c>
      <c r="F225" s="495">
        <v>436.71666666666664</v>
      </c>
      <c r="G225" s="495">
        <v>407.93333333333328</v>
      </c>
      <c r="H225" s="495">
        <v>506.73333333333323</v>
      </c>
      <c r="I225" s="495">
        <v>535.51666666666665</v>
      </c>
      <c r="J225" s="495">
        <v>556.13333333333321</v>
      </c>
      <c r="K225" s="494">
        <v>514.9</v>
      </c>
      <c r="L225" s="494">
        <v>465.5</v>
      </c>
      <c r="M225" s="494">
        <v>230.54764</v>
      </c>
    </row>
    <row r="226" spans="1:13">
      <c r="A226" s="254">
        <v>216</v>
      </c>
      <c r="B226" s="497" t="s">
        <v>387</v>
      </c>
      <c r="C226" s="494">
        <v>424.6</v>
      </c>
      <c r="D226" s="495">
        <v>422.53333333333336</v>
      </c>
      <c r="E226" s="495">
        <v>416.26666666666671</v>
      </c>
      <c r="F226" s="495">
        <v>407.93333333333334</v>
      </c>
      <c r="G226" s="495">
        <v>401.66666666666669</v>
      </c>
      <c r="H226" s="495">
        <v>430.86666666666673</v>
      </c>
      <c r="I226" s="495">
        <v>437.13333333333338</v>
      </c>
      <c r="J226" s="495">
        <v>445.46666666666675</v>
      </c>
      <c r="K226" s="494">
        <v>428.8</v>
      </c>
      <c r="L226" s="494">
        <v>414.2</v>
      </c>
      <c r="M226" s="494">
        <v>15.40584</v>
      </c>
    </row>
    <row r="227" spans="1:13">
      <c r="A227" s="254">
        <v>217</v>
      </c>
      <c r="B227" s="497" t="s">
        <v>388</v>
      </c>
      <c r="C227" s="494">
        <v>3237.1</v>
      </c>
      <c r="D227" s="495">
        <v>3253.75</v>
      </c>
      <c r="E227" s="495">
        <v>3205.55</v>
      </c>
      <c r="F227" s="495">
        <v>3174</v>
      </c>
      <c r="G227" s="495">
        <v>3125.8</v>
      </c>
      <c r="H227" s="495">
        <v>3285.3</v>
      </c>
      <c r="I227" s="495">
        <v>3333.5</v>
      </c>
      <c r="J227" s="495">
        <v>3365.05</v>
      </c>
      <c r="K227" s="494">
        <v>3301.95</v>
      </c>
      <c r="L227" s="494">
        <v>3222.2</v>
      </c>
      <c r="M227" s="494">
        <v>5.9290000000000002E-2</v>
      </c>
    </row>
    <row r="228" spans="1:13">
      <c r="A228" s="254">
        <v>218</v>
      </c>
      <c r="B228" s="497" t="s">
        <v>253</v>
      </c>
      <c r="C228" s="494">
        <v>34</v>
      </c>
      <c r="D228" s="495">
        <v>34.133333333333333</v>
      </c>
      <c r="E228" s="495">
        <v>33.516666666666666</v>
      </c>
      <c r="F228" s="495">
        <v>33.033333333333331</v>
      </c>
      <c r="G228" s="495">
        <v>32.416666666666664</v>
      </c>
      <c r="H228" s="495">
        <v>34.616666666666667</v>
      </c>
      <c r="I228" s="495">
        <v>35.233333333333327</v>
      </c>
      <c r="J228" s="495">
        <v>35.716666666666669</v>
      </c>
      <c r="K228" s="494">
        <v>34.75</v>
      </c>
      <c r="L228" s="494">
        <v>33.65</v>
      </c>
      <c r="M228" s="494">
        <v>68.579629999999995</v>
      </c>
    </row>
    <row r="229" spans="1:13">
      <c r="A229" s="254">
        <v>219</v>
      </c>
      <c r="B229" s="497" t="s">
        <v>119</v>
      </c>
      <c r="C229" s="494">
        <v>50.65</v>
      </c>
      <c r="D229" s="495">
        <v>51.083333333333336</v>
      </c>
      <c r="E229" s="495">
        <v>49.766666666666673</v>
      </c>
      <c r="F229" s="495">
        <v>48.88333333333334</v>
      </c>
      <c r="G229" s="495">
        <v>47.566666666666677</v>
      </c>
      <c r="H229" s="495">
        <v>51.966666666666669</v>
      </c>
      <c r="I229" s="495">
        <v>53.283333333333331</v>
      </c>
      <c r="J229" s="495">
        <v>54.166666666666664</v>
      </c>
      <c r="K229" s="494">
        <v>52.4</v>
      </c>
      <c r="L229" s="494">
        <v>50.2</v>
      </c>
      <c r="M229" s="494">
        <v>351.91057999999998</v>
      </c>
    </row>
    <row r="230" spans="1:13">
      <c r="A230" s="254">
        <v>220</v>
      </c>
      <c r="B230" s="497" t="s">
        <v>389</v>
      </c>
      <c r="C230" s="494">
        <v>45.7</v>
      </c>
      <c r="D230" s="495">
        <v>45.666666666666664</v>
      </c>
      <c r="E230" s="495">
        <v>45.033333333333331</v>
      </c>
      <c r="F230" s="495">
        <v>44.366666666666667</v>
      </c>
      <c r="G230" s="495">
        <v>43.733333333333334</v>
      </c>
      <c r="H230" s="495">
        <v>46.333333333333329</v>
      </c>
      <c r="I230" s="495">
        <v>46.966666666666669</v>
      </c>
      <c r="J230" s="495">
        <v>47.633333333333326</v>
      </c>
      <c r="K230" s="494">
        <v>46.3</v>
      </c>
      <c r="L230" s="494">
        <v>45</v>
      </c>
      <c r="M230" s="494">
        <v>81.086879999999994</v>
      </c>
    </row>
    <row r="231" spans="1:13">
      <c r="A231" s="254">
        <v>221</v>
      </c>
      <c r="B231" s="497" t="s">
        <v>390</v>
      </c>
      <c r="C231" s="494">
        <v>1025.8</v>
      </c>
      <c r="D231" s="495">
        <v>1043.25</v>
      </c>
      <c r="E231" s="495">
        <v>996.55</v>
      </c>
      <c r="F231" s="495">
        <v>967.3</v>
      </c>
      <c r="G231" s="495">
        <v>920.59999999999991</v>
      </c>
      <c r="H231" s="495">
        <v>1072.5</v>
      </c>
      <c r="I231" s="495">
        <v>1119.1999999999998</v>
      </c>
      <c r="J231" s="495">
        <v>1148.45</v>
      </c>
      <c r="K231" s="494">
        <v>1089.95</v>
      </c>
      <c r="L231" s="494">
        <v>1014</v>
      </c>
      <c r="M231" s="494">
        <v>0.38112000000000001</v>
      </c>
    </row>
    <row r="232" spans="1:13">
      <c r="A232" s="254">
        <v>222</v>
      </c>
      <c r="B232" s="497" t="s">
        <v>391</v>
      </c>
      <c r="C232" s="494">
        <v>251.85</v>
      </c>
      <c r="D232" s="495">
        <v>254.94999999999996</v>
      </c>
      <c r="E232" s="495">
        <v>244.84999999999991</v>
      </c>
      <c r="F232" s="495">
        <v>237.84999999999994</v>
      </c>
      <c r="G232" s="495">
        <v>227.74999999999989</v>
      </c>
      <c r="H232" s="495">
        <v>261.94999999999993</v>
      </c>
      <c r="I232" s="495">
        <v>272.05</v>
      </c>
      <c r="J232" s="495">
        <v>279.04999999999995</v>
      </c>
      <c r="K232" s="494">
        <v>265.05</v>
      </c>
      <c r="L232" s="494">
        <v>247.95</v>
      </c>
      <c r="M232" s="494">
        <v>2.28938</v>
      </c>
    </row>
    <row r="233" spans="1:13">
      <c r="A233" s="254">
        <v>223</v>
      </c>
      <c r="B233" s="497" t="s">
        <v>746</v>
      </c>
      <c r="C233" s="494">
        <v>1104.3499999999999</v>
      </c>
      <c r="D233" s="495">
        <v>1114.7</v>
      </c>
      <c r="E233" s="495">
        <v>1080.6500000000001</v>
      </c>
      <c r="F233" s="495">
        <v>1056.95</v>
      </c>
      <c r="G233" s="495">
        <v>1022.9000000000001</v>
      </c>
      <c r="H233" s="495">
        <v>1138.4000000000001</v>
      </c>
      <c r="I233" s="495">
        <v>1172.4499999999998</v>
      </c>
      <c r="J233" s="495">
        <v>1196.1500000000001</v>
      </c>
      <c r="K233" s="494">
        <v>1148.75</v>
      </c>
      <c r="L233" s="494">
        <v>1091</v>
      </c>
      <c r="M233" s="494">
        <v>0.14344999999999999</v>
      </c>
    </row>
    <row r="234" spans="1:13">
      <c r="A234" s="254">
        <v>224</v>
      </c>
      <c r="B234" s="497" t="s">
        <v>750</v>
      </c>
      <c r="C234" s="494">
        <v>594.20000000000005</v>
      </c>
      <c r="D234" s="495">
        <v>593.9</v>
      </c>
      <c r="E234" s="495">
        <v>570.79999999999995</v>
      </c>
      <c r="F234" s="495">
        <v>547.4</v>
      </c>
      <c r="G234" s="495">
        <v>524.29999999999995</v>
      </c>
      <c r="H234" s="495">
        <v>617.29999999999995</v>
      </c>
      <c r="I234" s="495">
        <v>640.40000000000009</v>
      </c>
      <c r="J234" s="495">
        <v>663.8</v>
      </c>
      <c r="K234" s="494">
        <v>617</v>
      </c>
      <c r="L234" s="494">
        <v>570.5</v>
      </c>
      <c r="M234" s="494">
        <v>20.644400000000001</v>
      </c>
    </row>
    <row r="235" spans="1:13">
      <c r="A235" s="254">
        <v>225</v>
      </c>
      <c r="B235" s="497" t="s">
        <v>392</v>
      </c>
      <c r="C235" s="494">
        <v>103.95</v>
      </c>
      <c r="D235" s="495">
        <v>103.64999999999999</v>
      </c>
      <c r="E235" s="495">
        <v>102.79999999999998</v>
      </c>
      <c r="F235" s="495">
        <v>101.64999999999999</v>
      </c>
      <c r="G235" s="495">
        <v>100.79999999999998</v>
      </c>
      <c r="H235" s="495">
        <v>104.79999999999998</v>
      </c>
      <c r="I235" s="495">
        <v>105.64999999999998</v>
      </c>
      <c r="J235" s="495">
        <v>106.79999999999998</v>
      </c>
      <c r="K235" s="494">
        <v>104.5</v>
      </c>
      <c r="L235" s="494">
        <v>102.5</v>
      </c>
      <c r="M235" s="494">
        <v>4.4157799999999998</v>
      </c>
    </row>
    <row r="236" spans="1:13">
      <c r="A236" s="254">
        <v>226</v>
      </c>
      <c r="B236" s="497" t="s">
        <v>393</v>
      </c>
      <c r="C236" s="494">
        <v>87</v>
      </c>
      <c r="D236" s="495">
        <v>87.2</v>
      </c>
      <c r="E236" s="495">
        <v>86.550000000000011</v>
      </c>
      <c r="F236" s="495">
        <v>86.100000000000009</v>
      </c>
      <c r="G236" s="495">
        <v>85.450000000000017</v>
      </c>
      <c r="H236" s="495">
        <v>87.65</v>
      </c>
      <c r="I236" s="495">
        <v>88.300000000000011</v>
      </c>
      <c r="J236" s="495">
        <v>88.75</v>
      </c>
      <c r="K236" s="494">
        <v>87.85</v>
      </c>
      <c r="L236" s="494">
        <v>86.75</v>
      </c>
      <c r="M236" s="494">
        <v>6.4420299999999999</v>
      </c>
    </row>
    <row r="237" spans="1:13">
      <c r="A237" s="254">
        <v>227</v>
      </c>
      <c r="B237" s="497" t="s">
        <v>126</v>
      </c>
      <c r="C237" s="494">
        <v>203.55</v>
      </c>
      <c r="D237" s="495">
        <v>204.35</v>
      </c>
      <c r="E237" s="495">
        <v>201.7</v>
      </c>
      <c r="F237" s="495">
        <v>199.85</v>
      </c>
      <c r="G237" s="495">
        <v>197.2</v>
      </c>
      <c r="H237" s="495">
        <v>206.2</v>
      </c>
      <c r="I237" s="495">
        <v>208.85000000000002</v>
      </c>
      <c r="J237" s="495">
        <v>210.7</v>
      </c>
      <c r="K237" s="494">
        <v>207</v>
      </c>
      <c r="L237" s="494">
        <v>202.5</v>
      </c>
      <c r="M237" s="494">
        <v>213.64882</v>
      </c>
    </row>
    <row r="238" spans="1:13">
      <c r="A238" s="254">
        <v>228</v>
      </c>
      <c r="B238" s="497" t="s">
        <v>395</v>
      </c>
      <c r="C238" s="494">
        <v>103.85</v>
      </c>
      <c r="D238" s="495">
        <v>104.28333333333335</v>
      </c>
      <c r="E238" s="495">
        <v>103.06666666666669</v>
      </c>
      <c r="F238" s="495">
        <v>102.28333333333335</v>
      </c>
      <c r="G238" s="495">
        <v>101.06666666666669</v>
      </c>
      <c r="H238" s="495">
        <v>105.06666666666669</v>
      </c>
      <c r="I238" s="495">
        <v>106.28333333333336</v>
      </c>
      <c r="J238" s="495">
        <v>107.06666666666669</v>
      </c>
      <c r="K238" s="494">
        <v>105.5</v>
      </c>
      <c r="L238" s="494">
        <v>103.5</v>
      </c>
      <c r="M238" s="494">
        <v>2.1427299999999998</v>
      </c>
    </row>
    <row r="239" spans="1:13">
      <c r="A239" s="254">
        <v>229</v>
      </c>
      <c r="B239" s="497" t="s">
        <v>396</v>
      </c>
      <c r="C239" s="494">
        <v>164.95</v>
      </c>
      <c r="D239" s="495">
        <v>165.6</v>
      </c>
      <c r="E239" s="495">
        <v>161.94999999999999</v>
      </c>
      <c r="F239" s="495">
        <v>158.94999999999999</v>
      </c>
      <c r="G239" s="495">
        <v>155.29999999999998</v>
      </c>
      <c r="H239" s="495">
        <v>168.6</v>
      </c>
      <c r="I239" s="495">
        <v>172.25000000000003</v>
      </c>
      <c r="J239" s="495">
        <v>175.25</v>
      </c>
      <c r="K239" s="494">
        <v>169.25</v>
      </c>
      <c r="L239" s="494">
        <v>162.6</v>
      </c>
      <c r="M239" s="494">
        <v>22.255849999999999</v>
      </c>
    </row>
    <row r="240" spans="1:13">
      <c r="A240" s="254">
        <v>230</v>
      </c>
      <c r="B240" s="497" t="s">
        <v>115</v>
      </c>
      <c r="C240" s="494">
        <v>165.1</v>
      </c>
      <c r="D240" s="495">
        <v>165.36666666666667</v>
      </c>
      <c r="E240" s="495">
        <v>162.73333333333335</v>
      </c>
      <c r="F240" s="495">
        <v>160.36666666666667</v>
      </c>
      <c r="G240" s="495">
        <v>157.73333333333335</v>
      </c>
      <c r="H240" s="495">
        <v>167.73333333333335</v>
      </c>
      <c r="I240" s="495">
        <v>170.36666666666667</v>
      </c>
      <c r="J240" s="495">
        <v>172.73333333333335</v>
      </c>
      <c r="K240" s="494">
        <v>168</v>
      </c>
      <c r="L240" s="494">
        <v>163</v>
      </c>
      <c r="M240" s="494">
        <v>149.95164</v>
      </c>
    </row>
    <row r="241" spans="1:13">
      <c r="A241" s="254">
        <v>231</v>
      </c>
      <c r="B241" s="497" t="s">
        <v>397</v>
      </c>
      <c r="C241" s="494">
        <v>76.05</v>
      </c>
      <c r="D241" s="495">
        <v>76.116666666666674</v>
      </c>
      <c r="E241" s="495">
        <v>74.733333333333348</v>
      </c>
      <c r="F241" s="495">
        <v>73.416666666666671</v>
      </c>
      <c r="G241" s="495">
        <v>72.033333333333346</v>
      </c>
      <c r="H241" s="495">
        <v>77.433333333333351</v>
      </c>
      <c r="I241" s="495">
        <v>78.816666666666677</v>
      </c>
      <c r="J241" s="495">
        <v>80.133333333333354</v>
      </c>
      <c r="K241" s="494">
        <v>77.5</v>
      </c>
      <c r="L241" s="494">
        <v>74.8</v>
      </c>
      <c r="M241" s="494">
        <v>51.731259999999999</v>
      </c>
    </row>
    <row r="242" spans="1:13">
      <c r="A242" s="254">
        <v>232</v>
      </c>
      <c r="B242" s="497" t="s">
        <v>747</v>
      </c>
      <c r="C242" s="494">
        <v>7764.4</v>
      </c>
      <c r="D242" s="495">
        <v>7789.5333333333328</v>
      </c>
      <c r="E242" s="495">
        <v>7690.5666666666657</v>
      </c>
      <c r="F242" s="495">
        <v>7616.7333333333327</v>
      </c>
      <c r="G242" s="495">
        <v>7517.7666666666655</v>
      </c>
      <c r="H242" s="495">
        <v>7863.3666666666659</v>
      </c>
      <c r="I242" s="495">
        <v>7962.333333333333</v>
      </c>
      <c r="J242" s="495">
        <v>8036.1666666666661</v>
      </c>
      <c r="K242" s="494">
        <v>7888.5</v>
      </c>
      <c r="L242" s="494">
        <v>7715.7</v>
      </c>
      <c r="M242" s="494">
        <v>1.0416700000000001</v>
      </c>
    </row>
    <row r="243" spans="1:13">
      <c r="A243" s="254">
        <v>233</v>
      </c>
      <c r="B243" s="497" t="s">
        <v>254</v>
      </c>
      <c r="C243" s="494">
        <v>100.7</v>
      </c>
      <c r="D243" s="495">
        <v>100.88333333333333</v>
      </c>
      <c r="E243" s="495">
        <v>99.166666666666657</v>
      </c>
      <c r="F243" s="495">
        <v>97.633333333333326</v>
      </c>
      <c r="G243" s="495">
        <v>95.916666666666657</v>
      </c>
      <c r="H243" s="495">
        <v>102.41666666666666</v>
      </c>
      <c r="I243" s="495">
        <v>104.13333333333333</v>
      </c>
      <c r="J243" s="495">
        <v>105.66666666666666</v>
      </c>
      <c r="K243" s="494">
        <v>102.6</v>
      </c>
      <c r="L243" s="494">
        <v>99.35</v>
      </c>
      <c r="M243" s="494">
        <v>16.799430000000001</v>
      </c>
    </row>
    <row r="244" spans="1:13">
      <c r="A244" s="254">
        <v>234</v>
      </c>
      <c r="B244" s="497" t="s">
        <v>398</v>
      </c>
      <c r="C244" s="494">
        <v>352.8</v>
      </c>
      <c r="D244" s="495">
        <v>354.61666666666662</v>
      </c>
      <c r="E244" s="495">
        <v>347.28333333333325</v>
      </c>
      <c r="F244" s="495">
        <v>341.76666666666665</v>
      </c>
      <c r="G244" s="495">
        <v>334.43333333333328</v>
      </c>
      <c r="H244" s="495">
        <v>360.13333333333321</v>
      </c>
      <c r="I244" s="495">
        <v>367.46666666666658</v>
      </c>
      <c r="J244" s="495">
        <v>372.98333333333318</v>
      </c>
      <c r="K244" s="494">
        <v>361.95</v>
      </c>
      <c r="L244" s="494">
        <v>349.1</v>
      </c>
      <c r="M244" s="494">
        <v>22.007930000000002</v>
      </c>
    </row>
    <row r="245" spans="1:13">
      <c r="A245" s="254">
        <v>235</v>
      </c>
      <c r="B245" s="497" t="s">
        <v>255</v>
      </c>
      <c r="C245" s="494">
        <v>95.95</v>
      </c>
      <c r="D245" s="495">
        <v>97.649999999999991</v>
      </c>
      <c r="E245" s="495">
        <v>93.049999999999983</v>
      </c>
      <c r="F245" s="495">
        <v>90.149999999999991</v>
      </c>
      <c r="G245" s="495">
        <v>85.549999999999983</v>
      </c>
      <c r="H245" s="495">
        <v>100.54999999999998</v>
      </c>
      <c r="I245" s="495">
        <v>105.14999999999998</v>
      </c>
      <c r="J245" s="495">
        <v>108.04999999999998</v>
      </c>
      <c r="K245" s="494">
        <v>102.25</v>
      </c>
      <c r="L245" s="494">
        <v>94.75</v>
      </c>
      <c r="M245" s="494">
        <v>94.289379999999994</v>
      </c>
    </row>
    <row r="246" spans="1:13">
      <c r="A246" s="254">
        <v>236</v>
      </c>
      <c r="B246" s="497" t="s">
        <v>125</v>
      </c>
      <c r="C246" s="494">
        <v>87.8</v>
      </c>
      <c r="D246" s="495">
        <v>88.383333333333326</v>
      </c>
      <c r="E246" s="495">
        <v>86.766666666666652</v>
      </c>
      <c r="F246" s="495">
        <v>85.73333333333332</v>
      </c>
      <c r="G246" s="495">
        <v>84.116666666666646</v>
      </c>
      <c r="H246" s="495">
        <v>89.416666666666657</v>
      </c>
      <c r="I246" s="495">
        <v>91.033333333333331</v>
      </c>
      <c r="J246" s="495">
        <v>92.066666666666663</v>
      </c>
      <c r="K246" s="494">
        <v>90</v>
      </c>
      <c r="L246" s="494">
        <v>87.35</v>
      </c>
      <c r="M246" s="494">
        <v>108.66043999999999</v>
      </c>
    </row>
    <row r="247" spans="1:13">
      <c r="A247" s="254">
        <v>237</v>
      </c>
      <c r="B247" s="497" t="s">
        <v>399</v>
      </c>
      <c r="C247" s="494">
        <v>16.149999999999999</v>
      </c>
      <c r="D247" s="495">
        <v>16.266666666666666</v>
      </c>
      <c r="E247" s="495">
        <v>15.783333333333331</v>
      </c>
      <c r="F247" s="495">
        <v>15.416666666666666</v>
      </c>
      <c r="G247" s="495">
        <v>14.933333333333332</v>
      </c>
      <c r="H247" s="495">
        <v>16.633333333333333</v>
      </c>
      <c r="I247" s="495">
        <v>17.116666666666667</v>
      </c>
      <c r="J247" s="495">
        <v>17.483333333333331</v>
      </c>
      <c r="K247" s="494">
        <v>16.75</v>
      </c>
      <c r="L247" s="494">
        <v>15.9</v>
      </c>
      <c r="M247" s="494">
        <v>144.12009</v>
      </c>
    </row>
    <row r="248" spans="1:13">
      <c r="A248" s="254">
        <v>238</v>
      </c>
      <c r="B248" s="497" t="s">
        <v>772</v>
      </c>
      <c r="C248" s="494">
        <v>1640.05</v>
      </c>
      <c r="D248" s="495">
        <v>1635</v>
      </c>
      <c r="E248" s="495">
        <v>1621.05</v>
      </c>
      <c r="F248" s="495">
        <v>1602.05</v>
      </c>
      <c r="G248" s="495">
        <v>1588.1</v>
      </c>
      <c r="H248" s="495">
        <v>1654</v>
      </c>
      <c r="I248" s="495">
        <v>1667.9499999999998</v>
      </c>
      <c r="J248" s="495">
        <v>1686.95</v>
      </c>
      <c r="K248" s="494">
        <v>1648.95</v>
      </c>
      <c r="L248" s="494">
        <v>1616</v>
      </c>
      <c r="M248" s="494">
        <v>11.43229</v>
      </c>
    </row>
    <row r="249" spans="1:13">
      <c r="A249" s="254">
        <v>239</v>
      </c>
      <c r="B249" s="497" t="s">
        <v>748</v>
      </c>
      <c r="C249" s="494">
        <v>320.25</v>
      </c>
      <c r="D249" s="495">
        <v>323.53333333333336</v>
      </c>
      <c r="E249" s="495">
        <v>310.06666666666672</v>
      </c>
      <c r="F249" s="495">
        <v>299.88333333333338</v>
      </c>
      <c r="G249" s="495">
        <v>286.41666666666674</v>
      </c>
      <c r="H249" s="495">
        <v>333.7166666666667</v>
      </c>
      <c r="I249" s="495">
        <v>347.18333333333328</v>
      </c>
      <c r="J249" s="495">
        <v>357.36666666666667</v>
      </c>
      <c r="K249" s="494">
        <v>337</v>
      </c>
      <c r="L249" s="494">
        <v>313.35000000000002</v>
      </c>
      <c r="M249" s="494">
        <v>7.7323500000000003</v>
      </c>
    </row>
    <row r="250" spans="1:13">
      <c r="A250" s="254">
        <v>240</v>
      </c>
      <c r="B250" s="497" t="s">
        <v>120</v>
      </c>
      <c r="C250" s="494">
        <v>504.2</v>
      </c>
      <c r="D250" s="495">
        <v>506.06666666666666</v>
      </c>
      <c r="E250" s="495">
        <v>498.13333333333333</v>
      </c>
      <c r="F250" s="495">
        <v>492.06666666666666</v>
      </c>
      <c r="G250" s="495">
        <v>484.13333333333333</v>
      </c>
      <c r="H250" s="495">
        <v>512.13333333333333</v>
      </c>
      <c r="I250" s="495">
        <v>520.06666666666661</v>
      </c>
      <c r="J250" s="495">
        <v>526.13333333333333</v>
      </c>
      <c r="K250" s="494">
        <v>514</v>
      </c>
      <c r="L250" s="494">
        <v>500</v>
      </c>
      <c r="M250" s="494">
        <v>16.634530000000002</v>
      </c>
    </row>
    <row r="251" spans="1:13">
      <c r="A251" s="254">
        <v>241</v>
      </c>
      <c r="B251" s="497" t="s">
        <v>826</v>
      </c>
      <c r="C251" s="494">
        <v>255.95</v>
      </c>
      <c r="D251" s="495">
        <v>257.2833333333333</v>
      </c>
      <c r="E251" s="495">
        <v>249.21666666666658</v>
      </c>
      <c r="F251" s="495">
        <v>242.48333333333329</v>
      </c>
      <c r="G251" s="495">
        <v>234.41666666666657</v>
      </c>
      <c r="H251" s="495">
        <v>264.01666666666659</v>
      </c>
      <c r="I251" s="495">
        <v>272.08333333333331</v>
      </c>
      <c r="J251" s="495">
        <v>278.81666666666661</v>
      </c>
      <c r="K251" s="494">
        <v>265.35000000000002</v>
      </c>
      <c r="L251" s="494">
        <v>250.55</v>
      </c>
      <c r="M251" s="494">
        <v>54.290779999999998</v>
      </c>
    </row>
    <row r="252" spans="1:13">
      <c r="A252" s="254">
        <v>242</v>
      </c>
      <c r="B252" s="497" t="s">
        <v>122</v>
      </c>
      <c r="C252" s="494">
        <v>845</v>
      </c>
      <c r="D252" s="495">
        <v>849.94999999999993</v>
      </c>
      <c r="E252" s="495">
        <v>835.09999999999991</v>
      </c>
      <c r="F252" s="495">
        <v>825.19999999999993</v>
      </c>
      <c r="G252" s="495">
        <v>810.34999999999991</v>
      </c>
      <c r="H252" s="495">
        <v>859.84999999999991</v>
      </c>
      <c r="I252" s="495">
        <v>874.7</v>
      </c>
      <c r="J252" s="495">
        <v>884.59999999999991</v>
      </c>
      <c r="K252" s="494">
        <v>864.8</v>
      </c>
      <c r="L252" s="494">
        <v>840.05</v>
      </c>
      <c r="M252" s="494">
        <v>82.406689999999998</v>
      </c>
    </row>
    <row r="253" spans="1:13">
      <c r="A253" s="254">
        <v>243</v>
      </c>
      <c r="B253" s="497" t="s">
        <v>256</v>
      </c>
      <c r="C253" s="494">
        <v>4777</v>
      </c>
      <c r="D253" s="495">
        <v>4754</v>
      </c>
      <c r="E253" s="495">
        <v>4678</v>
      </c>
      <c r="F253" s="495">
        <v>4579</v>
      </c>
      <c r="G253" s="495">
        <v>4503</v>
      </c>
      <c r="H253" s="495">
        <v>4853</v>
      </c>
      <c r="I253" s="495">
        <v>4929</v>
      </c>
      <c r="J253" s="495">
        <v>5028</v>
      </c>
      <c r="K253" s="494">
        <v>4830</v>
      </c>
      <c r="L253" s="494">
        <v>4655</v>
      </c>
      <c r="M253" s="494">
        <v>8.0130999999999997</v>
      </c>
    </row>
    <row r="254" spans="1:13">
      <c r="A254" s="254">
        <v>244</v>
      </c>
      <c r="B254" s="497" t="s">
        <v>124</v>
      </c>
      <c r="C254" s="494">
        <v>1351.35</v>
      </c>
      <c r="D254" s="495">
        <v>1357.5833333333333</v>
      </c>
      <c r="E254" s="495">
        <v>1336.1666666666665</v>
      </c>
      <c r="F254" s="495">
        <v>1320.9833333333333</v>
      </c>
      <c r="G254" s="495">
        <v>1299.5666666666666</v>
      </c>
      <c r="H254" s="495">
        <v>1372.7666666666664</v>
      </c>
      <c r="I254" s="495">
        <v>1394.1833333333329</v>
      </c>
      <c r="J254" s="495">
        <v>1409.3666666666663</v>
      </c>
      <c r="K254" s="494">
        <v>1379</v>
      </c>
      <c r="L254" s="494">
        <v>1342.4</v>
      </c>
      <c r="M254" s="494">
        <v>85.607659999999996</v>
      </c>
    </row>
    <row r="255" spans="1:13">
      <c r="A255" s="254">
        <v>245</v>
      </c>
      <c r="B255" s="497" t="s">
        <v>749</v>
      </c>
      <c r="C255" s="494">
        <v>679.3</v>
      </c>
      <c r="D255" s="495">
        <v>684.25</v>
      </c>
      <c r="E255" s="495">
        <v>670.65</v>
      </c>
      <c r="F255" s="495">
        <v>662</v>
      </c>
      <c r="G255" s="495">
        <v>648.4</v>
      </c>
      <c r="H255" s="495">
        <v>692.9</v>
      </c>
      <c r="I255" s="495">
        <v>706.49999999999989</v>
      </c>
      <c r="J255" s="495">
        <v>715.15</v>
      </c>
      <c r="K255" s="494">
        <v>697.85</v>
      </c>
      <c r="L255" s="494">
        <v>675.6</v>
      </c>
      <c r="M255" s="494">
        <v>0.18428</v>
      </c>
    </row>
    <row r="256" spans="1:13">
      <c r="A256" s="254">
        <v>246</v>
      </c>
      <c r="B256" s="497" t="s">
        <v>400</v>
      </c>
      <c r="C256" s="494">
        <v>266</v>
      </c>
      <c r="D256" s="495">
        <v>264.66666666666669</v>
      </c>
      <c r="E256" s="495">
        <v>254.33333333333337</v>
      </c>
      <c r="F256" s="495">
        <v>242.66666666666669</v>
      </c>
      <c r="G256" s="495">
        <v>232.33333333333337</v>
      </c>
      <c r="H256" s="495">
        <v>276.33333333333337</v>
      </c>
      <c r="I256" s="495">
        <v>286.66666666666674</v>
      </c>
      <c r="J256" s="495">
        <v>298.33333333333337</v>
      </c>
      <c r="K256" s="494">
        <v>275</v>
      </c>
      <c r="L256" s="494">
        <v>253</v>
      </c>
      <c r="M256" s="494">
        <v>9.8530700000000007</v>
      </c>
    </row>
    <row r="257" spans="1:13">
      <c r="A257" s="254">
        <v>247</v>
      </c>
      <c r="B257" s="497" t="s">
        <v>121</v>
      </c>
      <c r="C257" s="494">
        <v>1554.3</v>
      </c>
      <c r="D257" s="495">
        <v>1547.7166666666665</v>
      </c>
      <c r="E257" s="495">
        <v>1509.583333333333</v>
      </c>
      <c r="F257" s="495">
        <v>1464.8666666666666</v>
      </c>
      <c r="G257" s="495">
        <v>1426.7333333333331</v>
      </c>
      <c r="H257" s="495">
        <v>1592.4333333333329</v>
      </c>
      <c r="I257" s="495">
        <v>1630.5666666666666</v>
      </c>
      <c r="J257" s="495">
        <v>1675.2833333333328</v>
      </c>
      <c r="K257" s="494">
        <v>1585.85</v>
      </c>
      <c r="L257" s="494">
        <v>1503</v>
      </c>
      <c r="M257" s="494">
        <v>19.649229999999999</v>
      </c>
    </row>
    <row r="258" spans="1:13">
      <c r="A258" s="254">
        <v>248</v>
      </c>
      <c r="B258" s="497" t="s">
        <v>257</v>
      </c>
      <c r="C258" s="494">
        <v>2155.6999999999998</v>
      </c>
      <c r="D258" s="495">
        <v>2165.85</v>
      </c>
      <c r="E258" s="495">
        <v>2129.6499999999996</v>
      </c>
      <c r="F258" s="495">
        <v>2103.6</v>
      </c>
      <c r="G258" s="495">
        <v>2067.3999999999996</v>
      </c>
      <c r="H258" s="495">
        <v>2191.8999999999996</v>
      </c>
      <c r="I258" s="495">
        <v>2228.0999999999995</v>
      </c>
      <c r="J258" s="495">
        <v>2254.1499999999996</v>
      </c>
      <c r="K258" s="494">
        <v>2202.0500000000002</v>
      </c>
      <c r="L258" s="494">
        <v>2139.8000000000002</v>
      </c>
      <c r="M258" s="494">
        <v>2.3199299999999998</v>
      </c>
    </row>
    <row r="259" spans="1:13">
      <c r="A259" s="254">
        <v>249</v>
      </c>
      <c r="B259" s="497" t="s">
        <v>401</v>
      </c>
      <c r="C259" s="494">
        <v>1290.5</v>
      </c>
      <c r="D259" s="495">
        <v>1297</v>
      </c>
      <c r="E259" s="495">
        <v>1269.5</v>
      </c>
      <c r="F259" s="495">
        <v>1248.5</v>
      </c>
      <c r="G259" s="495">
        <v>1221</v>
      </c>
      <c r="H259" s="495">
        <v>1318</v>
      </c>
      <c r="I259" s="495">
        <v>1345.5</v>
      </c>
      <c r="J259" s="495">
        <v>1366.5</v>
      </c>
      <c r="K259" s="494">
        <v>1324.5</v>
      </c>
      <c r="L259" s="494">
        <v>1276</v>
      </c>
      <c r="M259" s="494">
        <v>3.9904999999999999</v>
      </c>
    </row>
    <row r="260" spans="1:13">
      <c r="A260" s="254">
        <v>250</v>
      </c>
      <c r="B260" s="497" t="s">
        <v>402</v>
      </c>
      <c r="C260" s="494">
        <v>2859</v>
      </c>
      <c r="D260" s="495">
        <v>2885.8666666666668</v>
      </c>
      <c r="E260" s="495">
        <v>2804.1333333333337</v>
      </c>
      <c r="F260" s="495">
        <v>2749.2666666666669</v>
      </c>
      <c r="G260" s="495">
        <v>2667.5333333333338</v>
      </c>
      <c r="H260" s="495">
        <v>2940.7333333333336</v>
      </c>
      <c r="I260" s="495">
        <v>3022.4666666666672</v>
      </c>
      <c r="J260" s="495">
        <v>3077.3333333333335</v>
      </c>
      <c r="K260" s="494">
        <v>2967.6</v>
      </c>
      <c r="L260" s="494">
        <v>2831</v>
      </c>
      <c r="M260" s="494">
        <v>0.43196000000000001</v>
      </c>
    </row>
    <row r="261" spans="1:13">
      <c r="A261" s="254">
        <v>251</v>
      </c>
      <c r="B261" s="497" t="s">
        <v>403</v>
      </c>
      <c r="C261" s="494">
        <v>400.25</v>
      </c>
      <c r="D261" s="495">
        <v>404.16666666666669</v>
      </c>
      <c r="E261" s="495">
        <v>394.63333333333338</v>
      </c>
      <c r="F261" s="495">
        <v>389.01666666666671</v>
      </c>
      <c r="G261" s="495">
        <v>379.48333333333341</v>
      </c>
      <c r="H261" s="495">
        <v>409.78333333333336</v>
      </c>
      <c r="I261" s="495">
        <v>419.31666666666666</v>
      </c>
      <c r="J261" s="495">
        <v>424.93333333333334</v>
      </c>
      <c r="K261" s="494">
        <v>413.7</v>
      </c>
      <c r="L261" s="494">
        <v>398.55</v>
      </c>
      <c r="M261" s="494">
        <v>3.2944900000000001</v>
      </c>
    </row>
    <row r="262" spans="1:13">
      <c r="A262" s="254">
        <v>252</v>
      </c>
      <c r="B262" s="497" t="s">
        <v>404</v>
      </c>
      <c r="C262" s="494">
        <v>128.75</v>
      </c>
      <c r="D262" s="495">
        <v>128.78333333333333</v>
      </c>
      <c r="E262" s="495">
        <v>127.56666666666666</v>
      </c>
      <c r="F262" s="495">
        <v>126.38333333333333</v>
      </c>
      <c r="G262" s="495">
        <v>125.16666666666666</v>
      </c>
      <c r="H262" s="495">
        <v>129.96666666666667</v>
      </c>
      <c r="I262" s="495">
        <v>131.18333333333331</v>
      </c>
      <c r="J262" s="495">
        <v>132.36666666666667</v>
      </c>
      <c r="K262" s="494">
        <v>130</v>
      </c>
      <c r="L262" s="494">
        <v>127.6</v>
      </c>
      <c r="M262" s="494">
        <v>4.8436700000000004</v>
      </c>
    </row>
    <row r="263" spans="1:13">
      <c r="A263" s="254">
        <v>253</v>
      </c>
      <c r="B263" s="497" t="s">
        <v>405</v>
      </c>
      <c r="C263" s="494">
        <v>107.05</v>
      </c>
      <c r="D263" s="495">
        <v>108.01666666666667</v>
      </c>
      <c r="E263" s="495">
        <v>105.03333333333333</v>
      </c>
      <c r="F263" s="495">
        <v>103.01666666666667</v>
      </c>
      <c r="G263" s="495">
        <v>100.03333333333333</v>
      </c>
      <c r="H263" s="495">
        <v>110.03333333333333</v>
      </c>
      <c r="I263" s="495">
        <v>113.01666666666665</v>
      </c>
      <c r="J263" s="495">
        <v>115.03333333333333</v>
      </c>
      <c r="K263" s="494">
        <v>111</v>
      </c>
      <c r="L263" s="494">
        <v>106</v>
      </c>
      <c r="M263" s="494">
        <v>5.66439</v>
      </c>
    </row>
    <row r="264" spans="1:13">
      <c r="A264" s="254">
        <v>254</v>
      </c>
      <c r="B264" s="497" t="s">
        <v>406</v>
      </c>
      <c r="C264" s="494">
        <v>79.55</v>
      </c>
      <c r="D264" s="495">
        <v>79.316666666666677</v>
      </c>
      <c r="E264" s="495">
        <v>77.633333333333354</v>
      </c>
      <c r="F264" s="495">
        <v>75.716666666666683</v>
      </c>
      <c r="G264" s="495">
        <v>74.03333333333336</v>
      </c>
      <c r="H264" s="495">
        <v>81.233333333333348</v>
      </c>
      <c r="I264" s="495">
        <v>82.916666666666657</v>
      </c>
      <c r="J264" s="495">
        <v>84.833333333333343</v>
      </c>
      <c r="K264" s="494">
        <v>81</v>
      </c>
      <c r="L264" s="494">
        <v>77.400000000000006</v>
      </c>
      <c r="M264" s="494">
        <v>6.2941500000000001</v>
      </c>
    </row>
    <row r="265" spans="1:13">
      <c r="A265" s="254">
        <v>255</v>
      </c>
      <c r="B265" s="497" t="s">
        <v>258</v>
      </c>
      <c r="C265" s="494">
        <v>100.8</v>
      </c>
      <c r="D265" s="495">
        <v>101.53333333333335</v>
      </c>
      <c r="E265" s="495">
        <v>98.366666666666688</v>
      </c>
      <c r="F265" s="495">
        <v>95.933333333333337</v>
      </c>
      <c r="G265" s="495">
        <v>92.76666666666668</v>
      </c>
      <c r="H265" s="495">
        <v>103.9666666666667</v>
      </c>
      <c r="I265" s="495">
        <v>107.13333333333335</v>
      </c>
      <c r="J265" s="495">
        <v>109.56666666666671</v>
      </c>
      <c r="K265" s="494">
        <v>104.7</v>
      </c>
      <c r="L265" s="494">
        <v>99.1</v>
      </c>
      <c r="M265" s="494">
        <v>109.99733000000001</v>
      </c>
    </row>
    <row r="266" spans="1:13">
      <c r="A266" s="254">
        <v>256</v>
      </c>
      <c r="B266" s="497" t="s">
        <v>128</v>
      </c>
      <c r="C266" s="494">
        <v>620.6</v>
      </c>
      <c r="D266" s="495">
        <v>621.33333333333337</v>
      </c>
      <c r="E266" s="495">
        <v>612.66666666666674</v>
      </c>
      <c r="F266" s="495">
        <v>604.73333333333335</v>
      </c>
      <c r="G266" s="495">
        <v>596.06666666666672</v>
      </c>
      <c r="H266" s="495">
        <v>629.26666666666677</v>
      </c>
      <c r="I266" s="495">
        <v>637.93333333333351</v>
      </c>
      <c r="J266" s="495">
        <v>645.86666666666679</v>
      </c>
      <c r="K266" s="494">
        <v>630</v>
      </c>
      <c r="L266" s="494">
        <v>613.4</v>
      </c>
      <c r="M266" s="494">
        <v>136.26064</v>
      </c>
    </row>
    <row r="267" spans="1:13">
      <c r="A267" s="254">
        <v>257</v>
      </c>
      <c r="B267" s="497" t="s">
        <v>751</v>
      </c>
      <c r="C267" s="494">
        <v>81.8</v>
      </c>
      <c r="D267" s="495">
        <v>82.266666666666666</v>
      </c>
      <c r="E267" s="495">
        <v>80.583333333333329</v>
      </c>
      <c r="F267" s="495">
        <v>79.36666666666666</v>
      </c>
      <c r="G267" s="495">
        <v>77.683333333333323</v>
      </c>
      <c r="H267" s="495">
        <v>83.483333333333334</v>
      </c>
      <c r="I267" s="495">
        <v>85.166666666666671</v>
      </c>
      <c r="J267" s="495">
        <v>86.38333333333334</v>
      </c>
      <c r="K267" s="494">
        <v>83.95</v>
      </c>
      <c r="L267" s="494">
        <v>81.05</v>
      </c>
      <c r="M267" s="494">
        <v>1.15621</v>
      </c>
    </row>
    <row r="268" spans="1:13">
      <c r="A268" s="254">
        <v>258</v>
      </c>
      <c r="B268" s="497" t="s">
        <v>407</v>
      </c>
      <c r="C268" s="494">
        <v>57.6</v>
      </c>
      <c r="D268" s="495">
        <v>57.616666666666667</v>
      </c>
      <c r="E268" s="495">
        <v>57.083333333333336</v>
      </c>
      <c r="F268" s="495">
        <v>56.56666666666667</v>
      </c>
      <c r="G268" s="495">
        <v>56.033333333333339</v>
      </c>
      <c r="H268" s="495">
        <v>58.133333333333333</v>
      </c>
      <c r="I268" s="495">
        <v>58.666666666666664</v>
      </c>
      <c r="J268" s="495">
        <v>59.18333333333333</v>
      </c>
      <c r="K268" s="494">
        <v>58.15</v>
      </c>
      <c r="L268" s="494">
        <v>57.1</v>
      </c>
      <c r="M268" s="494">
        <v>1.7613300000000001</v>
      </c>
    </row>
    <row r="269" spans="1:13">
      <c r="A269" s="254">
        <v>259</v>
      </c>
      <c r="B269" s="497" t="s">
        <v>408</v>
      </c>
      <c r="C269" s="494">
        <v>81.150000000000006</v>
      </c>
      <c r="D269" s="495">
        <v>81.500000000000014</v>
      </c>
      <c r="E269" s="495">
        <v>79.800000000000026</v>
      </c>
      <c r="F269" s="495">
        <v>78.450000000000017</v>
      </c>
      <c r="G269" s="495">
        <v>76.750000000000028</v>
      </c>
      <c r="H269" s="495">
        <v>82.850000000000023</v>
      </c>
      <c r="I269" s="495">
        <v>84.550000000000011</v>
      </c>
      <c r="J269" s="495">
        <v>85.90000000000002</v>
      </c>
      <c r="K269" s="494">
        <v>83.2</v>
      </c>
      <c r="L269" s="494">
        <v>80.150000000000006</v>
      </c>
      <c r="M269" s="494">
        <v>4.2620699999999996</v>
      </c>
    </row>
    <row r="270" spans="1:13">
      <c r="A270" s="254">
        <v>260</v>
      </c>
      <c r="B270" s="497" t="s">
        <v>409</v>
      </c>
      <c r="C270" s="494">
        <v>23.2</v>
      </c>
      <c r="D270" s="495">
        <v>23.349999999999998</v>
      </c>
      <c r="E270" s="495">
        <v>22.999999999999996</v>
      </c>
      <c r="F270" s="495">
        <v>22.799999999999997</v>
      </c>
      <c r="G270" s="495">
        <v>22.449999999999996</v>
      </c>
      <c r="H270" s="495">
        <v>23.549999999999997</v>
      </c>
      <c r="I270" s="495">
        <v>23.9</v>
      </c>
      <c r="J270" s="495">
        <v>24.099999999999998</v>
      </c>
      <c r="K270" s="494">
        <v>23.7</v>
      </c>
      <c r="L270" s="494">
        <v>23.15</v>
      </c>
      <c r="M270" s="494">
        <v>11.84774</v>
      </c>
    </row>
    <row r="271" spans="1:13">
      <c r="A271" s="254">
        <v>261</v>
      </c>
      <c r="B271" s="497" t="s">
        <v>410</v>
      </c>
      <c r="C271" s="494">
        <v>66.45</v>
      </c>
      <c r="D271" s="495">
        <v>65.350000000000009</v>
      </c>
      <c r="E271" s="495">
        <v>63.300000000000011</v>
      </c>
      <c r="F271" s="495">
        <v>60.150000000000006</v>
      </c>
      <c r="G271" s="495">
        <v>58.100000000000009</v>
      </c>
      <c r="H271" s="495">
        <v>68.500000000000014</v>
      </c>
      <c r="I271" s="495">
        <v>70.55</v>
      </c>
      <c r="J271" s="495">
        <v>73.700000000000017</v>
      </c>
      <c r="K271" s="494">
        <v>67.400000000000006</v>
      </c>
      <c r="L271" s="494">
        <v>62.2</v>
      </c>
      <c r="M271" s="494">
        <v>11.46663</v>
      </c>
    </row>
    <row r="272" spans="1:13">
      <c r="A272" s="254">
        <v>262</v>
      </c>
      <c r="B272" s="497" t="s">
        <v>411</v>
      </c>
      <c r="C272" s="494">
        <v>72.7</v>
      </c>
      <c r="D272" s="495">
        <v>73.13333333333334</v>
      </c>
      <c r="E272" s="495">
        <v>71.566666666666677</v>
      </c>
      <c r="F272" s="495">
        <v>70.433333333333337</v>
      </c>
      <c r="G272" s="495">
        <v>68.866666666666674</v>
      </c>
      <c r="H272" s="495">
        <v>74.26666666666668</v>
      </c>
      <c r="I272" s="495">
        <v>75.833333333333343</v>
      </c>
      <c r="J272" s="495">
        <v>76.966666666666683</v>
      </c>
      <c r="K272" s="494">
        <v>74.7</v>
      </c>
      <c r="L272" s="494">
        <v>72</v>
      </c>
      <c r="M272" s="494">
        <v>7.6460999999999997</v>
      </c>
    </row>
    <row r="273" spans="1:13">
      <c r="A273" s="254">
        <v>263</v>
      </c>
      <c r="B273" s="497" t="s">
        <v>412</v>
      </c>
      <c r="C273" s="494">
        <v>148.65</v>
      </c>
      <c r="D273" s="495">
        <v>147.68333333333334</v>
      </c>
      <c r="E273" s="495">
        <v>145.46666666666667</v>
      </c>
      <c r="F273" s="495">
        <v>142.28333333333333</v>
      </c>
      <c r="G273" s="495">
        <v>140.06666666666666</v>
      </c>
      <c r="H273" s="495">
        <v>150.86666666666667</v>
      </c>
      <c r="I273" s="495">
        <v>153.08333333333337</v>
      </c>
      <c r="J273" s="495">
        <v>156.26666666666668</v>
      </c>
      <c r="K273" s="494">
        <v>149.9</v>
      </c>
      <c r="L273" s="494">
        <v>144.5</v>
      </c>
      <c r="M273" s="494">
        <v>7.11442</v>
      </c>
    </row>
    <row r="274" spans="1:13">
      <c r="A274" s="254">
        <v>264</v>
      </c>
      <c r="B274" s="497" t="s">
        <v>413</v>
      </c>
      <c r="C274" s="494">
        <v>75.849999999999994</v>
      </c>
      <c r="D274" s="495">
        <v>76.533333333333331</v>
      </c>
      <c r="E274" s="495">
        <v>74.416666666666657</v>
      </c>
      <c r="F274" s="495">
        <v>72.98333333333332</v>
      </c>
      <c r="G274" s="495">
        <v>70.866666666666646</v>
      </c>
      <c r="H274" s="495">
        <v>77.966666666666669</v>
      </c>
      <c r="I274" s="495">
        <v>80.083333333333343</v>
      </c>
      <c r="J274" s="495">
        <v>81.51666666666668</v>
      </c>
      <c r="K274" s="494">
        <v>78.650000000000006</v>
      </c>
      <c r="L274" s="494">
        <v>75.099999999999994</v>
      </c>
      <c r="M274" s="494">
        <v>8.5399999999999991</v>
      </c>
    </row>
    <row r="275" spans="1:13">
      <c r="A275" s="254">
        <v>265</v>
      </c>
      <c r="B275" s="497" t="s">
        <v>127</v>
      </c>
      <c r="C275" s="494">
        <v>431.55</v>
      </c>
      <c r="D275" s="495">
        <v>428.81666666666666</v>
      </c>
      <c r="E275" s="495">
        <v>420.73333333333335</v>
      </c>
      <c r="F275" s="495">
        <v>409.91666666666669</v>
      </c>
      <c r="G275" s="495">
        <v>401.83333333333337</v>
      </c>
      <c r="H275" s="495">
        <v>439.63333333333333</v>
      </c>
      <c r="I275" s="495">
        <v>447.7166666666667</v>
      </c>
      <c r="J275" s="495">
        <v>458.5333333333333</v>
      </c>
      <c r="K275" s="494">
        <v>436.9</v>
      </c>
      <c r="L275" s="494">
        <v>418</v>
      </c>
      <c r="M275" s="494">
        <v>192.20824999999999</v>
      </c>
    </row>
    <row r="276" spans="1:13">
      <c r="A276" s="254">
        <v>266</v>
      </c>
      <c r="B276" s="497" t="s">
        <v>414</v>
      </c>
      <c r="C276" s="494">
        <v>2429.15</v>
      </c>
      <c r="D276" s="495">
        <v>2451.0499999999997</v>
      </c>
      <c r="E276" s="495">
        <v>2383.0999999999995</v>
      </c>
      <c r="F276" s="495">
        <v>2337.0499999999997</v>
      </c>
      <c r="G276" s="495">
        <v>2269.0999999999995</v>
      </c>
      <c r="H276" s="495">
        <v>2497.0999999999995</v>
      </c>
      <c r="I276" s="495">
        <v>2565.0499999999993</v>
      </c>
      <c r="J276" s="495">
        <v>2611.0999999999995</v>
      </c>
      <c r="K276" s="494">
        <v>2519</v>
      </c>
      <c r="L276" s="494">
        <v>2405</v>
      </c>
      <c r="M276" s="494">
        <v>9.3049999999999994E-2</v>
      </c>
    </row>
    <row r="277" spans="1:13">
      <c r="A277" s="254">
        <v>267</v>
      </c>
      <c r="B277" s="497" t="s">
        <v>129</v>
      </c>
      <c r="C277" s="494">
        <v>2830.15</v>
      </c>
      <c r="D277" s="495">
        <v>2831.0666666666671</v>
      </c>
      <c r="E277" s="495">
        <v>2792.1333333333341</v>
      </c>
      <c r="F277" s="495">
        <v>2754.1166666666672</v>
      </c>
      <c r="G277" s="495">
        <v>2715.1833333333343</v>
      </c>
      <c r="H277" s="495">
        <v>2869.0833333333339</v>
      </c>
      <c r="I277" s="495">
        <v>2908.0166666666673</v>
      </c>
      <c r="J277" s="495">
        <v>2946.0333333333338</v>
      </c>
      <c r="K277" s="494">
        <v>2870</v>
      </c>
      <c r="L277" s="494">
        <v>2793.05</v>
      </c>
      <c r="M277" s="494">
        <v>6.3024800000000001</v>
      </c>
    </row>
    <row r="278" spans="1:13">
      <c r="A278" s="254">
        <v>268</v>
      </c>
      <c r="B278" s="497" t="s">
        <v>130</v>
      </c>
      <c r="C278" s="494">
        <v>864.25</v>
      </c>
      <c r="D278" s="495">
        <v>871.85</v>
      </c>
      <c r="E278" s="495">
        <v>849.7</v>
      </c>
      <c r="F278" s="495">
        <v>835.15</v>
      </c>
      <c r="G278" s="495">
        <v>813</v>
      </c>
      <c r="H278" s="495">
        <v>886.40000000000009</v>
      </c>
      <c r="I278" s="495">
        <v>908.55</v>
      </c>
      <c r="J278" s="495">
        <v>923.10000000000014</v>
      </c>
      <c r="K278" s="494">
        <v>894</v>
      </c>
      <c r="L278" s="494">
        <v>857.3</v>
      </c>
      <c r="M278" s="494">
        <v>13.92577</v>
      </c>
    </row>
    <row r="279" spans="1:13">
      <c r="A279" s="254">
        <v>269</v>
      </c>
      <c r="B279" s="497" t="s">
        <v>415</v>
      </c>
      <c r="C279" s="494">
        <v>142.15</v>
      </c>
      <c r="D279" s="495">
        <v>142.23333333333335</v>
      </c>
      <c r="E279" s="495">
        <v>140.26666666666671</v>
      </c>
      <c r="F279" s="495">
        <v>138.38333333333335</v>
      </c>
      <c r="G279" s="495">
        <v>136.41666666666671</v>
      </c>
      <c r="H279" s="495">
        <v>144.1166666666667</v>
      </c>
      <c r="I279" s="495">
        <v>146.08333333333334</v>
      </c>
      <c r="J279" s="495">
        <v>147.9666666666667</v>
      </c>
      <c r="K279" s="494">
        <v>144.19999999999999</v>
      </c>
      <c r="L279" s="494">
        <v>140.35</v>
      </c>
      <c r="M279" s="494">
        <v>3.4569000000000001</v>
      </c>
    </row>
    <row r="280" spans="1:13">
      <c r="A280" s="254">
        <v>270</v>
      </c>
      <c r="B280" s="497" t="s">
        <v>417</v>
      </c>
      <c r="C280" s="494">
        <v>495</v>
      </c>
      <c r="D280" s="495">
        <v>490.41666666666669</v>
      </c>
      <c r="E280" s="495">
        <v>483.93333333333339</v>
      </c>
      <c r="F280" s="495">
        <v>472.86666666666673</v>
      </c>
      <c r="G280" s="495">
        <v>466.38333333333344</v>
      </c>
      <c r="H280" s="495">
        <v>501.48333333333335</v>
      </c>
      <c r="I280" s="495">
        <v>507.96666666666658</v>
      </c>
      <c r="J280" s="495">
        <v>519.0333333333333</v>
      </c>
      <c r="K280" s="494">
        <v>496.9</v>
      </c>
      <c r="L280" s="494">
        <v>479.35</v>
      </c>
      <c r="M280" s="494">
        <v>2.7274600000000002</v>
      </c>
    </row>
    <row r="281" spans="1:13">
      <c r="A281" s="254">
        <v>271</v>
      </c>
      <c r="B281" s="497" t="s">
        <v>418</v>
      </c>
      <c r="C281" s="494">
        <v>201.8</v>
      </c>
      <c r="D281" s="495">
        <v>202.41666666666666</v>
      </c>
      <c r="E281" s="495">
        <v>199.38333333333333</v>
      </c>
      <c r="F281" s="495">
        <v>196.96666666666667</v>
      </c>
      <c r="G281" s="495">
        <v>193.93333333333334</v>
      </c>
      <c r="H281" s="495">
        <v>204.83333333333331</v>
      </c>
      <c r="I281" s="495">
        <v>207.86666666666667</v>
      </c>
      <c r="J281" s="495">
        <v>210.2833333333333</v>
      </c>
      <c r="K281" s="494">
        <v>205.45</v>
      </c>
      <c r="L281" s="494">
        <v>200</v>
      </c>
      <c r="M281" s="494">
        <v>2.5073400000000001</v>
      </c>
    </row>
    <row r="282" spans="1:13">
      <c r="A282" s="254">
        <v>272</v>
      </c>
      <c r="B282" s="497" t="s">
        <v>419</v>
      </c>
      <c r="C282" s="494">
        <v>176.1</v>
      </c>
      <c r="D282" s="495">
        <v>177.80000000000004</v>
      </c>
      <c r="E282" s="495">
        <v>173.60000000000008</v>
      </c>
      <c r="F282" s="495">
        <v>171.10000000000005</v>
      </c>
      <c r="G282" s="495">
        <v>166.90000000000009</v>
      </c>
      <c r="H282" s="495">
        <v>180.30000000000007</v>
      </c>
      <c r="I282" s="495">
        <v>184.50000000000006</v>
      </c>
      <c r="J282" s="495">
        <v>187.00000000000006</v>
      </c>
      <c r="K282" s="494">
        <v>182</v>
      </c>
      <c r="L282" s="494">
        <v>175.3</v>
      </c>
      <c r="M282" s="494">
        <v>2.6168200000000001</v>
      </c>
    </row>
    <row r="283" spans="1:13">
      <c r="A283" s="254">
        <v>273</v>
      </c>
      <c r="B283" s="497" t="s">
        <v>752</v>
      </c>
      <c r="C283" s="494">
        <v>884.25</v>
      </c>
      <c r="D283" s="495">
        <v>888.08333333333337</v>
      </c>
      <c r="E283" s="495">
        <v>856.16666666666674</v>
      </c>
      <c r="F283" s="495">
        <v>828.08333333333337</v>
      </c>
      <c r="G283" s="495">
        <v>796.16666666666674</v>
      </c>
      <c r="H283" s="495">
        <v>916.16666666666674</v>
      </c>
      <c r="I283" s="495">
        <v>948.08333333333348</v>
      </c>
      <c r="J283" s="495">
        <v>976.16666666666674</v>
      </c>
      <c r="K283" s="494">
        <v>920</v>
      </c>
      <c r="L283" s="494">
        <v>860</v>
      </c>
      <c r="M283" s="494">
        <v>0.36016999999999999</v>
      </c>
    </row>
    <row r="284" spans="1:13">
      <c r="A284" s="254">
        <v>274</v>
      </c>
      <c r="B284" s="497" t="s">
        <v>420</v>
      </c>
      <c r="C284" s="494">
        <v>881.4</v>
      </c>
      <c r="D284" s="495">
        <v>883.65</v>
      </c>
      <c r="E284" s="495">
        <v>872.75</v>
      </c>
      <c r="F284" s="495">
        <v>864.1</v>
      </c>
      <c r="G284" s="495">
        <v>853.2</v>
      </c>
      <c r="H284" s="495">
        <v>892.3</v>
      </c>
      <c r="I284" s="495">
        <v>903.19999999999982</v>
      </c>
      <c r="J284" s="495">
        <v>911.84999999999991</v>
      </c>
      <c r="K284" s="494">
        <v>894.55</v>
      </c>
      <c r="L284" s="494">
        <v>875</v>
      </c>
      <c r="M284" s="494">
        <v>1.93557</v>
      </c>
    </row>
    <row r="285" spans="1:13">
      <c r="A285" s="254">
        <v>275</v>
      </c>
      <c r="B285" s="497" t="s">
        <v>421</v>
      </c>
      <c r="C285" s="494">
        <v>355.35</v>
      </c>
      <c r="D285" s="495">
        <v>356.65000000000003</v>
      </c>
      <c r="E285" s="495">
        <v>348.30000000000007</v>
      </c>
      <c r="F285" s="495">
        <v>341.25000000000006</v>
      </c>
      <c r="G285" s="495">
        <v>332.90000000000009</v>
      </c>
      <c r="H285" s="495">
        <v>363.70000000000005</v>
      </c>
      <c r="I285" s="495">
        <v>372.05000000000007</v>
      </c>
      <c r="J285" s="495">
        <v>379.1</v>
      </c>
      <c r="K285" s="494">
        <v>365</v>
      </c>
      <c r="L285" s="494">
        <v>349.6</v>
      </c>
      <c r="M285" s="494">
        <v>2.2374000000000001</v>
      </c>
    </row>
    <row r="286" spans="1:13">
      <c r="A286" s="254">
        <v>276</v>
      </c>
      <c r="B286" s="497" t="s">
        <v>422</v>
      </c>
      <c r="C286" s="494">
        <v>548.4</v>
      </c>
      <c r="D286" s="495">
        <v>547.75</v>
      </c>
      <c r="E286" s="495">
        <v>541.65</v>
      </c>
      <c r="F286" s="495">
        <v>534.9</v>
      </c>
      <c r="G286" s="495">
        <v>528.79999999999995</v>
      </c>
      <c r="H286" s="495">
        <v>554.5</v>
      </c>
      <c r="I286" s="495">
        <v>560.59999999999991</v>
      </c>
      <c r="J286" s="495">
        <v>567.35</v>
      </c>
      <c r="K286" s="494">
        <v>553.85</v>
      </c>
      <c r="L286" s="494">
        <v>541</v>
      </c>
      <c r="M286" s="494">
        <v>2.9621499999999998</v>
      </c>
    </row>
    <row r="287" spans="1:13">
      <c r="A287" s="254">
        <v>277</v>
      </c>
      <c r="B287" s="497" t="s">
        <v>423</v>
      </c>
      <c r="C287" s="494">
        <v>59.6</v>
      </c>
      <c r="D287" s="495">
        <v>59.266666666666673</v>
      </c>
      <c r="E287" s="495">
        <v>58.433333333333344</v>
      </c>
      <c r="F287" s="495">
        <v>57.266666666666673</v>
      </c>
      <c r="G287" s="495">
        <v>56.433333333333344</v>
      </c>
      <c r="H287" s="495">
        <v>60.433333333333344</v>
      </c>
      <c r="I287" s="495">
        <v>61.266666666666673</v>
      </c>
      <c r="J287" s="495">
        <v>62.433333333333344</v>
      </c>
      <c r="K287" s="494">
        <v>60.1</v>
      </c>
      <c r="L287" s="494">
        <v>58.1</v>
      </c>
      <c r="M287" s="494">
        <v>13.659369999999999</v>
      </c>
    </row>
    <row r="288" spans="1:13">
      <c r="A288" s="254">
        <v>278</v>
      </c>
      <c r="B288" s="497" t="s">
        <v>424</v>
      </c>
      <c r="C288" s="494">
        <v>52.25</v>
      </c>
      <c r="D288" s="495">
        <v>51.85</v>
      </c>
      <c r="E288" s="495">
        <v>50.900000000000006</v>
      </c>
      <c r="F288" s="495">
        <v>49.550000000000004</v>
      </c>
      <c r="G288" s="495">
        <v>48.600000000000009</v>
      </c>
      <c r="H288" s="495">
        <v>53.2</v>
      </c>
      <c r="I288" s="495">
        <v>54.150000000000006</v>
      </c>
      <c r="J288" s="495">
        <v>55.5</v>
      </c>
      <c r="K288" s="494">
        <v>52.8</v>
      </c>
      <c r="L288" s="494">
        <v>50.5</v>
      </c>
      <c r="M288" s="494">
        <v>17.98958</v>
      </c>
    </row>
    <row r="289" spans="1:13">
      <c r="A289" s="254">
        <v>279</v>
      </c>
      <c r="B289" s="497" t="s">
        <v>425</v>
      </c>
      <c r="C289" s="494">
        <v>585.95000000000005</v>
      </c>
      <c r="D289" s="495">
        <v>586.86666666666667</v>
      </c>
      <c r="E289" s="495">
        <v>576.13333333333333</v>
      </c>
      <c r="F289" s="495">
        <v>566.31666666666661</v>
      </c>
      <c r="G289" s="495">
        <v>555.58333333333326</v>
      </c>
      <c r="H289" s="495">
        <v>596.68333333333339</v>
      </c>
      <c r="I289" s="495">
        <v>607.41666666666674</v>
      </c>
      <c r="J289" s="495">
        <v>617.23333333333346</v>
      </c>
      <c r="K289" s="494">
        <v>597.6</v>
      </c>
      <c r="L289" s="494">
        <v>577.04999999999995</v>
      </c>
      <c r="M289" s="494">
        <v>4.8058300000000003</v>
      </c>
    </row>
    <row r="290" spans="1:13">
      <c r="A290" s="254">
        <v>280</v>
      </c>
      <c r="B290" s="497" t="s">
        <v>426</v>
      </c>
      <c r="C290" s="494">
        <v>417.9</v>
      </c>
      <c r="D290" s="495">
        <v>418.66666666666669</v>
      </c>
      <c r="E290" s="495">
        <v>412.43333333333339</v>
      </c>
      <c r="F290" s="495">
        <v>406.9666666666667</v>
      </c>
      <c r="G290" s="495">
        <v>400.73333333333341</v>
      </c>
      <c r="H290" s="495">
        <v>424.13333333333338</v>
      </c>
      <c r="I290" s="495">
        <v>430.36666666666662</v>
      </c>
      <c r="J290" s="495">
        <v>435.83333333333337</v>
      </c>
      <c r="K290" s="494">
        <v>424.9</v>
      </c>
      <c r="L290" s="494">
        <v>413.2</v>
      </c>
      <c r="M290" s="494">
        <v>0.97545999999999999</v>
      </c>
    </row>
    <row r="291" spans="1:13">
      <c r="A291" s="254">
        <v>281</v>
      </c>
      <c r="B291" s="497" t="s">
        <v>427</v>
      </c>
      <c r="C291" s="494">
        <v>219.75</v>
      </c>
      <c r="D291" s="495">
        <v>219.78333333333333</v>
      </c>
      <c r="E291" s="495">
        <v>215.56666666666666</v>
      </c>
      <c r="F291" s="495">
        <v>211.38333333333333</v>
      </c>
      <c r="G291" s="495">
        <v>207.16666666666666</v>
      </c>
      <c r="H291" s="495">
        <v>223.96666666666667</v>
      </c>
      <c r="I291" s="495">
        <v>228.18333333333331</v>
      </c>
      <c r="J291" s="495">
        <v>232.36666666666667</v>
      </c>
      <c r="K291" s="494">
        <v>224</v>
      </c>
      <c r="L291" s="494">
        <v>215.6</v>
      </c>
      <c r="M291" s="494">
        <v>1.4338900000000001</v>
      </c>
    </row>
    <row r="292" spans="1:13">
      <c r="A292" s="254">
        <v>282</v>
      </c>
      <c r="B292" s="497" t="s">
        <v>131</v>
      </c>
      <c r="C292" s="494">
        <v>1697.7</v>
      </c>
      <c r="D292" s="495">
        <v>1705.2166666666665</v>
      </c>
      <c r="E292" s="495">
        <v>1676.833333333333</v>
      </c>
      <c r="F292" s="495">
        <v>1655.9666666666665</v>
      </c>
      <c r="G292" s="495">
        <v>1627.583333333333</v>
      </c>
      <c r="H292" s="495">
        <v>1726.083333333333</v>
      </c>
      <c r="I292" s="495">
        <v>1754.4666666666667</v>
      </c>
      <c r="J292" s="495">
        <v>1775.333333333333</v>
      </c>
      <c r="K292" s="494">
        <v>1733.6</v>
      </c>
      <c r="L292" s="494">
        <v>1684.35</v>
      </c>
      <c r="M292" s="494">
        <v>33.170079999999999</v>
      </c>
    </row>
    <row r="293" spans="1:13">
      <c r="A293" s="254">
        <v>283</v>
      </c>
      <c r="B293" s="497" t="s">
        <v>132</v>
      </c>
      <c r="C293" s="494">
        <v>90.75</v>
      </c>
      <c r="D293" s="495">
        <v>90.933333333333337</v>
      </c>
      <c r="E293" s="495">
        <v>88.76666666666668</v>
      </c>
      <c r="F293" s="495">
        <v>86.783333333333346</v>
      </c>
      <c r="G293" s="495">
        <v>84.616666666666688</v>
      </c>
      <c r="H293" s="495">
        <v>92.916666666666671</v>
      </c>
      <c r="I293" s="495">
        <v>95.083333333333329</v>
      </c>
      <c r="J293" s="495">
        <v>97.066666666666663</v>
      </c>
      <c r="K293" s="494">
        <v>93.1</v>
      </c>
      <c r="L293" s="494">
        <v>88.95</v>
      </c>
      <c r="M293" s="494">
        <v>242.61623</v>
      </c>
    </row>
    <row r="294" spans="1:13">
      <c r="A294" s="254">
        <v>284</v>
      </c>
      <c r="B294" s="497" t="s">
        <v>259</v>
      </c>
      <c r="C294" s="494">
        <v>2608.65</v>
      </c>
      <c r="D294" s="495">
        <v>2650.85</v>
      </c>
      <c r="E294" s="495">
        <v>2552.7999999999997</v>
      </c>
      <c r="F294" s="495">
        <v>2496.9499999999998</v>
      </c>
      <c r="G294" s="495">
        <v>2398.8999999999996</v>
      </c>
      <c r="H294" s="495">
        <v>2706.7</v>
      </c>
      <c r="I294" s="495">
        <v>2804.75</v>
      </c>
      <c r="J294" s="495">
        <v>2860.6</v>
      </c>
      <c r="K294" s="494">
        <v>2748.9</v>
      </c>
      <c r="L294" s="494">
        <v>2595</v>
      </c>
      <c r="M294" s="494">
        <v>4.4237299999999999</v>
      </c>
    </row>
    <row r="295" spans="1:13">
      <c r="A295" s="254">
        <v>285</v>
      </c>
      <c r="B295" s="497" t="s">
        <v>133</v>
      </c>
      <c r="C295" s="494">
        <v>382.55</v>
      </c>
      <c r="D295" s="495">
        <v>384.63333333333338</v>
      </c>
      <c r="E295" s="495">
        <v>377.91666666666674</v>
      </c>
      <c r="F295" s="495">
        <v>373.28333333333336</v>
      </c>
      <c r="G295" s="495">
        <v>366.56666666666672</v>
      </c>
      <c r="H295" s="495">
        <v>389.26666666666677</v>
      </c>
      <c r="I295" s="495">
        <v>395.98333333333335</v>
      </c>
      <c r="J295" s="495">
        <v>400.61666666666679</v>
      </c>
      <c r="K295" s="494">
        <v>391.35</v>
      </c>
      <c r="L295" s="494">
        <v>380</v>
      </c>
      <c r="M295" s="494">
        <v>24.536750000000001</v>
      </c>
    </row>
    <row r="296" spans="1:13">
      <c r="A296" s="254">
        <v>286</v>
      </c>
      <c r="B296" s="497" t="s">
        <v>753</v>
      </c>
      <c r="C296" s="494">
        <v>203.3</v>
      </c>
      <c r="D296" s="495">
        <v>204.48333333333335</v>
      </c>
      <c r="E296" s="495">
        <v>199.06666666666669</v>
      </c>
      <c r="F296" s="495">
        <v>194.83333333333334</v>
      </c>
      <c r="G296" s="495">
        <v>189.41666666666669</v>
      </c>
      <c r="H296" s="495">
        <v>208.7166666666667</v>
      </c>
      <c r="I296" s="495">
        <v>214.13333333333333</v>
      </c>
      <c r="J296" s="495">
        <v>218.3666666666667</v>
      </c>
      <c r="K296" s="494">
        <v>209.9</v>
      </c>
      <c r="L296" s="494">
        <v>200.25</v>
      </c>
      <c r="M296" s="494">
        <v>1.1335500000000001</v>
      </c>
    </row>
    <row r="297" spans="1:13">
      <c r="A297" s="254">
        <v>287</v>
      </c>
      <c r="B297" s="497" t="s">
        <v>428</v>
      </c>
      <c r="C297" s="494">
        <v>6005.45</v>
      </c>
      <c r="D297" s="495">
        <v>6041.5</v>
      </c>
      <c r="E297" s="495">
        <v>5886</v>
      </c>
      <c r="F297" s="495">
        <v>5766.55</v>
      </c>
      <c r="G297" s="495">
        <v>5611.05</v>
      </c>
      <c r="H297" s="495">
        <v>6160.95</v>
      </c>
      <c r="I297" s="495">
        <v>6316.45</v>
      </c>
      <c r="J297" s="495">
        <v>6435.9</v>
      </c>
      <c r="K297" s="494">
        <v>6197</v>
      </c>
      <c r="L297" s="494">
        <v>5922.05</v>
      </c>
      <c r="M297" s="494">
        <v>7.4440000000000006E-2</v>
      </c>
    </row>
    <row r="298" spans="1:13">
      <c r="A298" s="254">
        <v>288</v>
      </c>
      <c r="B298" s="497" t="s">
        <v>260</v>
      </c>
      <c r="C298" s="494">
        <v>3969.25</v>
      </c>
      <c r="D298" s="495">
        <v>4001.4500000000003</v>
      </c>
      <c r="E298" s="495">
        <v>3882.9000000000005</v>
      </c>
      <c r="F298" s="495">
        <v>3796.55</v>
      </c>
      <c r="G298" s="495">
        <v>3678.0000000000005</v>
      </c>
      <c r="H298" s="495">
        <v>4087.8000000000006</v>
      </c>
      <c r="I298" s="495">
        <v>4206.3500000000004</v>
      </c>
      <c r="J298" s="495">
        <v>4292.7000000000007</v>
      </c>
      <c r="K298" s="494">
        <v>4120</v>
      </c>
      <c r="L298" s="494">
        <v>3915.1</v>
      </c>
      <c r="M298" s="494">
        <v>2.6947700000000001</v>
      </c>
    </row>
    <row r="299" spans="1:13">
      <c r="A299" s="254">
        <v>289</v>
      </c>
      <c r="B299" s="497" t="s">
        <v>134</v>
      </c>
      <c r="C299" s="494">
        <v>1331.5</v>
      </c>
      <c r="D299" s="495">
        <v>1329.55</v>
      </c>
      <c r="E299" s="495">
        <v>1319.6499999999999</v>
      </c>
      <c r="F299" s="495">
        <v>1307.8</v>
      </c>
      <c r="G299" s="495">
        <v>1297.8999999999999</v>
      </c>
      <c r="H299" s="495">
        <v>1341.3999999999999</v>
      </c>
      <c r="I299" s="495">
        <v>1351.3</v>
      </c>
      <c r="J299" s="495">
        <v>1363.1499999999999</v>
      </c>
      <c r="K299" s="494">
        <v>1339.45</v>
      </c>
      <c r="L299" s="494">
        <v>1317.7</v>
      </c>
      <c r="M299" s="494">
        <v>29.892040000000001</v>
      </c>
    </row>
    <row r="300" spans="1:13">
      <c r="A300" s="254">
        <v>290</v>
      </c>
      <c r="B300" s="497" t="s">
        <v>429</v>
      </c>
      <c r="C300" s="494">
        <v>443.25</v>
      </c>
      <c r="D300" s="495">
        <v>443.15000000000003</v>
      </c>
      <c r="E300" s="495">
        <v>436.70000000000005</v>
      </c>
      <c r="F300" s="495">
        <v>430.15000000000003</v>
      </c>
      <c r="G300" s="495">
        <v>423.70000000000005</v>
      </c>
      <c r="H300" s="495">
        <v>449.70000000000005</v>
      </c>
      <c r="I300" s="495">
        <v>456.15</v>
      </c>
      <c r="J300" s="495">
        <v>462.70000000000005</v>
      </c>
      <c r="K300" s="494">
        <v>449.6</v>
      </c>
      <c r="L300" s="494">
        <v>436.6</v>
      </c>
      <c r="M300" s="494">
        <v>28.263280000000002</v>
      </c>
    </row>
    <row r="301" spans="1:13">
      <c r="A301" s="254">
        <v>291</v>
      </c>
      <c r="B301" s="497" t="s">
        <v>430</v>
      </c>
      <c r="C301" s="494">
        <v>30.05</v>
      </c>
      <c r="D301" s="495">
        <v>30.099999999999998</v>
      </c>
      <c r="E301" s="495">
        <v>29.249999999999996</v>
      </c>
      <c r="F301" s="495">
        <v>28.45</v>
      </c>
      <c r="G301" s="495">
        <v>27.599999999999998</v>
      </c>
      <c r="H301" s="495">
        <v>30.899999999999995</v>
      </c>
      <c r="I301" s="495">
        <v>31.749999999999996</v>
      </c>
      <c r="J301" s="495">
        <v>32.549999999999997</v>
      </c>
      <c r="K301" s="494">
        <v>30.95</v>
      </c>
      <c r="L301" s="494">
        <v>29.3</v>
      </c>
      <c r="M301" s="494">
        <v>20.375589999999999</v>
      </c>
    </row>
    <row r="302" spans="1:13">
      <c r="A302" s="254">
        <v>292</v>
      </c>
      <c r="B302" s="497" t="s">
        <v>431</v>
      </c>
      <c r="C302" s="494">
        <v>1870.3</v>
      </c>
      <c r="D302" s="495">
        <v>1893.1000000000001</v>
      </c>
      <c r="E302" s="495">
        <v>1837.2000000000003</v>
      </c>
      <c r="F302" s="495">
        <v>1804.1000000000001</v>
      </c>
      <c r="G302" s="495">
        <v>1748.2000000000003</v>
      </c>
      <c r="H302" s="495">
        <v>1926.2000000000003</v>
      </c>
      <c r="I302" s="495">
        <v>1982.1000000000004</v>
      </c>
      <c r="J302" s="495">
        <v>2015.2000000000003</v>
      </c>
      <c r="K302" s="494">
        <v>1949</v>
      </c>
      <c r="L302" s="494">
        <v>1860</v>
      </c>
      <c r="M302" s="494">
        <v>1.5926</v>
      </c>
    </row>
    <row r="303" spans="1:13">
      <c r="A303" s="254">
        <v>293</v>
      </c>
      <c r="B303" s="497" t="s">
        <v>135</v>
      </c>
      <c r="C303" s="494">
        <v>1089.8</v>
      </c>
      <c r="D303" s="495">
        <v>1083.9833333333333</v>
      </c>
      <c r="E303" s="495">
        <v>1068.9666666666667</v>
      </c>
      <c r="F303" s="495">
        <v>1048.1333333333334</v>
      </c>
      <c r="G303" s="495">
        <v>1033.1166666666668</v>
      </c>
      <c r="H303" s="495">
        <v>1104.8166666666666</v>
      </c>
      <c r="I303" s="495">
        <v>1119.8333333333335</v>
      </c>
      <c r="J303" s="495">
        <v>1140.6666666666665</v>
      </c>
      <c r="K303" s="494">
        <v>1099</v>
      </c>
      <c r="L303" s="494">
        <v>1063.1500000000001</v>
      </c>
      <c r="M303" s="494">
        <v>38.147329999999997</v>
      </c>
    </row>
    <row r="304" spans="1:13">
      <c r="A304" s="254">
        <v>294</v>
      </c>
      <c r="B304" s="497" t="s">
        <v>432</v>
      </c>
      <c r="C304" s="494">
        <v>1876.75</v>
      </c>
      <c r="D304" s="495">
        <v>1892.6000000000001</v>
      </c>
      <c r="E304" s="495">
        <v>1848.2000000000003</v>
      </c>
      <c r="F304" s="495">
        <v>1819.65</v>
      </c>
      <c r="G304" s="495">
        <v>1775.2500000000002</v>
      </c>
      <c r="H304" s="495">
        <v>1921.1500000000003</v>
      </c>
      <c r="I304" s="495">
        <v>1965.5500000000004</v>
      </c>
      <c r="J304" s="495">
        <v>1994.1000000000004</v>
      </c>
      <c r="K304" s="494">
        <v>1937</v>
      </c>
      <c r="L304" s="494">
        <v>1864.05</v>
      </c>
      <c r="M304" s="494">
        <v>0.33350000000000002</v>
      </c>
    </row>
    <row r="305" spans="1:13">
      <c r="A305" s="254">
        <v>295</v>
      </c>
      <c r="B305" s="497" t="s">
        <v>433</v>
      </c>
      <c r="C305" s="494">
        <v>764.95</v>
      </c>
      <c r="D305" s="495">
        <v>774</v>
      </c>
      <c r="E305" s="495">
        <v>752.05</v>
      </c>
      <c r="F305" s="495">
        <v>739.15</v>
      </c>
      <c r="G305" s="495">
        <v>717.19999999999993</v>
      </c>
      <c r="H305" s="495">
        <v>786.9</v>
      </c>
      <c r="I305" s="495">
        <v>808.85</v>
      </c>
      <c r="J305" s="495">
        <v>821.75</v>
      </c>
      <c r="K305" s="494">
        <v>795.95</v>
      </c>
      <c r="L305" s="494">
        <v>761.1</v>
      </c>
      <c r="M305" s="494">
        <v>0.14119999999999999</v>
      </c>
    </row>
    <row r="306" spans="1:13">
      <c r="A306" s="254">
        <v>296</v>
      </c>
      <c r="B306" s="497" t="s">
        <v>434</v>
      </c>
      <c r="C306" s="494">
        <v>38.700000000000003</v>
      </c>
      <c r="D306" s="495">
        <v>39.016666666666673</v>
      </c>
      <c r="E306" s="495">
        <v>37.933333333333344</v>
      </c>
      <c r="F306" s="495">
        <v>37.166666666666671</v>
      </c>
      <c r="G306" s="495">
        <v>36.083333333333343</v>
      </c>
      <c r="H306" s="495">
        <v>39.783333333333346</v>
      </c>
      <c r="I306" s="495">
        <v>40.866666666666674</v>
      </c>
      <c r="J306" s="495">
        <v>41.633333333333347</v>
      </c>
      <c r="K306" s="494">
        <v>40.1</v>
      </c>
      <c r="L306" s="494">
        <v>38.25</v>
      </c>
      <c r="M306" s="494">
        <v>30.58952</v>
      </c>
    </row>
    <row r="307" spans="1:13">
      <c r="A307" s="254">
        <v>297</v>
      </c>
      <c r="B307" s="497" t="s">
        <v>435</v>
      </c>
      <c r="C307" s="494">
        <v>152.65</v>
      </c>
      <c r="D307" s="495">
        <v>153.88333333333333</v>
      </c>
      <c r="E307" s="495">
        <v>150.26666666666665</v>
      </c>
      <c r="F307" s="495">
        <v>147.88333333333333</v>
      </c>
      <c r="G307" s="495">
        <v>144.26666666666665</v>
      </c>
      <c r="H307" s="495">
        <v>156.26666666666665</v>
      </c>
      <c r="I307" s="495">
        <v>159.88333333333333</v>
      </c>
      <c r="J307" s="495">
        <v>162.26666666666665</v>
      </c>
      <c r="K307" s="494">
        <v>157.5</v>
      </c>
      <c r="L307" s="494">
        <v>151.5</v>
      </c>
      <c r="M307" s="494">
        <v>2.8480599999999998</v>
      </c>
    </row>
    <row r="308" spans="1:13">
      <c r="A308" s="254">
        <v>298</v>
      </c>
      <c r="B308" s="497" t="s">
        <v>146</v>
      </c>
      <c r="C308" s="494">
        <v>79339.8</v>
      </c>
      <c r="D308" s="495">
        <v>79563.150000000009</v>
      </c>
      <c r="E308" s="495">
        <v>78476.200000000012</v>
      </c>
      <c r="F308" s="495">
        <v>77612.600000000006</v>
      </c>
      <c r="G308" s="495">
        <v>76525.650000000009</v>
      </c>
      <c r="H308" s="495">
        <v>80426.750000000015</v>
      </c>
      <c r="I308" s="495">
        <v>81513.7</v>
      </c>
      <c r="J308" s="495">
        <v>82377.300000000017</v>
      </c>
      <c r="K308" s="494">
        <v>80650.100000000006</v>
      </c>
      <c r="L308" s="494">
        <v>78699.55</v>
      </c>
      <c r="M308" s="494">
        <v>0.27667000000000003</v>
      </c>
    </row>
    <row r="309" spans="1:13">
      <c r="A309" s="254">
        <v>299</v>
      </c>
      <c r="B309" s="497" t="s">
        <v>143</v>
      </c>
      <c r="C309" s="494">
        <v>1076.3499999999999</v>
      </c>
      <c r="D309" s="495">
        <v>1086</v>
      </c>
      <c r="E309" s="495">
        <v>1062.05</v>
      </c>
      <c r="F309" s="495">
        <v>1047.75</v>
      </c>
      <c r="G309" s="495">
        <v>1023.8</v>
      </c>
      <c r="H309" s="495">
        <v>1100.3</v>
      </c>
      <c r="I309" s="495">
        <v>1124.2499999999998</v>
      </c>
      <c r="J309" s="495">
        <v>1138.55</v>
      </c>
      <c r="K309" s="494">
        <v>1109.95</v>
      </c>
      <c r="L309" s="494">
        <v>1071.7</v>
      </c>
      <c r="M309" s="494">
        <v>5.1702599999999999</v>
      </c>
    </row>
    <row r="310" spans="1:13">
      <c r="A310" s="254">
        <v>300</v>
      </c>
      <c r="B310" s="497" t="s">
        <v>436</v>
      </c>
      <c r="C310" s="494">
        <v>3367.1</v>
      </c>
      <c r="D310" s="495">
        <v>3368.6833333333329</v>
      </c>
      <c r="E310" s="495">
        <v>3307.4666666666658</v>
      </c>
      <c r="F310" s="495">
        <v>3247.833333333333</v>
      </c>
      <c r="G310" s="495">
        <v>3186.6166666666659</v>
      </c>
      <c r="H310" s="495">
        <v>3428.3166666666657</v>
      </c>
      <c r="I310" s="495">
        <v>3489.5333333333328</v>
      </c>
      <c r="J310" s="495">
        <v>3549.1666666666656</v>
      </c>
      <c r="K310" s="494">
        <v>3429.9</v>
      </c>
      <c r="L310" s="494">
        <v>3309.05</v>
      </c>
      <c r="M310" s="494">
        <v>0.14893000000000001</v>
      </c>
    </row>
    <row r="311" spans="1:13">
      <c r="A311" s="254">
        <v>301</v>
      </c>
      <c r="B311" s="497" t="s">
        <v>437</v>
      </c>
      <c r="C311" s="494">
        <v>268.85000000000002</v>
      </c>
      <c r="D311" s="495">
        <v>269.11666666666667</v>
      </c>
      <c r="E311" s="495">
        <v>266.23333333333335</v>
      </c>
      <c r="F311" s="495">
        <v>263.61666666666667</v>
      </c>
      <c r="G311" s="495">
        <v>260.73333333333335</v>
      </c>
      <c r="H311" s="495">
        <v>271.73333333333335</v>
      </c>
      <c r="I311" s="495">
        <v>274.61666666666667</v>
      </c>
      <c r="J311" s="495">
        <v>277.23333333333335</v>
      </c>
      <c r="K311" s="494">
        <v>272</v>
      </c>
      <c r="L311" s="494">
        <v>266.5</v>
      </c>
      <c r="M311" s="494">
        <v>1.3392599999999999</v>
      </c>
    </row>
    <row r="312" spans="1:13">
      <c r="A312" s="254">
        <v>302</v>
      </c>
      <c r="B312" s="497" t="s">
        <v>137</v>
      </c>
      <c r="C312" s="494">
        <v>170.4</v>
      </c>
      <c r="D312" s="495">
        <v>170.95000000000002</v>
      </c>
      <c r="E312" s="495">
        <v>166.55000000000004</v>
      </c>
      <c r="F312" s="495">
        <v>162.70000000000002</v>
      </c>
      <c r="G312" s="495">
        <v>158.30000000000004</v>
      </c>
      <c r="H312" s="495">
        <v>174.80000000000004</v>
      </c>
      <c r="I312" s="495">
        <v>179.20000000000002</v>
      </c>
      <c r="J312" s="495">
        <v>183.05000000000004</v>
      </c>
      <c r="K312" s="494">
        <v>175.35</v>
      </c>
      <c r="L312" s="494">
        <v>167.1</v>
      </c>
      <c r="M312" s="494">
        <v>96.029200000000003</v>
      </c>
    </row>
    <row r="313" spans="1:13">
      <c r="A313" s="254">
        <v>303</v>
      </c>
      <c r="B313" s="497" t="s">
        <v>136</v>
      </c>
      <c r="C313" s="494">
        <v>811.15</v>
      </c>
      <c r="D313" s="495">
        <v>810.96666666666658</v>
      </c>
      <c r="E313" s="495">
        <v>800.73333333333312</v>
      </c>
      <c r="F313" s="495">
        <v>790.31666666666649</v>
      </c>
      <c r="G313" s="495">
        <v>780.08333333333303</v>
      </c>
      <c r="H313" s="495">
        <v>821.38333333333321</v>
      </c>
      <c r="I313" s="495">
        <v>831.61666666666656</v>
      </c>
      <c r="J313" s="495">
        <v>842.0333333333333</v>
      </c>
      <c r="K313" s="494">
        <v>821.2</v>
      </c>
      <c r="L313" s="494">
        <v>800.55</v>
      </c>
      <c r="M313" s="494">
        <v>48.309570000000001</v>
      </c>
    </row>
    <row r="314" spans="1:13">
      <c r="A314" s="254">
        <v>304</v>
      </c>
      <c r="B314" s="497" t="s">
        <v>438</v>
      </c>
      <c r="C314" s="494">
        <v>151.75</v>
      </c>
      <c r="D314" s="495">
        <v>153.58333333333334</v>
      </c>
      <c r="E314" s="495">
        <v>149.16666666666669</v>
      </c>
      <c r="F314" s="495">
        <v>146.58333333333334</v>
      </c>
      <c r="G314" s="495">
        <v>142.16666666666669</v>
      </c>
      <c r="H314" s="495">
        <v>156.16666666666669</v>
      </c>
      <c r="I314" s="495">
        <v>160.58333333333337</v>
      </c>
      <c r="J314" s="495">
        <v>163.16666666666669</v>
      </c>
      <c r="K314" s="494">
        <v>158</v>
      </c>
      <c r="L314" s="494">
        <v>151</v>
      </c>
      <c r="M314" s="494">
        <v>1.5809</v>
      </c>
    </row>
    <row r="315" spans="1:13">
      <c r="A315" s="254">
        <v>305</v>
      </c>
      <c r="B315" s="497" t="s">
        <v>439</v>
      </c>
      <c r="C315" s="494">
        <v>198</v>
      </c>
      <c r="D315" s="495">
        <v>199.63333333333333</v>
      </c>
      <c r="E315" s="495">
        <v>194.36666666666665</v>
      </c>
      <c r="F315" s="495">
        <v>190.73333333333332</v>
      </c>
      <c r="G315" s="495">
        <v>185.46666666666664</v>
      </c>
      <c r="H315" s="495">
        <v>203.26666666666665</v>
      </c>
      <c r="I315" s="495">
        <v>208.5333333333333</v>
      </c>
      <c r="J315" s="495">
        <v>212.16666666666666</v>
      </c>
      <c r="K315" s="494">
        <v>204.9</v>
      </c>
      <c r="L315" s="494">
        <v>196</v>
      </c>
      <c r="M315" s="494">
        <v>0.35481000000000001</v>
      </c>
    </row>
    <row r="316" spans="1:13">
      <c r="A316" s="254">
        <v>306</v>
      </c>
      <c r="B316" s="497" t="s">
        <v>440</v>
      </c>
      <c r="C316" s="494">
        <v>520.15</v>
      </c>
      <c r="D316" s="495">
        <v>525.43333333333328</v>
      </c>
      <c r="E316" s="495">
        <v>512.71666666666658</v>
      </c>
      <c r="F316" s="495">
        <v>505.2833333333333</v>
      </c>
      <c r="G316" s="495">
        <v>492.56666666666661</v>
      </c>
      <c r="H316" s="495">
        <v>532.86666666666656</v>
      </c>
      <c r="I316" s="495">
        <v>545.58333333333326</v>
      </c>
      <c r="J316" s="495">
        <v>553.01666666666654</v>
      </c>
      <c r="K316" s="494">
        <v>538.15</v>
      </c>
      <c r="L316" s="494">
        <v>518</v>
      </c>
      <c r="M316" s="494">
        <v>1.35023</v>
      </c>
    </row>
    <row r="317" spans="1:13">
      <c r="A317" s="254">
        <v>307</v>
      </c>
      <c r="B317" s="497" t="s">
        <v>138</v>
      </c>
      <c r="C317" s="494">
        <v>141.80000000000001</v>
      </c>
      <c r="D317" s="495">
        <v>143.28333333333333</v>
      </c>
      <c r="E317" s="495">
        <v>139.26666666666665</v>
      </c>
      <c r="F317" s="495">
        <v>136.73333333333332</v>
      </c>
      <c r="G317" s="495">
        <v>132.71666666666664</v>
      </c>
      <c r="H317" s="495">
        <v>145.81666666666666</v>
      </c>
      <c r="I317" s="495">
        <v>149.83333333333337</v>
      </c>
      <c r="J317" s="495">
        <v>152.36666666666667</v>
      </c>
      <c r="K317" s="494">
        <v>147.30000000000001</v>
      </c>
      <c r="L317" s="494">
        <v>140.75</v>
      </c>
      <c r="M317" s="494">
        <v>48.974710000000002</v>
      </c>
    </row>
    <row r="318" spans="1:13">
      <c r="A318" s="254">
        <v>308</v>
      </c>
      <c r="B318" s="497" t="s">
        <v>261</v>
      </c>
      <c r="C318" s="494">
        <v>37</v>
      </c>
      <c r="D318" s="495">
        <v>36.766666666666666</v>
      </c>
      <c r="E318" s="495">
        <v>36.233333333333334</v>
      </c>
      <c r="F318" s="495">
        <v>35.466666666666669</v>
      </c>
      <c r="G318" s="495">
        <v>34.933333333333337</v>
      </c>
      <c r="H318" s="495">
        <v>37.533333333333331</v>
      </c>
      <c r="I318" s="495">
        <v>38.066666666666663</v>
      </c>
      <c r="J318" s="495">
        <v>38.833333333333329</v>
      </c>
      <c r="K318" s="494">
        <v>37.299999999999997</v>
      </c>
      <c r="L318" s="494">
        <v>36</v>
      </c>
      <c r="M318" s="494">
        <v>12.12801</v>
      </c>
    </row>
    <row r="319" spans="1:13">
      <c r="A319" s="254">
        <v>309</v>
      </c>
      <c r="B319" s="497" t="s">
        <v>139</v>
      </c>
      <c r="C319" s="494">
        <v>410.2</v>
      </c>
      <c r="D319" s="495">
        <v>414.31666666666666</v>
      </c>
      <c r="E319" s="495">
        <v>403.33333333333331</v>
      </c>
      <c r="F319" s="495">
        <v>396.46666666666664</v>
      </c>
      <c r="G319" s="495">
        <v>385.48333333333329</v>
      </c>
      <c r="H319" s="495">
        <v>421.18333333333334</v>
      </c>
      <c r="I319" s="495">
        <v>432.16666666666669</v>
      </c>
      <c r="J319" s="495">
        <v>439.03333333333336</v>
      </c>
      <c r="K319" s="494">
        <v>425.3</v>
      </c>
      <c r="L319" s="494">
        <v>407.45</v>
      </c>
      <c r="M319" s="494">
        <v>18.814779999999999</v>
      </c>
    </row>
    <row r="320" spans="1:13">
      <c r="A320" s="254">
        <v>310</v>
      </c>
      <c r="B320" s="497" t="s">
        <v>140</v>
      </c>
      <c r="C320" s="494">
        <v>6646.65</v>
      </c>
      <c r="D320" s="495">
        <v>6627.9666666666662</v>
      </c>
      <c r="E320" s="495">
        <v>6577.2333333333327</v>
      </c>
      <c r="F320" s="495">
        <v>6507.8166666666666</v>
      </c>
      <c r="G320" s="495">
        <v>6457.083333333333</v>
      </c>
      <c r="H320" s="495">
        <v>6697.3833333333323</v>
      </c>
      <c r="I320" s="495">
        <v>6748.1166666666659</v>
      </c>
      <c r="J320" s="495">
        <v>6817.5333333333319</v>
      </c>
      <c r="K320" s="494">
        <v>6678.7</v>
      </c>
      <c r="L320" s="494">
        <v>6558.55</v>
      </c>
      <c r="M320" s="494">
        <v>9.1414200000000001</v>
      </c>
    </row>
    <row r="321" spans="1:13">
      <c r="A321" s="254">
        <v>311</v>
      </c>
      <c r="B321" s="497" t="s">
        <v>142</v>
      </c>
      <c r="C321" s="494">
        <v>848.4</v>
      </c>
      <c r="D321" s="495">
        <v>858.31666666666661</v>
      </c>
      <c r="E321" s="495">
        <v>833.08333333333326</v>
      </c>
      <c r="F321" s="495">
        <v>817.76666666666665</v>
      </c>
      <c r="G321" s="495">
        <v>792.5333333333333</v>
      </c>
      <c r="H321" s="495">
        <v>873.63333333333321</v>
      </c>
      <c r="I321" s="495">
        <v>898.86666666666656</v>
      </c>
      <c r="J321" s="495">
        <v>914.18333333333317</v>
      </c>
      <c r="K321" s="494">
        <v>883.55</v>
      </c>
      <c r="L321" s="494">
        <v>843</v>
      </c>
      <c r="M321" s="494">
        <v>3.9543400000000002</v>
      </c>
    </row>
    <row r="322" spans="1:13">
      <c r="A322" s="254">
        <v>312</v>
      </c>
      <c r="B322" s="497" t="s">
        <v>441</v>
      </c>
      <c r="C322" s="494">
        <v>2444.75</v>
      </c>
      <c r="D322" s="495">
        <v>2454.9166666666665</v>
      </c>
      <c r="E322" s="495">
        <v>2409.833333333333</v>
      </c>
      <c r="F322" s="495">
        <v>2374.9166666666665</v>
      </c>
      <c r="G322" s="495">
        <v>2329.833333333333</v>
      </c>
      <c r="H322" s="495">
        <v>2489.833333333333</v>
      </c>
      <c r="I322" s="495">
        <v>2534.9166666666661</v>
      </c>
      <c r="J322" s="495">
        <v>2569.833333333333</v>
      </c>
      <c r="K322" s="494">
        <v>2500</v>
      </c>
      <c r="L322" s="494">
        <v>2420</v>
      </c>
      <c r="M322" s="494">
        <v>0.75602000000000003</v>
      </c>
    </row>
    <row r="323" spans="1:13">
      <c r="A323" s="254">
        <v>313</v>
      </c>
      <c r="B323" s="497" t="s">
        <v>144</v>
      </c>
      <c r="C323" s="494">
        <v>2042</v>
      </c>
      <c r="D323" s="495">
        <v>2063.6833333333334</v>
      </c>
      <c r="E323" s="495">
        <v>2001.5166666666669</v>
      </c>
      <c r="F323" s="495">
        <v>1961.0333333333335</v>
      </c>
      <c r="G323" s="495">
        <v>1898.866666666667</v>
      </c>
      <c r="H323" s="495">
        <v>2104.166666666667</v>
      </c>
      <c r="I323" s="495">
        <v>2166.333333333333</v>
      </c>
      <c r="J323" s="495">
        <v>2206.8166666666666</v>
      </c>
      <c r="K323" s="494">
        <v>2125.85</v>
      </c>
      <c r="L323" s="494">
        <v>2023.2</v>
      </c>
      <c r="M323" s="494">
        <v>14.56195</v>
      </c>
    </row>
    <row r="324" spans="1:13">
      <c r="A324" s="254">
        <v>314</v>
      </c>
      <c r="B324" s="497" t="s">
        <v>442</v>
      </c>
      <c r="C324" s="494">
        <v>95.95</v>
      </c>
      <c r="D324" s="495">
        <v>95.899999999999991</v>
      </c>
      <c r="E324" s="495">
        <v>94.34999999999998</v>
      </c>
      <c r="F324" s="495">
        <v>92.749999999999986</v>
      </c>
      <c r="G324" s="495">
        <v>91.199999999999974</v>
      </c>
      <c r="H324" s="495">
        <v>97.499999999999986</v>
      </c>
      <c r="I324" s="495">
        <v>99.05</v>
      </c>
      <c r="J324" s="495">
        <v>100.64999999999999</v>
      </c>
      <c r="K324" s="494">
        <v>97.45</v>
      </c>
      <c r="L324" s="494">
        <v>94.3</v>
      </c>
      <c r="M324" s="494">
        <v>2.8481100000000001</v>
      </c>
    </row>
    <row r="325" spans="1:13">
      <c r="A325" s="254">
        <v>315</v>
      </c>
      <c r="B325" s="497" t="s">
        <v>443</v>
      </c>
      <c r="C325" s="494">
        <v>523.54999999999995</v>
      </c>
      <c r="D325" s="495">
        <v>529.91666666666663</v>
      </c>
      <c r="E325" s="495">
        <v>511.63333333333321</v>
      </c>
      <c r="F325" s="495">
        <v>499.71666666666658</v>
      </c>
      <c r="G325" s="495">
        <v>481.43333333333317</v>
      </c>
      <c r="H325" s="495">
        <v>541.83333333333326</v>
      </c>
      <c r="I325" s="495">
        <v>560.11666666666679</v>
      </c>
      <c r="J325" s="495">
        <v>572.0333333333333</v>
      </c>
      <c r="K325" s="494">
        <v>548.20000000000005</v>
      </c>
      <c r="L325" s="494">
        <v>518</v>
      </c>
      <c r="M325" s="494">
        <v>3.3971499999999999</v>
      </c>
    </row>
    <row r="326" spans="1:13">
      <c r="A326" s="254">
        <v>316</v>
      </c>
      <c r="B326" s="497" t="s">
        <v>754</v>
      </c>
      <c r="C326" s="494">
        <v>177.9</v>
      </c>
      <c r="D326" s="495">
        <v>178.73333333333335</v>
      </c>
      <c r="E326" s="495">
        <v>175.91666666666669</v>
      </c>
      <c r="F326" s="495">
        <v>173.93333333333334</v>
      </c>
      <c r="G326" s="495">
        <v>171.11666666666667</v>
      </c>
      <c r="H326" s="495">
        <v>180.7166666666667</v>
      </c>
      <c r="I326" s="495">
        <v>183.53333333333336</v>
      </c>
      <c r="J326" s="495">
        <v>185.51666666666671</v>
      </c>
      <c r="K326" s="494">
        <v>181.55</v>
      </c>
      <c r="L326" s="494">
        <v>176.75</v>
      </c>
      <c r="M326" s="494">
        <v>1.3069900000000001</v>
      </c>
    </row>
    <row r="327" spans="1:13">
      <c r="A327" s="254">
        <v>317</v>
      </c>
      <c r="B327" s="497" t="s">
        <v>145</v>
      </c>
      <c r="C327" s="494">
        <v>204.35</v>
      </c>
      <c r="D327" s="495">
        <v>205.4</v>
      </c>
      <c r="E327" s="495">
        <v>201.95000000000002</v>
      </c>
      <c r="F327" s="495">
        <v>199.55</v>
      </c>
      <c r="G327" s="495">
        <v>196.10000000000002</v>
      </c>
      <c r="H327" s="495">
        <v>207.8</v>
      </c>
      <c r="I327" s="495">
        <v>211.25</v>
      </c>
      <c r="J327" s="495">
        <v>213.65</v>
      </c>
      <c r="K327" s="494">
        <v>208.85</v>
      </c>
      <c r="L327" s="494">
        <v>203</v>
      </c>
      <c r="M327" s="494">
        <v>96.096400000000003</v>
      </c>
    </row>
    <row r="328" spans="1:13">
      <c r="A328" s="254">
        <v>318</v>
      </c>
      <c r="B328" s="497" t="s">
        <v>444</v>
      </c>
      <c r="C328" s="494">
        <v>582.70000000000005</v>
      </c>
      <c r="D328" s="495">
        <v>587.63333333333333</v>
      </c>
      <c r="E328" s="495">
        <v>575.56666666666661</v>
      </c>
      <c r="F328" s="495">
        <v>568.43333333333328</v>
      </c>
      <c r="G328" s="495">
        <v>556.36666666666656</v>
      </c>
      <c r="H328" s="495">
        <v>594.76666666666665</v>
      </c>
      <c r="I328" s="495">
        <v>606.83333333333348</v>
      </c>
      <c r="J328" s="495">
        <v>613.9666666666667</v>
      </c>
      <c r="K328" s="494">
        <v>599.70000000000005</v>
      </c>
      <c r="L328" s="494">
        <v>580.5</v>
      </c>
      <c r="M328" s="494">
        <v>1.5971299999999999</v>
      </c>
    </row>
    <row r="329" spans="1:13">
      <c r="A329" s="254">
        <v>319</v>
      </c>
      <c r="B329" s="497" t="s">
        <v>262</v>
      </c>
      <c r="C329" s="494">
        <v>1657.65</v>
      </c>
      <c r="D329" s="495">
        <v>1677.2166666666665</v>
      </c>
      <c r="E329" s="495">
        <v>1624.5333333333328</v>
      </c>
      <c r="F329" s="495">
        <v>1591.4166666666663</v>
      </c>
      <c r="G329" s="495">
        <v>1538.7333333333327</v>
      </c>
      <c r="H329" s="495">
        <v>1710.333333333333</v>
      </c>
      <c r="I329" s="495">
        <v>1763.0166666666669</v>
      </c>
      <c r="J329" s="495">
        <v>1796.1333333333332</v>
      </c>
      <c r="K329" s="494">
        <v>1729.9</v>
      </c>
      <c r="L329" s="494">
        <v>1644.1</v>
      </c>
      <c r="M329" s="494">
        <v>4.1123799999999999</v>
      </c>
    </row>
    <row r="330" spans="1:13">
      <c r="A330" s="254">
        <v>320</v>
      </c>
      <c r="B330" s="497" t="s">
        <v>445</v>
      </c>
      <c r="C330" s="494">
        <v>1460.95</v>
      </c>
      <c r="D330" s="495">
        <v>1476.3166666666666</v>
      </c>
      <c r="E330" s="495">
        <v>1424.6333333333332</v>
      </c>
      <c r="F330" s="495">
        <v>1388.3166666666666</v>
      </c>
      <c r="G330" s="495">
        <v>1336.6333333333332</v>
      </c>
      <c r="H330" s="495">
        <v>1512.6333333333332</v>
      </c>
      <c r="I330" s="495">
        <v>1564.3166666666666</v>
      </c>
      <c r="J330" s="495">
        <v>1600.6333333333332</v>
      </c>
      <c r="K330" s="494">
        <v>1528</v>
      </c>
      <c r="L330" s="494">
        <v>1440</v>
      </c>
      <c r="M330" s="494">
        <v>2.6043799999999999</v>
      </c>
    </row>
    <row r="331" spans="1:13">
      <c r="A331" s="254">
        <v>321</v>
      </c>
      <c r="B331" s="497" t="s">
        <v>147</v>
      </c>
      <c r="C331" s="494">
        <v>1141.95</v>
      </c>
      <c r="D331" s="495">
        <v>1149.4333333333334</v>
      </c>
      <c r="E331" s="495">
        <v>1126.5166666666669</v>
      </c>
      <c r="F331" s="495">
        <v>1111.0833333333335</v>
      </c>
      <c r="G331" s="495">
        <v>1088.166666666667</v>
      </c>
      <c r="H331" s="495">
        <v>1164.8666666666668</v>
      </c>
      <c r="I331" s="495">
        <v>1187.7833333333333</v>
      </c>
      <c r="J331" s="495">
        <v>1203.2166666666667</v>
      </c>
      <c r="K331" s="494">
        <v>1172.3499999999999</v>
      </c>
      <c r="L331" s="494">
        <v>1134</v>
      </c>
      <c r="M331" s="494">
        <v>8.7488399999999995</v>
      </c>
    </row>
    <row r="332" spans="1:13">
      <c r="A332" s="254">
        <v>322</v>
      </c>
      <c r="B332" s="497" t="s">
        <v>263</v>
      </c>
      <c r="C332" s="494">
        <v>893.25</v>
      </c>
      <c r="D332" s="495">
        <v>898.75</v>
      </c>
      <c r="E332" s="495">
        <v>882.5</v>
      </c>
      <c r="F332" s="495">
        <v>871.75</v>
      </c>
      <c r="G332" s="495">
        <v>855.5</v>
      </c>
      <c r="H332" s="495">
        <v>909.5</v>
      </c>
      <c r="I332" s="495">
        <v>925.75</v>
      </c>
      <c r="J332" s="495">
        <v>936.5</v>
      </c>
      <c r="K332" s="494">
        <v>915</v>
      </c>
      <c r="L332" s="494">
        <v>888</v>
      </c>
      <c r="M332" s="494">
        <v>2.9748000000000001</v>
      </c>
    </row>
    <row r="333" spans="1:13">
      <c r="A333" s="254">
        <v>323</v>
      </c>
      <c r="B333" s="497" t="s">
        <v>149</v>
      </c>
      <c r="C333" s="494">
        <v>39.75</v>
      </c>
      <c r="D333" s="495">
        <v>40</v>
      </c>
      <c r="E333" s="495">
        <v>39.049999999999997</v>
      </c>
      <c r="F333" s="495">
        <v>38.349999999999994</v>
      </c>
      <c r="G333" s="495">
        <v>37.399999999999991</v>
      </c>
      <c r="H333" s="495">
        <v>40.700000000000003</v>
      </c>
      <c r="I333" s="495">
        <v>41.650000000000006</v>
      </c>
      <c r="J333" s="495">
        <v>42.350000000000009</v>
      </c>
      <c r="K333" s="494">
        <v>40.950000000000003</v>
      </c>
      <c r="L333" s="494">
        <v>39.299999999999997</v>
      </c>
      <c r="M333" s="494">
        <v>73.855329999999995</v>
      </c>
    </row>
    <row r="334" spans="1:13">
      <c r="A334" s="254">
        <v>324</v>
      </c>
      <c r="B334" s="497" t="s">
        <v>150</v>
      </c>
      <c r="C334" s="494">
        <v>74.95</v>
      </c>
      <c r="D334" s="495">
        <v>75.666666666666671</v>
      </c>
      <c r="E334" s="495">
        <v>72.933333333333337</v>
      </c>
      <c r="F334" s="495">
        <v>70.916666666666671</v>
      </c>
      <c r="G334" s="495">
        <v>68.183333333333337</v>
      </c>
      <c r="H334" s="495">
        <v>77.683333333333337</v>
      </c>
      <c r="I334" s="495">
        <v>80.416666666666657</v>
      </c>
      <c r="J334" s="495">
        <v>82.433333333333337</v>
      </c>
      <c r="K334" s="494">
        <v>78.400000000000006</v>
      </c>
      <c r="L334" s="494">
        <v>73.650000000000006</v>
      </c>
      <c r="M334" s="494">
        <v>51.913119999999999</v>
      </c>
    </row>
    <row r="335" spans="1:13">
      <c r="A335" s="254">
        <v>325</v>
      </c>
      <c r="B335" s="497" t="s">
        <v>446</v>
      </c>
      <c r="C335" s="494">
        <v>469.3</v>
      </c>
      <c r="D335" s="495">
        <v>475.13333333333338</v>
      </c>
      <c r="E335" s="495">
        <v>462.26666666666677</v>
      </c>
      <c r="F335" s="495">
        <v>455.23333333333341</v>
      </c>
      <c r="G335" s="495">
        <v>442.36666666666679</v>
      </c>
      <c r="H335" s="495">
        <v>482.16666666666674</v>
      </c>
      <c r="I335" s="495">
        <v>495.03333333333342</v>
      </c>
      <c r="J335" s="495">
        <v>502.06666666666672</v>
      </c>
      <c r="K335" s="494">
        <v>488</v>
      </c>
      <c r="L335" s="494">
        <v>468.1</v>
      </c>
      <c r="M335" s="494">
        <v>0.56567000000000001</v>
      </c>
    </row>
    <row r="336" spans="1:13">
      <c r="A336" s="254">
        <v>326</v>
      </c>
      <c r="B336" s="497" t="s">
        <v>264</v>
      </c>
      <c r="C336" s="494">
        <v>23.7</v>
      </c>
      <c r="D336" s="495">
        <v>23.716666666666669</v>
      </c>
      <c r="E336" s="495">
        <v>23.583333333333336</v>
      </c>
      <c r="F336" s="495">
        <v>23.466666666666669</v>
      </c>
      <c r="G336" s="495">
        <v>23.333333333333336</v>
      </c>
      <c r="H336" s="495">
        <v>23.833333333333336</v>
      </c>
      <c r="I336" s="495">
        <v>23.966666666666669</v>
      </c>
      <c r="J336" s="495">
        <v>24.083333333333336</v>
      </c>
      <c r="K336" s="494">
        <v>23.85</v>
      </c>
      <c r="L336" s="494">
        <v>23.6</v>
      </c>
      <c r="M336" s="494">
        <v>18.967559999999999</v>
      </c>
    </row>
    <row r="337" spans="1:13">
      <c r="A337" s="254">
        <v>327</v>
      </c>
      <c r="B337" s="497" t="s">
        <v>447</v>
      </c>
      <c r="C337" s="494">
        <v>46.75</v>
      </c>
      <c r="D337" s="495">
        <v>46.916666666666664</v>
      </c>
      <c r="E337" s="495">
        <v>46.43333333333333</v>
      </c>
      <c r="F337" s="495">
        <v>46.116666666666667</v>
      </c>
      <c r="G337" s="495">
        <v>45.633333333333333</v>
      </c>
      <c r="H337" s="495">
        <v>47.233333333333327</v>
      </c>
      <c r="I337" s="495">
        <v>47.716666666666661</v>
      </c>
      <c r="J337" s="495">
        <v>48.033333333333324</v>
      </c>
      <c r="K337" s="494">
        <v>47.4</v>
      </c>
      <c r="L337" s="494">
        <v>46.6</v>
      </c>
      <c r="M337" s="494">
        <v>5.6582999999999997</v>
      </c>
    </row>
    <row r="338" spans="1:13">
      <c r="A338" s="254">
        <v>328</v>
      </c>
      <c r="B338" s="497" t="s">
        <v>152</v>
      </c>
      <c r="C338" s="494">
        <v>137.6</v>
      </c>
      <c r="D338" s="495">
        <v>138.33333333333334</v>
      </c>
      <c r="E338" s="495">
        <v>135.76666666666668</v>
      </c>
      <c r="F338" s="495">
        <v>133.93333333333334</v>
      </c>
      <c r="G338" s="495">
        <v>131.36666666666667</v>
      </c>
      <c r="H338" s="495">
        <v>140.16666666666669</v>
      </c>
      <c r="I338" s="495">
        <v>142.73333333333335</v>
      </c>
      <c r="J338" s="495">
        <v>144.56666666666669</v>
      </c>
      <c r="K338" s="494">
        <v>140.9</v>
      </c>
      <c r="L338" s="494">
        <v>136.5</v>
      </c>
      <c r="M338" s="494">
        <v>67.0505</v>
      </c>
    </row>
    <row r="339" spans="1:13">
      <c r="A339" s="254">
        <v>329</v>
      </c>
      <c r="B339" s="497" t="s">
        <v>694</v>
      </c>
      <c r="C339" s="494">
        <v>169.85</v>
      </c>
      <c r="D339" s="495">
        <v>171.16666666666666</v>
      </c>
      <c r="E339" s="495">
        <v>167.18333333333331</v>
      </c>
      <c r="F339" s="495">
        <v>164.51666666666665</v>
      </c>
      <c r="G339" s="495">
        <v>160.5333333333333</v>
      </c>
      <c r="H339" s="495">
        <v>173.83333333333331</v>
      </c>
      <c r="I339" s="495">
        <v>177.81666666666666</v>
      </c>
      <c r="J339" s="495">
        <v>180.48333333333332</v>
      </c>
      <c r="K339" s="494">
        <v>175.15</v>
      </c>
      <c r="L339" s="494">
        <v>168.5</v>
      </c>
      <c r="M339" s="494">
        <v>3.6224599999999998</v>
      </c>
    </row>
    <row r="340" spans="1:13">
      <c r="A340" s="254">
        <v>330</v>
      </c>
      <c r="B340" s="497" t="s">
        <v>153</v>
      </c>
      <c r="C340" s="494">
        <v>99.05</v>
      </c>
      <c r="D340" s="495">
        <v>99.366666666666674</v>
      </c>
      <c r="E340" s="495">
        <v>97.833333333333343</v>
      </c>
      <c r="F340" s="495">
        <v>96.616666666666674</v>
      </c>
      <c r="G340" s="495">
        <v>95.083333333333343</v>
      </c>
      <c r="H340" s="495">
        <v>100.58333333333334</v>
      </c>
      <c r="I340" s="495">
        <v>102.11666666666667</v>
      </c>
      <c r="J340" s="495">
        <v>103.33333333333334</v>
      </c>
      <c r="K340" s="494">
        <v>100.9</v>
      </c>
      <c r="L340" s="494">
        <v>98.15</v>
      </c>
      <c r="M340" s="494">
        <v>165.28675000000001</v>
      </c>
    </row>
    <row r="341" spans="1:13">
      <c r="A341" s="254">
        <v>331</v>
      </c>
      <c r="B341" s="497" t="s">
        <v>448</v>
      </c>
      <c r="C341" s="494">
        <v>390.6</v>
      </c>
      <c r="D341" s="495">
        <v>392.60000000000008</v>
      </c>
      <c r="E341" s="495">
        <v>384.60000000000014</v>
      </c>
      <c r="F341" s="495">
        <v>378.60000000000008</v>
      </c>
      <c r="G341" s="495">
        <v>370.60000000000014</v>
      </c>
      <c r="H341" s="495">
        <v>398.60000000000014</v>
      </c>
      <c r="I341" s="495">
        <v>406.6</v>
      </c>
      <c r="J341" s="495">
        <v>412.60000000000014</v>
      </c>
      <c r="K341" s="494">
        <v>400.6</v>
      </c>
      <c r="L341" s="494">
        <v>386.6</v>
      </c>
      <c r="M341" s="494">
        <v>2.0401899999999999</v>
      </c>
    </row>
    <row r="342" spans="1:13">
      <c r="A342" s="254">
        <v>332</v>
      </c>
      <c r="B342" s="497" t="s">
        <v>148</v>
      </c>
      <c r="C342" s="494">
        <v>56.6</v>
      </c>
      <c r="D342" s="495">
        <v>57.133333333333333</v>
      </c>
      <c r="E342" s="495">
        <v>55.466666666666669</v>
      </c>
      <c r="F342" s="495">
        <v>54.333333333333336</v>
      </c>
      <c r="G342" s="495">
        <v>52.666666666666671</v>
      </c>
      <c r="H342" s="495">
        <v>58.266666666666666</v>
      </c>
      <c r="I342" s="495">
        <v>59.933333333333337</v>
      </c>
      <c r="J342" s="495">
        <v>61.066666666666663</v>
      </c>
      <c r="K342" s="494">
        <v>58.8</v>
      </c>
      <c r="L342" s="494">
        <v>56</v>
      </c>
      <c r="M342" s="494">
        <v>170.92852999999999</v>
      </c>
    </row>
    <row r="343" spans="1:13">
      <c r="A343" s="254">
        <v>333</v>
      </c>
      <c r="B343" s="497" t="s">
        <v>449</v>
      </c>
      <c r="C343" s="494">
        <v>52.25</v>
      </c>
      <c r="D343" s="495">
        <v>52.550000000000004</v>
      </c>
      <c r="E343" s="495">
        <v>51.20000000000001</v>
      </c>
      <c r="F343" s="495">
        <v>50.150000000000006</v>
      </c>
      <c r="G343" s="495">
        <v>48.800000000000011</v>
      </c>
      <c r="H343" s="495">
        <v>53.600000000000009</v>
      </c>
      <c r="I343" s="495">
        <v>54.95</v>
      </c>
      <c r="J343" s="495">
        <v>56.000000000000007</v>
      </c>
      <c r="K343" s="494">
        <v>53.9</v>
      </c>
      <c r="L343" s="494">
        <v>51.5</v>
      </c>
      <c r="M343" s="494">
        <v>12.367839999999999</v>
      </c>
    </row>
    <row r="344" spans="1:13">
      <c r="A344" s="254">
        <v>334</v>
      </c>
      <c r="B344" s="497" t="s">
        <v>450</v>
      </c>
      <c r="C344" s="494">
        <v>3013</v>
      </c>
      <c r="D344" s="495">
        <v>3049.6333333333332</v>
      </c>
      <c r="E344" s="495">
        <v>2958.3666666666663</v>
      </c>
      <c r="F344" s="495">
        <v>2903.7333333333331</v>
      </c>
      <c r="G344" s="495">
        <v>2812.4666666666662</v>
      </c>
      <c r="H344" s="495">
        <v>3104.2666666666664</v>
      </c>
      <c r="I344" s="495">
        <v>3195.5333333333328</v>
      </c>
      <c r="J344" s="495">
        <v>3250.1666666666665</v>
      </c>
      <c r="K344" s="494">
        <v>3140.9</v>
      </c>
      <c r="L344" s="494">
        <v>2995</v>
      </c>
      <c r="M344" s="494">
        <v>1.9296500000000001</v>
      </c>
    </row>
    <row r="345" spans="1:13">
      <c r="A345" s="254">
        <v>335</v>
      </c>
      <c r="B345" s="497" t="s">
        <v>755</v>
      </c>
      <c r="C345" s="494">
        <v>74.150000000000006</v>
      </c>
      <c r="D345" s="495">
        <v>74.63333333333334</v>
      </c>
      <c r="E345" s="495">
        <v>73.316666666666677</v>
      </c>
      <c r="F345" s="495">
        <v>72.483333333333334</v>
      </c>
      <c r="G345" s="495">
        <v>71.166666666666671</v>
      </c>
      <c r="H345" s="495">
        <v>75.466666666666683</v>
      </c>
      <c r="I345" s="495">
        <v>76.783333333333346</v>
      </c>
      <c r="J345" s="495">
        <v>77.616666666666688</v>
      </c>
      <c r="K345" s="494">
        <v>75.95</v>
      </c>
      <c r="L345" s="494">
        <v>73.8</v>
      </c>
      <c r="M345" s="494">
        <v>0.65161000000000002</v>
      </c>
    </row>
    <row r="346" spans="1:13">
      <c r="A346" s="254">
        <v>336</v>
      </c>
      <c r="B346" s="497" t="s">
        <v>151</v>
      </c>
      <c r="C346" s="494">
        <v>17095.650000000001</v>
      </c>
      <c r="D346" s="495">
        <v>17135.233333333334</v>
      </c>
      <c r="E346" s="495">
        <v>16850.466666666667</v>
      </c>
      <c r="F346" s="495">
        <v>16605.283333333333</v>
      </c>
      <c r="G346" s="495">
        <v>16320.516666666666</v>
      </c>
      <c r="H346" s="495">
        <v>17380.416666666668</v>
      </c>
      <c r="I346" s="495">
        <v>17665.183333333338</v>
      </c>
      <c r="J346" s="495">
        <v>17910.366666666669</v>
      </c>
      <c r="K346" s="494">
        <v>17420</v>
      </c>
      <c r="L346" s="494">
        <v>16890.05</v>
      </c>
      <c r="M346" s="494">
        <v>1.03687</v>
      </c>
    </row>
    <row r="347" spans="1:13">
      <c r="A347" s="254">
        <v>337</v>
      </c>
      <c r="B347" s="497" t="s">
        <v>791</v>
      </c>
      <c r="C347" s="494">
        <v>38.6</v>
      </c>
      <c r="D347" s="495">
        <v>38.216666666666661</v>
      </c>
      <c r="E347" s="495">
        <v>37.433333333333323</v>
      </c>
      <c r="F347" s="495">
        <v>36.266666666666659</v>
      </c>
      <c r="G347" s="495">
        <v>35.48333333333332</v>
      </c>
      <c r="H347" s="495">
        <v>39.383333333333326</v>
      </c>
      <c r="I347" s="495">
        <v>40.166666666666671</v>
      </c>
      <c r="J347" s="495">
        <v>41.333333333333329</v>
      </c>
      <c r="K347" s="494">
        <v>39</v>
      </c>
      <c r="L347" s="494">
        <v>37.049999999999997</v>
      </c>
      <c r="M347" s="494">
        <v>16.008109999999999</v>
      </c>
    </row>
    <row r="348" spans="1:13">
      <c r="A348" s="254">
        <v>338</v>
      </c>
      <c r="B348" s="497" t="s">
        <v>451</v>
      </c>
      <c r="C348" s="494">
        <v>1907.85</v>
      </c>
      <c r="D348" s="495">
        <v>1904.2</v>
      </c>
      <c r="E348" s="495">
        <v>1884.65</v>
      </c>
      <c r="F348" s="495">
        <v>1861.45</v>
      </c>
      <c r="G348" s="495">
        <v>1841.9</v>
      </c>
      <c r="H348" s="495">
        <v>1927.4</v>
      </c>
      <c r="I348" s="495">
        <v>1946.9499999999998</v>
      </c>
      <c r="J348" s="495">
        <v>1970.15</v>
      </c>
      <c r="K348" s="494">
        <v>1923.75</v>
      </c>
      <c r="L348" s="494">
        <v>1881</v>
      </c>
      <c r="M348" s="494">
        <v>8.183E-2</v>
      </c>
    </row>
    <row r="349" spans="1:13">
      <c r="A349" s="254">
        <v>339</v>
      </c>
      <c r="B349" s="497" t="s">
        <v>790</v>
      </c>
      <c r="C349" s="494">
        <v>327.7</v>
      </c>
      <c r="D349" s="495">
        <v>328.68333333333334</v>
      </c>
      <c r="E349" s="495">
        <v>323.86666666666667</v>
      </c>
      <c r="F349" s="495">
        <v>320.03333333333336</v>
      </c>
      <c r="G349" s="495">
        <v>315.2166666666667</v>
      </c>
      <c r="H349" s="495">
        <v>332.51666666666665</v>
      </c>
      <c r="I349" s="495">
        <v>337.33333333333337</v>
      </c>
      <c r="J349" s="495">
        <v>341.16666666666663</v>
      </c>
      <c r="K349" s="494">
        <v>333.5</v>
      </c>
      <c r="L349" s="494">
        <v>324.85000000000002</v>
      </c>
      <c r="M349" s="494">
        <v>10.022819999999999</v>
      </c>
    </row>
    <row r="350" spans="1:13">
      <c r="A350" s="254">
        <v>340</v>
      </c>
      <c r="B350" s="497" t="s">
        <v>265</v>
      </c>
      <c r="C350" s="494">
        <v>533.25</v>
      </c>
      <c r="D350" s="495">
        <v>537.36666666666667</v>
      </c>
      <c r="E350" s="495">
        <v>524.73333333333335</v>
      </c>
      <c r="F350" s="495">
        <v>516.2166666666667</v>
      </c>
      <c r="G350" s="495">
        <v>503.58333333333337</v>
      </c>
      <c r="H350" s="495">
        <v>545.88333333333333</v>
      </c>
      <c r="I350" s="495">
        <v>558.51666666666677</v>
      </c>
      <c r="J350" s="495">
        <v>567.0333333333333</v>
      </c>
      <c r="K350" s="494">
        <v>550</v>
      </c>
      <c r="L350" s="494">
        <v>528.85</v>
      </c>
      <c r="M350" s="494">
        <v>1.53315</v>
      </c>
    </row>
    <row r="351" spans="1:13">
      <c r="A351" s="254">
        <v>341</v>
      </c>
      <c r="B351" s="497" t="s">
        <v>155</v>
      </c>
      <c r="C351" s="494">
        <v>102.85</v>
      </c>
      <c r="D351" s="495">
        <v>103.35000000000001</v>
      </c>
      <c r="E351" s="495">
        <v>101.70000000000002</v>
      </c>
      <c r="F351" s="495">
        <v>100.55000000000001</v>
      </c>
      <c r="G351" s="495">
        <v>98.90000000000002</v>
      </c>
      <c r="H351" s="495">
        <v>104.50000000000001</v>
      </c>
      <c r="I351" s="495">
        <v>106.15000000000002</v>
      </c>
      <c r="J351" s="495">
        <v>107.30000000000001</v>
      </c>
      <c r="K351" s="494">
        <v>105</v>
      </c>
      <c r="L351" s="494">
        <v>102.2</v>
      </c>
      <c r="M351" s="494">
        <v>230.82015000000001</v>
      </c>
    </row>
    <row r="352" spans="1:13">
      <c r="A352" s="254">
        <v>342</v>
      </c>
      <c r="B352" s="497" t="s">
        <v>154</v>
      </c>
      <c r="C352" s="494">
        <v>116.9</v>
      </c>
      <c r="D352" s="495">
        <v>116.96666666666665</v>
      </c>
      <c r="E352" s="495">
        <v>115.43333333333331</v>
      </c>
      <c r="F352" s="495">
        <v>113.96666666666665</v>
      </c>
      <c r="G352" s="495">
        <v>112.43333333333331</v>
      </c>
      <c r="H352" s="495">
        <v>118.43333333333331</v>
      </c>
      <c r="I352" s="495">
        <v>119.96666666666664</v>
      </c>
      <c r="J352" s="495">
        <v>121.43333333333331</v>
      </c>
      <c r="K352" s="494">
        <v>118.5</v>
      </c>
      <c r="L352" s="494">
        <v>115.5</v>
      </c>
      <c r="M352" s="494">
        <v>5.74505</v>
      </c>
    </row>
    <row r="353" spans="1:13">
      <c r="A353" s="254">
        <v>343</v>
      </c>
      <c r="B353" s="497" t="s">
        <v>452</v>
      </c>
      <c r="C353" s="494">
        <v>66.400000000000006</v>
      </c>
      <c r="D353" s="495">
        <v>66.050000000000011</v>
      </c>
      <c r="E353" s="495">
        <v>65.40000000000002</v>
      </c>
      <c r="F353" s="495">
        <v>64.400000000000006</v>
      </c>
      <c r="G353" s="495">
        <v>63.750000000000014</v>
      </c>
      <c r="H353" s="495">
        <v>67.050000000000026</v>
      </c>
      <c r="I353" s="495">
        <v>67.7</v>
      </c>
      <c r="J353" s="495">
        <v>68.700000000000031</v>
      </c>
      <c r="K353" s="494">
        <v>66.7</v>
      </c>
      <c r="L353" s="494">
        <v>65.05</v>
      </c>
      <c r="M353" s="494">
        <v>0.57350000000000001</v>
      </c>
    </row>
    <row r="354" spans="1:13">
      <c r="A354" s="254">
        <v>344</v>
      </c>
      <c r="B354" s="497" t="s">
        <v>266</v>
      </c>
      <c r="C354" s="494">
        <v>3296.85</v>
      </c>
      <c r="D354" s="495">
        <v>3315.2000000000003</v>
      </c>
      <c r="E354" s="495">
        <v>3227.6500000000005</v>
      </c>
      <c r="F354" s="495">
        <v>3158.4500000000003</v>
      </c>
      <c r="G354" s="495">
        <v>3070.9000000000005</v>
      </c>
      <c r="H354" s="495">
        <v>3384.4000000000005</v>
      </c>
      <c r="I354" s="495">
        <v>3471.9500000000007</v>
      </c>
      <c r="J354" s="495">
        <v>3541.1500000000005</v>
      </c>
      <c r="K354" s="494">
        <v>3402.75</v>
      </c>
      <c r="L354" s="494">
        <v>3246</v>
      </c>
      <c r="M354" s="494">
        <v>0.47588000000000003</v>
      </c>
    </row>
    <row r="355" spans="1:13">
      <c r="A355" s="254">
        <v>345</v>
      </c>
      <c r="B355" s="497" t="s">
        <v>453</v>
      </c>
      <c r="C355" s="494">
        <v>107</v>
      </c>
      <c r="D355" s="495">
        <v>107</v>
      </c>
      <c r="E355" s="495">
        <v>105</v>
      </c>
      <c r="F355" s="495">
        <v>103</v>
      </c>
      <c r="G355" s="495">
        <v>101</v>
      </c>
      <c r="H355" s="495">
        <v>109</v>
      </c>
      <c r="I355" s="495">
        <v>111</v>
      </c>
      <c r="J355" s="495">
        <v>113</v>
      </c>
      <c r="K355" s="494">
        <v>109</v>
      </c>
      <c r="L355" s="494">
        <v>105</v>
      </c>
      <c r="M355" s="494">
        <v>22.574339999999999</v>
      </c>
    </row>
    <row r="356" spans="1:13">
      <c r="A356" s="254">
        <v>346</v>
      </c>
      <c r="B356" s="497" t="s">
        <v>454</v>
      </c>
      <c r="C356" s="494">
        <v>280.45</v>
      </c>
      <c r="D356" s="495">
        <v>284.48333333333335</v>
      </c>
      <c r="E356" s="495">
        <v>274.9666666666667</v>
      </c>
      <c r="F356" s="495">
        <v>269.48333333333335</v>
      </c>
      <c r="G356" s="495">
        <v>259.9666666666667</v>
      </c>
      <c r="H356" s="495">
        <v>289.9666666666667</v>
      </c>
      <c r="I356" s="495">
        <v>299.48333333333335</v>
      </c>
      <c r="J356" s="495">
        <v>304.9666666666667</v>
      </c>
      <c r="K356" s="494">
        <v>294</v>
      </c>
      <c r="L356" s="494">
        <v>279</v>
      </c>
      <c r="M356" s="494">
        <v>4.3681900000000002</v>
      </c>
    </row>
    <row r="357" spans="1:13">
      <c r="A357" s="254">
        <v>347</v>
      </c>
      <c r="B357" s="497" t="s">
        <v>455</v>
      </c>
      <c r="C357" s="494">
        <v>275.3</v>
      </c>
      <c r="D357" s="495">
        <v>279.06666666666666</v>
      </c>
      <c r="E357" s="495">
        <v>268.23333333333335</v>
      </c>
      <c r="F357" s="495">
        <v>261.16666666666669</v>
      </c>
      <c r="G357" s="495">
        <v>250.33333333333337</v>
      </c>
      <c r="H357" s="495">
        <v>286.13333333333333</v>
      </c>
      <c r="I357" s="495">
        <v>296.9666666666667</v>
      </c>
      <c r="J357" s="495">
        <v>304.0333333333333</v>
      </c>
      <c r="K357" s="494">
        <v>289.89999999999998</v>
      </c>
      <c r="L357" s="494">
        <v>272</v>
      </c>
      <c r="M357" s="494">
        <v>2.5478800000000001</v>
      </c>
    </row>
    <row r="358" spans="1:13">
      <c r="A358" s="254">
        <v>348</v>
      </c>
      <c r="B358" s="497" t="s">
        <v>267</v>
      </c>
      <c r="C358" s="494">
        <v>2542</v>
      </c>
      <c r="D358" s="495">
        <v>2526.1833333333334</v>
      </c>
      <c r="E358" s="495">
        <v>2454.3666666666668</v>
      </c>
      <c r="F358" s="495">
        <v>2366.7333333333336</v>
      </c>
      <c r="G358" s="495">
        <v>2294.916666666667</v>
      </c>
      <c r="H358" s="495">
        <v>2613.8166666666666</v>
      </c>
      <c r="I358" s="495">
        <v>2685.6333333333332</v>
      </c>
      <c r="J358" s="495">
        <v>2773.2666666666664</v>
      </c>
      <c r="K358" s="494">
        <v>2598</v>
      </c>
      <c r="L358" s="494">
        <v>2438.5500000000002</v>
      </c>
      <c r="M358" s="494">
        <v>5.2698299999999998</v>
      </c>
    </row>
    <row r="359" spans="1:13">
      <c r="A359" s="254">
        <v>349</v>
      </c>
      <c r="B359" s="497" t="s">
        <v>268</v>
      </c>
      <c r="C359" s="494">
        <v>360.05</v>
      </c>
      <c r="D359" s="495">
        <v>361.01666666666665</v>
      </c>
      <c r="E359" s="495">
        <v>356.0333333333333</v>
      </c>
      <c r="F359" s="495">
        <v>352.01666666666665</v>
      </c>
      <c r="G359" s="495">
        <v>347.0333333333333</v>
      </c>
      <c r="H359" s="495">
        <v>365.0333333333333</v>
      </c>
      <c r="I359" s="495">
        <v>370.01666666666665</v>
      </c>
      <c r="J359" s="495">
        <v>374.0333333333333</v>
      </c>
      <c r="K359" s="494">
        <v>366</v>
      </c>
      <c r="L359" s="494">
        <v>357</v>
      </c>
      <c r="M359" s="494">
        <v>1.37453</v>
      </c>
    </row>
    <row r="360" spans="1:13">
      <c r="A360" s="254">
        <v>350</v>
      </c>
      <c r="B360" s="497" t="s">
        <v>456</v>
      </c>
      <c r="C360" s="494">
        <v>236.3</v>
      </c>
      <c r="D360" s="495">
        <v>234.80000000000004</v>
      </c>
      <c r="E360" s="495">
        <v>231.55000000000007</v>
      </c>
      <c r="F360" s="495">
        <v>226.80000000000004</v>
      </c>
      <c r="G360" s="495">
        <v>223.55000000000007</v>
      </c>
      <c r="H360" s="495">
        <v>239.55000000000007</v>
      </c>
      <c r="I360" s="495">
        <v>242.8</v>
      </c>
      <c r="J360" s="495">
        <v>247.55000000000007</v>
      </c>
      <c r="K360" s="494">
        <v>238.05</v>
      </c>
      <c r="L360" s="494">
        <v>230.05</v>
      </c>
      <c r="M360" s="494">
        <v>1.13158</v>
      </c>
    </row>
    <row r="361" spans="1:13">
      <c r="A361" s="254">
        <v>351</v>
      </c>
      <c r="B361" s="497" t="s">
        <v>758</v>
      </c>
      <c r="C361" s="494">
        <v>412.95</v>
      </c>
      <c r="D361" s="495">
        <v>411.56666666666661</v>
      </c>
      <c r="E361" s="495">
        <v>404.98333333333323</v>
      </c>
      <c r="F361" s="495">
        <v>397.01666666666665</v>
      </c>
      <c r="G361" s="495">
        <v>390.43333333333328</v>
      </c>
      <c r="H361" s="495">
        <v>419.53333333333319</v>
      </c>
      <c r="I361" s="495">
        <v>426.11666666666656</v>
      </c>
      <c r="J361" s="495">
        <v>434.08333333333314</v>
      </c>
      <c r="K361" s="494">
        <v>418.15</v>
      </c>
      <c r="L361" s="494">
        <v>403.6</v>
      </c>
      <c r="M361" s="494">
        <v>0.18773999999999999</v>
      </c>
    </row>
    <row r="362" spans="1:13">
      <c r="A362" s="254">
        <v>352</v>
      </c>
      <c r="B362" s="497" t="s">
        <v>457</v>
      </c>
      <c r="C362" s="494">
        <v>83.55</v>
      </c>
      <c r="D362" s="495">
        <v>83.066666666666677</v>
      </c>
      <c r="E362" s="495">
        <v>82.133333333333354</v>
      </c>
      <c r="F362" s="495">
        <v>80.716666666666683</v>
      </c>
      <c r="G362" s="495">
        <v>79.78333333333336</v>
      </c>
      <c r="H362" s="495">
        <v>84.483333333333348</v>
      </c>
      <c r="I362" s="495">
        <v>85.416666666666657</v>
      </c>
      <c r="J362" s="495">
        <v>86.833333333333343</v>
      </c>
      <c r="K362" s="494">
        <v>84</v>
      </c>
      <c r="L362" s="494">
        <v>81.650000000000006</v>
      </c>
      <c r="M362" s="494">
        <v>15.45574</v>
      </c>
    </row>
    <row r="363" spans="1:13">
      <c r="A363" s="254">
        <v>353</v>
      </c>
      <c r="B363" s="497" t="s">
        <v>163</v>
      </c>
      <c r="C363" s="494">
        <v>1077.05</v>
      </c>
      <c r="D363" s="495">
        <v>1069.5666666666666</v>
      </c>
      <c r="E363" s="495">
        <v>1028.5333333333333</v>
      </c>
      <c r="F363" s="495">
        <v>980.01666666666665</v>
      </c>
      <c r="G363" s="495">
        <v>938.98333333333335</v>
      </c>
      <c r="H363" s="495">
        <v>1118.0833333333333</v>
      </c>
      <c r="I363" s="495">
        <v>1159.1166666666666</v>
      </c>
      <c r="J363" s="495">
        <v>1207.6333333333332</v>
      </c>
      <c r="K363" s="494">
        <v>1110.5999999999999</v>
      </c>
      <c r="L363" s="494">
        <v>1021.05</v>
      </c>
      <c r="M363" s="494">
        <v>31.337060000000001</v>
      </c>
    </row>
    <row r="364" spans="1:13">
      <c r="A364" s="254">
        <v>354</v>
      </c>
      <c r="B364" s="497" t="s">
        <v>156</v>
      </c>
      <c r="C364" s="494">
        <v>30248.799999999999</v>
      </c>
      <c r="D364" s="495">
        <v>30204.600000000002</v>
      </c>
      <c r="E364" s="495">
        <v>29809.200000000004</v>
      </c>
      <c r="F364" s="495">
        <v>29369.600000000002</v>
      </c>
      <c r="G364" s="495">
        <v>28974.200000000004</v>
      </c>
      <c r="H364" s="495">
        <v>30644.200000000004</v>
      </c>
      <c r="I364" s="495">
        <v>31039.600000000006</v>
      </c>
      <c r="J364" s="495">
        <v>31479.200000000004</v>
      </c>
      <c r="K364" s="494">
        <v>30600</v>
      </c>
      <c r="L364" s="494">
        <v>29765</v>
      </c>
      <c r="M364" s="494">
        <v>0.24174000000000001</v>
      </c>
    </row>
    <row r="365" spans="1:13">
      <c r="A365" s="254">
        <v>355</v>
      </c>
      <c r="B365" s="497" t="s">
        <v>458</v>
      </c>
      <c r="C365" s="494">
        <v>1906.7</v>
      </c>
      <c r="D365" s="495">
        <v>1922.75</v>
      </c>
      <c r="E365" s="495">
        <v>1874.9</v>
      </c>
      <c r="F365" s="495">
        <v>1843.1000000000001</v>
      </c>
      <c r="G365" s="495">
        <v>1795.2500000000002</v>
      </c>
      <c r="H365" s="495">
        <v>1954.55</v>
      </c>
      <c r="I365" s="495">
        <v>2002.3999999999999</v>
      </c>
      <c r="J365" s="495">
        <v>2034.1999999999998</v>
      </c>
      <c r="K365" s="494">
        <v>1970.6</v>
      </c>
      <c r="L365" s="494">
        <v>1890.95</v>
      </c>
      <c r="M365" s="494">
        <v>0.66515000000000002</v>
      </c>
    </row>
    <row r="366" spans="1:13">
      <c r="A366" s="254">
        <v>356</v>
      </c>
      <c r="B366" s="497" t="s">
        <v>158</v>
      </c>
      <c r="C366" s="494">
        <v>219.85</v>
      </c>
      <c r="D366" s="495">
        <v>218.80000000000004</v>
      </c>
      <c r="E366" s="495">
        <v>216.60000000000008</v>
      </c>
      <c r="F366" s="495">
        <v>213.35000000000005</v>
      </c>
      <c r="G366" s="495">
        <v>211.15000000000009</v>
      </c>
      <c r="H366" s="495">
        <v>222.05000000000007</v>
      </c>
      <c r="I366" s="495">
        <v>224.25000000000006</v>
      </c>
      <c r="J366" s="495">
        <v>227.50000000000006</v>
      </c>
      <c r="K366" s="494">
        <v>221</v>
      </c>
      <c r="L366" s="494">
        <v>215.55</v>
      </c>
      <c r="M366" s="494">
        <v>33.921759999999999</v>
      </c>
    </row>
    <row r="367" spans="1:13">
      <c r="A367" s="254">
        <v>357</v>
      </c>
      <c r="B367" s="497" t="s">
        <v>269</v>
      </c>
      <c r="C367" s="494">
        <v>5492.35</v>
      </c>
      <c r="D367" s="495">
        <v>5497.8833333333341</v>
      </c>
      <c r="E367" s="495">
        <v>5386.7666666666682</v>
      </c>
      <c r="F367" s="495">
        <v>5281.1833333333343</v>
      </c>
      <c r="G367" s="495">
        <v>5170.0666666666684</v>
      </c>
      <c r="H367" s="495">
        <v>5603.4666666666681</v>
      </c>
      <c r="I367" s="495">
        <v>5714.5833333333348</v>
      </c>
      <c r="J367" s="495">
        <v>5820.1666666666679</v>
      </c>
      <c r="K367" s="494">
        <v>5609</v>
      </c>
      <c r="L367" s="494">
        <v>5392.3</v>
      </c>
      <c r="M367" s="494">
        <v>5.0903400000000003</v>
      </c>
    </row>
    <row r="368" spans="1:13">
      <c r="A368" s="254">
        <v>358</v>
      </c>
      <c r="B368" s="497" t="s">
        <v>459</v>
      </c>
      <c r="C368" s="494">
        <v>207.45</v>
      </c>
      <c r="D368" s="495">
        <v>206.25</v>
      </c>
      <c r="E368" s="495">
        <v>203.2</v>
      </c>
      <c r="F368" s="495">
        <v>198.95</v>
      </c>
      <c r="G368" s="495">
        <v>195.89999999999998</v>
      </c>
      <c r="H368" s="495">
        <v>210.5</v>
      </c>
      <c r="I368" s="495">
        <v>213.55</v>
      </c>
      <c r="J368" s="495">
        <v>217.8</v>
      </c>
      <c r="K368" s="494">
        <v>209.3</v>
      </c>
      <c r="L368" s="494">
        <v>202</v>
      </c>
      <c r="M368" s="494">
        <v>19.426880000000001</v>
      </c>
    </row>
    <row r="369" spans="1:13">
      <c r="A369" s="254">
        <v>359</v>
      </c>
      <c r="B369" s="497" t="s">
        <v>460</v>
      </c>
      <c r="C369" s="494">
        <v>688.4</v>
      </c>
      <c r="D369" s="495">
        <v>689.13333333333333</v>
      </c>
      <c r="E369" s="495">
        <v>684.26666666666665</v>
      </c>
      <c r="F369" s="495">
        <v>680.13333333333333</v>
      </c>
      <c r="G369" s="495">
        <v>675.26666666666665</v>
      </c>
      <c r="H369" s="495">
        <v>693.26666666666665</v>
      </c>
      <c r="I369" s="495">
        <v>698.13333333333321</v>
      </c>
      <c r="J369" s="495">
        <v>702.26666666666665</v>
      </c>
      <c r="K369" s="494">
        <v>694</v>
      </c>
      <c r="L369" s="494">
        <v>685</v>
      </c>
      <c r="M369" s="494">
        <v>0.57199</v>
      </c>
    </row>
    <row r="370" spans="1:13">
      <c r="A370" s="254">
        <v>360</v>
      </c>
      <c r="B370" s="497" t="s">
        <v>160</v>
      </c>
      <c r="C370" s="494">
        <v>1773.1</v>
      </c>
      <c r="D370" s="495">
        <v>1778.2</v>
      </c>
      <c r="E370" s="495">
        <v>1756</v>
      </c>
      <c r="F370" s="495">
        <v>1738.8999999999999</v>
      </c>
      <c r="G370" s="495">
        <v>1716.6999999999998</v>
      </c>
      <c r="H370" s="495">
        <v>1795.3000000000002</v>
      </c>
      <c r="I370" s="495">
        <v>1817.5000000000005</v>
      </c>
      <c r="J370" s="495">
        <v>1834.6000000000004</v>
      </c>
      <c r="K370" s="494">
        <v>1800.4</v>
      </c>
      <c r="L370" s="494">
        <v>1761.1</v>
      </c>
      <c r="M370" s="494">
        <v>4.2332900000000002</v>
      </c>
    </row>
    <row r="371" spans="1:13">
      <c r="A371" s="254">
        <v>361</v>
      </c>
      <c r="B371" s="497" t="s">
        <v>157</v>
      </c>
      <c r="C371" s="494">
        <v>1704</v>
      </c>
      <c r="D371" s="495">
        <v>1714.1166666666668</v>
      </c>
      <c r="E371" s="495">
        <v>1669.8833333333337</v>
      </c>
      <c r="F371" s="495">
        <v>1635.7666666666669</v>
      </c>
      <c r="G371" s="495">
        <v>1591.5333333333338</v>
      </c>
      <c r="H371" s="495">
        <v>1748.2333333333336</v>
      </c>
      <c r="I371" s="495">
        <v>1792.4666666666667</v>
      </c>
      <c r="J371" s="495">
        <v>1826.5833333333335</v>
      </c>
      <c r="K371" s="494">
        <v>1758.35</v>
      </c>
      <c r="L371" s="494">
        <v>1680</v>
      </c>
      <c r="M371" s="494">
        <v>13.98433</v>
      </c>
    </row>
    <row r="372" spans="1:13">
      <c r="A372" s="254">
        <v>362</v>
      </c>
      <c r="B372" s="497" t="s">
        <v>756</v>
      </c>
      <c r="C372" s="494">
        <v>892.45</v>
      </c>
      <c r="D372" s="495">
        <v>892.81666666666661</v>
      </c>
      <c r="E372" s="495">
        <v>881.73333333333323</v>
      </c>
      <c r="F372" s="495">
        <v>871.01666666666665</v>
      </c>
      <c r="G372" s="495">
        <v>859.93333333333328</v>
      </c>
      <c r="H372" s="495">
        <v>903.53333333333319</v>
      </c>
      <c r="I372" s="495">
        <v>914.61666666666667</v>
      </c>
      <c r="J372" s="495">
        <v>925.33333333333314</v>
      </c>
      <c r="K372" s="494">
        <v>903.9</v>
      </c>
      <c r="L372" s="494">
        <v>882.1</v>
      </c>
      <c r="M372" s="494">
        <v>0.63504000000000005</v>
      </c>
    </row>
    <row r="373" spans="1:13">
      <c r="A373" s="254">
        <v>363</v>
      </c>
      <c r="B373" s="497" t="s">
        <v>461</v>
      </c>
      <c r="C373" s="494">
        <v>1413.05</v>
      </c>
      <c r="D373" s="495">
        <v>1406.2833333333335</v>
      </c>
      <c r="E373" s="495">
        <v>1377.666666666667</v>
      </c>
      <c r="F373" s="495">
        <v>1342.2833333333335</v>
      </c>
      <c r="G373" s="495">
        <v>1313.666666666667</v>
      </c>
      <c r="H373" s="495">
        <v>1441.666666666667</v>
      </c>
      <c r="I373" s="495">
        <v>1470.2833333333333</v>
      </c>
      <c r="J373" s="495">
        <v>1505.666666666667</v>
      </c>
      <c r="K373" s="494">
        <v>1434.9</v>
      </c>
      <c r="L373" s="494">
        <v>1370.9</v>
      </c>
      <c r="M373" s="494">
        <v>3.0720000000000001</v>
      </c>
    </row>
    <row r="374" spans="1:13">
      <c r="A374" s="254">
        <v>364</v>
      </c>
      <c r="B374" s="497" t="s">
        <v>757</v>
      </c>
      <c r="C374" s="494">
        <v>880.4</v>
      </c>
      <c r="D374" s="495">
        <v>884.08333333333337</v>
      </c>
      <c r="E374" s="495">
        <v>868.31666666666672</v>
      </c>
      <c r="F374" s="495">
        <v>856.23333333333335</v>
      </c>
      <c r="G374" s="495">
        <v>840.4666666666667</v>
      </c>
      <c r="H374" s="495">
        <v>896.16666666666674</v>
      </c>
      <c r="I374" s="495">
        <v>911.93333333333339</v>
      </c>
      <c r="J374" s="495">
        <v>924.01666666666677</v>
      </c>
      <c r="K374" s="494">
        <v>899.85</v>
      </c>
      <c r="L374" s="494">
        <v>872</v>
      </c>
      <c r="M374" s="494">
        <v>0.68823000000000001</v>
      </c>
    </row>
    <row r="375" spans="1:13">
      <c r="A375" s="254">
        <v>365</v>
      </c>
      <c r="B375" s="497" t="s">
        <v>159</v>
      </c>
      <c r="C375" s="494">
        <v>105.55</v>
      </c>
      <c r="D375" s="495">
        <v>106.2</v>
      </c>
      <c r="E375" s="495">
        <v>104.10000000000001</v>
      </c>
      <c r="F375" s="495">
        <v>102.65</v>
      </c>
      <c r="G375" s="495">
        <v>100.55000000000001</v>
      </c>
      <c r="H375" s="495">
        <v>107.65</v>
      </c>
      <c r="I375" s="495">
        <v>109.75</v>
      </c>
      <c r="J375" s="495">
        <v>111.2</v>
      </c>
      <c r="K375" s="494">
        <v>108.3</v>
      </c>
      <c r="L375" s="494">
        <v>104.75</v>
      </c>
      <c r="M375" s="494">
        <v>25.928660000000001</v>
      </c>
    </row>
    <row r="376" spans="1:13">
      <c r="A376" s="254">
        <v>366</v>
      </c>
      <c r="B376" s="497" t="s">
        <v>162</v>
      </c>
      <c r="C376" s="494">
        <v>203.7</v>
      </c>
      <c r="D376" s="495">
        <v>203.68333333333331</v>
      </c>
      <c r="E376" s="495">
        <v>201.66666666666663</v>
      </c>
      <c r="F376" s="495">
        <v>199.63333333333333</v>
      </c>
      <c r="G376" s="495">
        <v>197.61666666666665</v>
      </c>
      <c r="H376" s="495">
        <v>205.71666666666661</v>
      </c>
      <c r="I376" s="495">
        <v>207.73333333333332</v>
      </c>
      <c r="J376" s="495">
        <v>209.76666666666659</v>
      </c>
      <c r="K376" s="494">
        <v>205.7</v>
      </c>
      <c r="L376" s="494">
        <v>201.65</v>
      </c>
      <c r="M376" s="494">
        <v>81.380610000000004</v>
      </c>
    </row>
    <row r="377" spans="1:13">
      <c r="A377" s="254">
        <v>367</v>
      </c>
      <c r="B377" s="497" t="s">
        <v>462</v>
      </c>
      <c r="C377" s="494">
        <v>214.3</v>
      </c>
      <c r="D377" s="495">
        <v>219.30000000000004</v>
      </c>
      <c r="E377" s="495">
        <v>206.70000000000007</v>
      </c>
      <c r="F377" s="495">
        <v>199.10000000000002</v>
      </c>
      <c r="G377" s="495">
        <v>186.50000000000006</v>
      </c>
      <c r="H377" s="495">
        <v>226.90000000000009</v>
      </c>
      <c r="I377" s="495">
        <v>239.50000000000006</v>
      </c>
      <c r="J377" s="495">
        <v>247.10000000000011</v>
      </c>
      <c r="K377" s="494">
        <v>231.9</v>
      </c>
      <c r="L377" s="494">
        <v>211.7</v>
      </c>
      <c r="M377" s="494">
        <v>33.424419999999998</v>
      </c>
    </row>
    <row r="378" spans="1:13">
      <c r="A378" s="254">
        <v>368</v>
      </c>
      <c r="B378" s="497" t="s">
        <v>270</v>
      </c>
      <c r="C378" s="494">
        <v>275.10000000000002</v>
      </c>
      <c r="D378" s="495">
        <v>277.38333333333338</v>
      </c>
      <c r="E378" s="495">
        <v>270.71666666666675</v>
      </c>
      <c r="F378" s="495">
        <v>266.33333333333337</v>
      </c>
      <c r="G378" s="495">
        <v>259.66666666666674</v>
      </c>
      <c r="H378" s="495">
        <v>281.76666666666677</v>
      </c>
      <c r="I378" s="495">
        <v>288.43333333333339</v>
      </c>
      <c r="J378" s="495">
        <v>292.81666666666678</v>
      </c>
      <c r="K378" s="494">
        <v>284.05</v>
      </c>
      <c r="L378" s="494">
        <v>273</v>
      </c>
      <c r="M378" s="494">
        <v>2.7558099999999999</v>
      </c>
    </row>
    <row r="379" spans="1:13">
      <c r="A379" s="254">
        <v>369</v>
      </c>
      <c r="B379" s="497" t="s">
        <v>463</v>
      </c>
      <c r="C379" s="494">
        <v>129.15</v>
      </c>
      <c r="D379" s="495">
        <v>129.4</v>
      </c>
      <c r="E379" s="495">
        <v>127.80000000000001</v>
      </c>
      <c r="F379" s="495">
        <v>126.45000000000002</v>
      </c>
      <c r="G379" s="495">
        <v>124.85000000000002</v>
      </c>
      <c r="H379" s="495">
        <v>130.75</v>
      </c>
      <c r="I379" s="495">
        <v>132.34999999999997</v>
      </c>
      <c r="J379" s="495">
        <v>133.69999999999999</v>
      </c>
      <c r="K379" s="494">
        <v>131</v>
      </c>
      <c r="L379" s="494">
        <v>128.05000000000001</v>
      </c>
      <c r="M379" s="494">
        <v>2.5779000000000001</v>
      </c>
    </row>
    <row r="380" spans="1:13">
      <c r="A380" s="254">
        <v>370</v>
      </c>
      <c r="B380" s="497" t="s">
        <v>464</v>
      </c>
      <c r="C380" s="494">
        <v>6281.25</v>
      </c>
      <c r="D380" s="495">
        <v>6311.8166666666666</v>
      </c>
      <c r="E380" s="495">
        <v>6212.8833333333332</v>
      </c>
      <c r="F380" s="495">
        <v>6144.5166666666664</v>
      </c>
      <c r="G380" s="495">
        <v>6045.583333333333</v>
      </c>
      <c r="H380" s="495">
        <v>6380.1833333333334</v>
      </c>
      <c r="I380" s="495">
        <v>6479.1166666666659</v>
      </c>
      <c r="J380" s="495">
        <v>6547.4833333333336</v>
      </c>
      <c r="K380" s="494">
        <v>6410.75</v>
      </c>
      <c r="L380" s="494">
        <v>6243.45</v>
      </c>
      <c r="M380" s="494">
        <v>0.1119</v>
      </c>
    </row>
    <row r="381" spans="1:13">
      <c r="A381" s="254">
        <v>371</v>
      </c>
      <c r="B381" s="497" t="s">
        <v>271</v>
      </c>
      <c r="C381" s="494">
        <v>13624.35</v>
      </c>
      <c r="D381" s="495">
        <v>13658.1</v>
      </c>
      <c r="E381" s="495">
        <v>13526.25</v>
      </c>
      <c r="F381" s="495">
        <v>13428.15</v>
      </c>
      <c r="G381" s="495">
        <v>13296.3</v>
      </c>
      <c r="H381" s="495">
        <v>13756.2</v>
      </c>
      <c r="I381" s="495">
        <v>13888.050000000003</v>
      </c>
      <c r="J381" s="495">
        <v>13986.150000000001</v>
      </c>
      <c r="K381" s="494">
        <v>13789.95</v>
      </c>
      <c r="L381" s="494">
        <v>13560</v>
      </c>
      <c r="M381" s="494">
        <v>5.4710000000000002E-2</v>
      </c>
    </row>
    <row r="382" spans="1:13">
      <c r="A382" s="254">
        <v>372</v>
      </c>
      <c r="B382" s="497" t="s">
        <v>161</v>
      </c>
      <c r="C382" s="494">
        <v>33.700000000000003</v>
      </c>
      <c r="D382" s="495">
        <v>33.766666666666673</v>
      </c>
      <c r="E382" s="495">
        <v>33.333333333333343</v>
      </c>
      <c r="F382" s="495">
        <v>32.966666666666669</v>
      </c>
      <c r="G382" s="495">
        <v>32.533333333333339</v>
      </c>
      <c r="H382" s="495">
        <v>34.133333333333347</v>
      </c>
      <c r="I382" s="495">
        <v>34.56666666666667</v>
      </c>
      <c r="J382" s="495">
        <v>34.933333333333351</v>
      </c>
      <c r="K382" s="494">
        <v>34.200000000000003</v>
      </c>
      <c r="L382" s="494">
        <v>33.4</v>
      </c>
      <c r="M382" s="494">
        <v>1173.71947</v>
      </c>
    </row>
    <row r="383" spans="1:13">
      <c r="A383" s="254">
        <v>373</v>
      </c>
      <c r="B383" s="497" t="s">
        <v>272</v>
      </c>
      <c r="C383" s="494">
        <v>541.70000000000005</v>
      </c>
      <c r="D383" s="495">
        <v>548.08333333333337</v>
      </c>
      <c r="E383" s="495">
        <v>531.16666666666674</v>
      </c>
      <c r="F383" s="495">
        <v>520.63333333333333</v>
      </c>
      <c r="G383" s="495">
        <v>503.7166666666667</v>
      </c>
      <c r="H383" s="495">
        <v>558.61666666666679</v>
      </c>
      <c r="I383" s="495">
        <v>575.53333333333353</v>
      </c>
      <c r="J383" s="495">
        <v>586.06666666666683</v>
      </c>
      <c r="K383" s="494">
        <v>565</v>
      </c>
      <c r="L383" s="494">
        <v>537.54999999999995</v>
      </c>
      <c r="M383" s="494">
        <v>1.2996700000000001</v>
      </c>
    </row>
    <row r="384" spans="1:13">
      <c r="A384" s="254">
        <v>374</v>
      </c>
      <c r="B384" s="497" t="s">
        <v>165</v>
      </c>
      <c r="C384" s="494">
        <v>174.55</v>
      </c>
      <c r="D384" s="495">
        <v>175.70000000000002</v>
      </c>
      <c r="E384" s="495">
        <v>171.45000000000005</v>
      </c>
      <c r="F384" s="495">
        <v>168.35000000000002</v>
      </c>
      <c r="G384" s="495">
        <v>164.10000000000005</v>
      </c>
      <c r="H384" s="495">
        <v>178.80000000000004</v>
      </c>
      <c r="I384" s="495">
        <v>183.04999999999998</v>
      </c>
      <c r="J384" s="495">
        <v>186.15000000000003</v>
      </c>
      <c r="K384" s="494">
        <v>179.95</v>
      </c>
      <c r="L384" s="494">
        <v>172.6</v>
      </c>
      <c r="M384" s="494">
        <v>175.58354</v>
      </c>
    </row>
    <row r="385" spans="1:13">
      <c r="A385" s="254">
        <v>375</v>
      </c>
      <c r="B385" s="497" t="s">
        <v>166</v>
      </c>
      <c r="C385" s="494">
        <v>125.6</v>
      </c>
      <c r="D385" s="495">
        <v>126.18333333333334</v>
      </c>
      <c r="E385" s="495">
        <v>124.36666666666667</v>
      </c>
      <c r="F385" s="495">
        <v>123.13333333333334</v>
      </c>
      <c r="G385" s="495">
        <v>121.31666666666668</v>
      </c>
      <c r="H385" s="495">
        <v>127.41666666666667</v>
      </c>
      <c r="I385" s="495">
        <v>129.23333333333335</v>
      </c>
      <c r="J385" s="495">
        <v>130.46666666666667</v>
      </c>
      <c r="K385" s="494">
        <v>128</v>
      </c>
      <c r="L385" s="494">
        <v>124.95</v>
      </c>
      <c r="M385" s="494">
        <v>33.036650000000002</v>
      </c>
    </row>
    <row r="386" spans="1:13">
      <c r="A386" s="254">
        <v>376</v>
      </c>
      <c r="B386" s="497" t="s">
        <v>465</v>
      </c>
      <c r="C386" s="494">
        <v>236.9</v>
      </c>
      <c r="D386" s="495">
        <v>236.76666666666665</v>
      </c>
      <c r="E386" s="495">
        <v>235.18333333333331</v>
      </c>
      <c r="F386" s="495">
        <v>233.46666666666667</v>
      </c>
      <c r="G386" s="495">
        <v>231.88333333333333</v>
      </c>
      <c r="H386" s="495">
        <v>238.48333333333329</v>
      </c>
      <c r="I386" s="495">
        <v>240.06666666666666</v>
      </c>
      <c r="J386" s="495">
        <v>241.78333333333327</v>
      </c>
      <c r="K386" s="494">
        <v>238.35</v>
      </c>
      <c r="L386" s="494">
        <v>235.05</v>
      </c>
      <c r="M386" s="494">
        <v>3.38754</v>
      </c>
    </row>
    <row r="387" spans="1:13">
      <c r="A387" s="254">
        <v>377</v>
      </c>
      <c r="B387" s="497" t="s">
        <v>466</v>
      </c>
      <c r="C387" s="494">
        <v>513.54999999999995</v>
      </c>
      <c r="D387" s="495">
        <v>512.83333333333337</v>
      </c>
      <c r="E387" s="495">
        <v>501.7166666666667</v>
      </c>
      <c r="F387" s="495">
        <v>489.88333333333333</v>
      </c>
      <c r="G387" s="495">
        <v>478.76666666666665</v>
      </c>
      <c r="H387" s="495">
        <v>524.66666666666674</v>
      </c>
      <c r="I387" s="495">
        <v>535.7833333333333</v>
      </c>
      <c r="J387" s="495">
        <v>547.61666666666679</v>
      </c>
      <c r="K387" s="494">
        <v>523.95000000000005</v>
      </c>
      <c r="L387" s="494">
        <v>501</v>
      </c>
      <c r="M387" s="494">
        <v>1.72906</v>
      </c>
    </row>
    <row r="388" spans="1:13">
      <c r="A388" s="254">
        <v>378</v>
      </c>
      <c r="B388" s="497" t="s">
        <v>467</v>
      </c>
      <c r="C388" s="494">
        <v>26.75</v>
      </c>
      <c r="D388" s="495">
        <v>26.883333333333336</v>
      </c>
      <c r="E388" s="495">
        <v>26.416666666666671</v>
      </c>
      <c r="F388" s="495">
        <v>26.083333333333336</v>
      </c>
      <c r="G388" s="495">
        <v>25.616666666666671</v>
      </c>
      <c r="H388" s="495">
        <v>27.216666666666672</v>
      </c>
      <c r="I388" s="495">
        <v>27.683333333333334</v>
      </c>
      <c r="J388" s="495">
        <v>28.016666666666673</v>
      </c>
      <c r="K388" s="494">
        <v>27.35</v>
      </c>
      <c r="L388" s="494">
        <v>26.55</v>
      </c>
      <c r="M388" s="494">
        <v>41.913240000000002</v>
      </c>
    </row>
    <row r="389" spans="1:13">
      <c r="A389" s="254">
        <v>379</v>
      </c>
      <c r="B389" s="497" t="s">
        <v>468</v>
      </c>
      <c r="C389" s="494">
        <v>160.69999999999999</v>
      </c>
      <c r="D389" s="495">
        <v>162.38333333333333</v>
      </c>
      <c r="E389" s="495">
        <v>157.31666666666666</v>
      </c>
      <c r="F389" s="495">
        <v>153.93333333333334</v>
      </c>
      <c r="G389" s="495">
        <v>148.86666666666667</v>
      </c>
      <c r="H389" s="495">
        <v>165.76666666666665</v>
      </c>
      <c r="I389" s="495">
        <v>170.83333333333331</v>
      </c>
      <c r="J389" s="495">
        <v>174.21666666666664</v>
      </c>
      <c r="K389" s="494">
        <v>167.45</v>
      </c>
      <c r="L389" s="494">
        <v>159</v>
      </c>
      <c r="M389" s="494">
        <v>28.911380000000001</v>
      </c>
    </row>
    <row r="390" spans="1:13">
      <c r="A390" s="254">
        <v>380</v>
      </c>
      <c r="B390" s="497" t="s">
        <v>273</v>
      </c>
      <c r="C390" s="494">
        <v>495.15</v>
      </c>
      <c r="D390" s="495">
        <v>497.01666666666665</v>
      </c>
      <c r="E390" s="495">
        <v>491.13333333333333</v>
      </c>
      <c r="F390" s="495">
        <v>487.11666666666667</v>
      </c>
      <c r="G390" s="495">
        <v>481.23333333333335</v>
      </c>
      <c r="H390" s="495">
        <v>501.0333333333333</v>
      </c>
      <c r="I390" s="495">
        <v>506.91666666666663</v>
      </c>
      <c r="J390" s="495">
        <v>510.93333333333328</v>
      </c>
      <c r="K390" s="494">
        <v>502.9</v>
      </c>
      <c r="L390" s="494">
        <v>493</v>
      </c>
      <c r="M390" s="494">
        <v>1.45706</v>
      </c>
    </row>
    <row r="391" spans="1:13">
      <c r="A391" s="254">
        <v>381</v>
      </c>
      <c r="B391" s="497" t="s">
        <v>469</v>
      </c>
      <c r="C391" s="494">
        <v>270.60000000000002</v>
      </c>
      <c r="D391" s="495">
        <v>270.71666666666664</v>
      </c>
      <c r="E391" s="495">
        <v>268.0333333333333</v>
      </c>
      <c r="F391" s="495">
        <v>265.46666666666664</v>
      </c>
      <c r="G391" s="495">
        <v>262.7833333333333</v>
      </c>
      <c r="H391" s="495">
        <v>273.2833333333333</v>
      </c>
      <c r="I391" s="495">
        <v>275.96666666666658</v>
      </c>
      <c r="J391" s="495">
        <v>278.5333333333333</v>
      </c>
      <c r="K391" s="494">
        <v>273.39999999999998</v>
      </c>
      <c r="L391" s="494">
        <v>268.14999999999998</v>
      </c>
      <c r="M391" s="494">
        <v>6.0647700000000002</v>
      </c>
    </row>
    <row r="392" spans="1:13">
      <c r="A392" s="254">
        <v>382</v>
      </c>
      <c r="B392" s="497" t="s">
        <v>470</v>
      </c>
      <c r="C392" s="494">
        <v>71.3</v>
      </c>
      <c r="D392" s="495">
        <v>71.150000000000006</v>
      </c>
      <c r="E392" s="495">
        <v>69.800000000000011</v>
      </c>
      <c r="F392" s="495">
        <v>68.300000000000011</v>
      </c>
      <c r="G392" s="495">
        <v>66.950000000000017</v>
      </c>
      <c r="H392" s="495">
        <v>72.650000000000006</v>
      </c>
      <c r="I392" s="495">
        <v>74</v>
      </c>
      <c r="J392" s="495">
        <v>75.5</v>
      </c>
      <c r="K392" s="494">
        <v>72.5</v>
      </c>
      <c r="L392" s="494">
        <v>69.650000000000006</v>
      </c>
      <c r="M392" s="494">
        <v>21.312360000000002</v>
      </c>
    </row>
    <row r="393" spans="1:13">
      <c r="A393" s="254">
        <v>383</v>
      </c>
      <c r="B393" s="497" t="s">
        <v>471</v>
      </c>
      <c r="C393" s="494">
        <v>1922</v>
      </c>
      <c r="D393" s="495">
        <v>1944</v>
      </c>
      <c r="E393" s="495">
        <v>1888</v>
      </c>
      <c r="F393" s="495">
        <v>1854</v>
      </c>
      <c r="G393" s="495">
        <v>1798</v>
      </c>
      <c r="H393" s="495">
        <v>1978</v>
      </c>
      <c r="I393" s="495">
        <v>2034</v>
      </c>
      <c r="J393" s="495">
        <v>2068</v>
      </c>
      <c r="K393" s="494">
        <v>2000</v>
      </c>
      <c r="L393" s="494">
        <v>1910</v>
      </c>
      <c r="M393" s="494">
        <v>0.24487999999999999</v>
      </c>
    </row>
    <row r="394" spans="1:13">
      <c r="A394" s="254">
        <v>384</v>
      </c>
      <c r="B394" s="497" t="s">
        <v>472</v>
      </c>
      <c r="C394" s="494">
        <v>315.89999999999998</v>
      </c>
      <c r="D394" s="495">
        <v>317.34999999999997</v>
      </c>
      <c r="E394" s="495">
        <v>311.24999999999994</v>
      </c>
      <c r="F394" s="495">
        <v>306.59999999999997</v>
      </c>
      <c r="G394" s="495">
        <v>300.49999999999994</v>
      </c>
      <c r="H394" s="495">
        <v>321.99999999999994</v>
      </c>
      <c r="I394" s="495">
        <v>328.09999999999997</v>
      </c>
      <c r="J394" s="495">
        <v>332.74999999999994</v>
      </c>
      <c r="K394" s="494">
        <v>323.45</v>
      </c>
      <c r="L394" s="494">
        <v>312.7</v>
      </c>
      <c r="M394" s="494">
        <v>3.7302200000000001</v>
      </c>
    </row>
    <row r="395" spans="1:13">
      <c r="A395" s="254">
        <v>385</v>
      </c>
      <c r="B395" s="497" t="s">
        <v>473</v>
      </c>
      <c r="C395" s="494">
        <v>175.65</v>
      </c>
      <c r="D395" s="495">
        <v>175</v>
      </c>
      <c r="E395" s="495">
        <v>171.2</v>
      </c>
      <c r="F395" s="495">
        <v>166.75</v>
      </c>
      <c r="G395" s="495">
        <v>162.94999999999999</v>
      </c>
      <c r="H395" s="495">
        <v>179.45</v>
      </c>
      <c r="I395" s="495">
        <v>183.25</v>
      </c>
      <c r="J395" s="495">
        <v>187.7</v>
      </c>
      <c r="K395" s="494">
        <v>178.8</v>
      </c>
      <c r="L395" s="494">
        <v>170.55</v>
      </c>
      <c r="M395" s="494">
        <v>2.4994800000000001</v>
      </c>
    </row>
    <row r="396" spans="1:13">
      <c r="A396" s="254">
        <v>386</v>
      </c>
      <c r="B396" s="497" t="s">
        <v>474</v>
      </c>
      <c r="C396" s="494">
        <v>891</v>
      </c>
      <c r="D396" s="495">
        <v>886.61666666666667</v>
      </c>
      <c r="E396" s="495">
        <v>876.43333333333339</v>
      </c>
      <c r="F396" s="495">
        <v>861.86666666666667</v>
      </c>
      <c r="G396" s="495">
        <v>851.68333333333339</v>
      </c>
      <c r="H396" s="495">
        <v>901.18333333333339</v>
      </c>
      <c r="I396" s="495">
        <v>911.36666666666656</v>
      </c>
      <c r="J396" s="495">
        <v>925.93333333333339</v>
      </c>
      <c r="K396" s="494">
        <v>896.8</v>
      </c>
      <c r="L396" s="494">
        <v>872.05</v>
      </c>
      <c r="M396" s="494">
        <v>1.40384</v>
      </c>
    </row>
    <row r="397" spans="1:13">
      <c r="A397" s="254">
        <v>387</v>
      </c>
      <c r="B397" s="497" t="s">
        <v>167</v>
      </c>
      <c r="C397" s="494">
        <v>1901.15</v>
      </c>
      <c r="D397" s="495">
        <v>1903.5333333333335</v>
      </c>
      <c r="E397" s="495">
        <v>1888.0666666666671</v>
      </c>
      <c r="F397" s="495">
        <v>1874.9833333333336</v>
      </c>
      <c r="G397" s="495">
        <v>1859.5166666666671</v>
      </c>
      <c r="H397" s="495">
        <v>1916.616666666667</v>
      </c>
      <c r="I397" s="495">
        <v>1932.0833333333337</v>
      </c>
      <c r="J397" s="495">
        <v>1945.166666666667</v>
      </c>
      <c r="K397" s="494">
        <v>1919</v>
      </c>
      <c r="L397" s="494">
        <v>1890.45</v>
      </c>
      <c r="M397" s="494">
        <v>79.394900000000007</v>
      </c>
    </row>
    <row r="398" spans="1:13">
      <c r="A398" s="254">
        <v>388</v>
      </c>
      <c r="B398" s="497" t="s">
        <v>815</v>
      </c>
      <c r="C398" s="494">
        <v>964.8</v>
      </c>
      <c r="D398" s="495">
        <v>968.85</v>
      </c>
      <c r="E398" s="495">
        <v>948.7</v>
      </c>
      <c r="F398" s="495">
        <v>932.6</v>
      </c>
      <c r="G398" s="495">
        <v>912.45</v>
      </c>
      <c r="H398" s="495">
        <v>984.95</v>
      </c>
      <c r="I398" s="495">
        <v>1005.0999999999999</v>
      </c>
      <c r="J398" s="495">
        <v>1021.2</v>
      </c>
      <c r="K398" s="494">
        <v>989</v>
      </c>
      <c r="L398" s="494">
        <v>952.75</v>
      </c>
      <c r="M398" s="494">
        <v>18.98536</v>
      </c>
    </row>
    <row r="399" spans="1:13">
      <c r="A399" s="254">
        <v>389</v>
      </c>
      <c r="B399" s="497" t="s">
        <v>274</v>
      </c>
      <c r="C399" s="494">
        <v>898.95</v>
      </c>
      <c r="D399" s="495">
        <v>908.4666666666667</v>
      </c>
      <c r="E399" s="495">
        <v>885.83333333333337</v>
      </c>
      <c r="F399" s="495">
        <v>872.7166666666667</v>
      </c>
      <c r="G399" s="495">
        <v>850.08333333333337</v>
      </c>
      <c r="H399" s="495">
        <v>921.58333333333337</v>
      </c>
      <c r="I399" s="495">
        <v>944.21666666666658</v>
      </c>
      <c r="J399" s="495">
        <v>957.33333333333337</v>
      </c>
      <c r="K399" s="494">
        <v>931.1</v>
      </c>
      <c r="L399" s="494">
        <v>895.35</v>
      </c>
      <c r="M399" s="494">
        <v>35.931240000000003</v>
      </c>
    </row>
    <row r="400" spans="1:13">
      <c r="A400" s="254">
        <v>390</v>
      </c>
      <c r="B400" s="497" t="s">
        <v>476</v>
      </c>
      <c r="C400" s="494">
        <v>24.85</v>
      </c>
      <c r="D400" s="495">
        <v>24.95</v>
      </c>
      <c r="E400" s="495">
        <v>24.65</v>
      </c>
      <c r="F400" s="495">
        <v>24.45</v>
      </c>
      <c r="G400" s="495">
        <v>24.15</v>
      </c>
      <c r="H400" s="495">
        <v>25.15</v>
      </c>
      <c r="I400" s="495">
        <v>25.450000000000003</v>
      </c>
      <c r="J400" s="495">
        <v>25.65</v>
      </c>
      <c r="K400" s="494">
        <v>25.25</v>
      </c>
      <c r="L400" s="494">
        <v>24.75</v>
      </c>
      <c r="M400" s="494">
        <v>9.9619800000000005</v>
      </c>
    </row>
    <row r="401" spans="1:13">
      <c r="A401" s="254">
        <v>391</v>
      </c>
      <c r="B401" s="497" t="s">
        <v>477</v>
      </c>
      <c r="C401" s="494">
        <v>2155.6</v>
      </c>
      <c r="D401" s="495">
        <v>2165.8333333333335</v>
      </c>
      <c r="E401" s="495">
        <v>2135.8166666666671</v>
      </c>
      <c r="F401" s="495">
        <v>2116.0333333333338</v>
      </c>
      <c r="G401" s="495">
        <v>2086.0166666666673</v>
      </c>
      <c r="H401" s="495">
        <v>2185.6166666666668</v>
      </c>
      <c r="I401" s="495">
        <v>2215.6333333333332</v>
      </c>
      <c r="J401" s="495">
        <v>2235.4166666666665</v>
      </c>
      <c r="K401" s="494">
        <v>2195.85</v>
      </c>
      <c r="L401" s="494">
        <v>2146.0500000000002</v>
      </c>
      <c r="M401" s="494">
        <v>6.3289999999999999E-2</v>
      </c>
    </row>
    <row r="402" spans="1:13">
      <c r="A402" s="254">
        <v>392</v>
      </c>
      <c r="B402" s="497" t="s">
        <v>172</v>
      </c>
      <c r="C402" s="494">
        <v>6150.5</v>
      </c>
      <c r="D402" s="495">
        <v>6164.2666666666664</v>
      </c>
      <c r="E402" s="495">
        <v>6038.9833333333327</v>
      </c>
      <c r="F402" s="495">
        <v>5927.4666666666662</v>
      </c>
      <c r="G402" s="495">
        <v>5802.1833333333325</v>
      </c>
      <c r="H402" s="495">
        <v>6275.7833333333328</v>
      </c>
      <c r="I402" s="495">
        <v>6401.0666666666657</v>
      </c>
      <c r="J402" s="495">
        <v>6512.583333333333</v>
      </c>
      <c r="K402" s="494">
        <v>6289.55</v>
      </c>
      <c r="L402" s="494">
        <v>6052.75</v>
      </c>
      <c r="M402" s="494">
        <v>1.7239599999999999</v>
      </c>
    </row>
    <row r="403" spans="1:13">
      <c r="A403" s="254">
        <v>393</v>
      </c>
      <c r="B403" s="497" t="s">
        <v>478</v>
      </c>
      <c r="C403" s="494">
        <v>7682.05</v>
      </c>
      <c r="D403" s="495">
        <v>7714.6500000000005</v>
      </c>
      <c r="E403" s="495">
        <v>7609.4000000000015</v>
      </c>
      <c r="F403" s="495">
        <v>7536.7500000000009</v>
      </c>
      <c r="G403" s="495">
        <v>7431.5000000000018</v>
      </c>
      <c r="H403" s="495">
        <v>7787.3000000000011</v>
      </c>
      <c r="I403" s="495">
        <v>7892.5499999999993</v>
      </c>
      <c r="J403" s="495">
        <v>7965.2000000000007</v>
      </c>
      <c r="K403" s="494">
        <v>7819.9</v>
      </c>
      <c r="L403" s="494">
        <v>7642</v>
      </c>
      <c r="M403" s="494">
        <v>0.23848</v>
      </c>
    </row>
    <row r="404" spans="1:13">
      <c r="A404" s="254">
        <v>394</v>
      </c>
      <c r="B404" s="497" t="s">
        <v>479</v>
      </c>
      <c r="C404" s="494">
        <v>5029.8</v>
      </c>
      <c r="D404" s="495">
        <v>5048.55</v>
      </c>
      <c r="E404" s="495">
        <v>4933.5</v>
      </c>
      <c r="F404" s="495">
        <v>4837.2</v>
      </c>
      <c r="G404" s="495">
        <v>4722.1499999999996</v>
      </c>
      <c r="H404" s="495">
        <v>5144.8500000000004</v>
      </c>
      <c r="I404" s="495">
        <v>5259.9000000000015</v>
      </c>
      <c r="J404" s="495">
        <v>5356.2000000000007</v>
      </c>
      <c r="K404" s="494">
        <v>5163.6000000000004</v>
      </c>
      <c r="L404" s="494">
        <v>4952.25</v>
      </c>
      <c r="M404" s="494">
        <v>8.1939999999999999E-2</v>
      </c>
    </row>
    <row r="405" spans="1:13">
      <c r="A405" s="254">
        <v>395</v>
      </c>
      <c r="B405" s="497" t="s">
        <v>759</v>
      </c>
      <c r="C405" s="494">
        <v>87.9</v>
      </c>
      <c r="D405" s="495">
        <v>88.733333333333348</v>
      </c>
      <c r="E405" s="495">
        <v>86.566666666666691</v>
      </c>
      <c r="F405" s="495">
        <v>85.233333333333348</v>
      </c>
      <c r="G405" s="495">
        <v>83.066666666666691</v>
      </c>
      <c r="H405" s="495">
        <v>90.066666666666691</v>
      </c>
      <c r="I405" s="495">
        <v>92.233333333333348</v>
      </c>
      <c r="J405" s="495">
        <v>93.566666666666691</v>
      </c>
      <c r="K405" s="494">
        <v>90.9</v>
      </c>
      <c r="L405" s="494">
        <v>87.4</v>
      </c>
      <c r="M405" s="494">
        <v>3.8640400000000001</v>
      </c>
    </row>
    <row r="406" spans="1:13">
      <c r="A406" s="254">
        <v>396</v>
      </c>
      <c r="B406" s="497" t="s">
        <v>480</v>
      </c>
      <c r="C406" s="494">
        <v>362.15</v>
      </c>
      <c r="D406" s="495">
        <v>366.01666666666665</v>
      </c>
      <c r="E406" s="495">
        <v>357.13333333333333</v>
      </c>
      <c r="F406" s="495">
        <v>352.11666666666667</v>
      </c>
      <c r="G406" s="495">
        <v>343.23333333333335</v>
      </c>
      <c r="H406" s="495">
        <v>371.0333333333333</v>
      </c>
      <c r="I406" s="495">
        <v>379.91666666666663</v>
      </c>
      <c r="J406" s="495">
        <v>384.93333333333328</v>
      </c>
      <c r="K406" s="494">
        <v>374.9</v>
      </c>
      <c r="L406" s="494">
        <v>361</v>
      </c>
      <c r="M406" s="494">
        <v>0.75905</v>
      </c>
    </row>
    <row r="407" spans="1:13">
      <c r="A407" s="254">
        <v>397</v>
      </c>
      <c r="B407" s="497" t="s">
        <v>761</v>
      </c>
      <c r="C407" s="494">
        <v>253.45</v>
      </c>
      <c r="D407" s="495">
        <v>255.18333333333337</v>
      </c>
      <c r="E407" s="495">
        <v>250.36666666666673</v>
      </c>
      <c r="F407" s="495">
        <v>247.28333333333336</v>
      </c>
      <c r="G407" s="495">
        <v>242.46666666666673</v>
      </c>
      <c r="H407" s="495">
        <v>258.26666666666677</v>
      </c>
      <c r="I407" s="495">
        <v>263.08333333333337</v>
      </c>
      <c r="J407" s="495">
        <v>266.16666666666674</v>
      </c>
      <c r="K407" s="494">
        <v>260</v>
      </c>
      <c r="L407" s="494">
        <v>252.1</v>
      </c>
      <c r="M407" s="494">
        <v>3.4400300000000001</v>
      </c>
    </row>
    <row r="408" spans="1:13">
      <c r="A408" s="254">
        <v>398</v>
      </c>
      <c r="B408" s="497" t="s">
        <v>481</v>
      </c>
      <c r="C408" s="494">
        <v>2034.95</v>
      </c>
      <c r="D408" s="495">
        <v>2015.3333333333333</v>
      </c>
      <c r="E408" s="495">
        <v>1980.6666666666665</v>
      </c>
      <c r="F408" s="495">
        <v>1926.3833333333332</v>
      </c>
      <c r="G408" s="495">
        <v>1891.7166666666665</v>
      </c>
      <c r="H408" s="495">
        <v>2069.6166666666668</v>
      </c>
      <c r="I408" s="495">
        <v>2104.2833333333328</v>
      </c>
      <c r="J408" s="495">
        <v>2158.5666666666666</v>
      </c>
      <c r="K408" s="494">
        <v>2050</v>
      </c>
      <c r="L408" s="494">
        <v>1961.05</v>
      </c>
      <c r="M408" s="494">
        <v>8.1920000000000007E-2</v>
      </c>
    </row>
    <row r="409" spans="1:13">
      <c r="A409" s="254">
        <v>399</v>
      </c>
      <c r="B409" s="497" t="s">
        <v>482</v>
      </c>
      <c r="C409" s="494">
        <v>403.75</v>
      </c>
      <c r="D409" s="495">
        <v>399.98333333333335</v>
      </c>
      <c r="E409" s="495">
        <v>387.56666666666672</v>
      </c>
      <c r="F409" s="495">
        <v>371.38333333333338</v>
      </c>
      <c r="G409" s="495">
        <v>358.96666666666675</v>
      </c>
      <c r="H409" s="495">
        <v>416.16666666666669</v>
      </c>
      <c r="I409" s="495">
        <v>428.58333333333331</v>
      </c>
      <c r="J409" s="495">
        <v>444.76666666666665</v>
      </c>
      <c r="K409" s="494">
        <v>412.4</v>
      </c>
      <c r="L409" s="494">
        <v>383.8</v>
      </c>
      <c r="M409" s="494">
        <v>24.263000000000002</v>
      </c>
    </row>
    <row r="410" spans="1:13">
      <c r="A410" s="254">
        <v>400</v>
      </c>
      <c r="B410" s="497" t="s">
        <v>760</v>
      </c>
      <c r="C410" s="494">
        <v>99.25</v>
      </c>
      <c r="D410" s="495">
        <v>100</v>
      </c>
      <c r="E410" s="495">
        <v>97.8</v>
      </c>
      <c r="F410" s="495">
        <v>96.35</v>
      </c>
      <c r="G410" s="495">
        <v>94.149999999999991</v>
      </c>
      <c r="H410" s="495">
        <v>101.45</v>
      </c>
      <c r="I410" s="495">
        <v>103.64999999999999</v>
      </c>
      <c r="J410" s="495">
        <v>105.10000000000001</v>
      </c>
      <c r="K410" s="494">
        <v>102.2</v>
      </c>
      <c r="L410" s="494">
        <v>98.55</v>
      </c>
      <c r="M410" s="494">
        <v>17.585560000000001</v>
      </c>
    </row>
    <row r="411" spans="1:13">
      <c r="A411" s="254">
        <v>401</v>
      </c>
      <c r="B411" s="497" t="s">
        <v>483</v>
      </c>
      <c r="C411" s="494">
        <v>191.3</v>
      </c>
      <c r="D411" s="495">
        <v>191.41666666666666</v>
      </c>
      <c r="E411" s="495">
        <v>186.83333333333331</v>
      </c>
      <c r="F411" s="495">
        <v>182.36666666666665</v>
      </c>
      <c r="G411" s="495">
        <v>177.7833333333333</v>
      </c>
      <c r="H411" s="495">
        <v>195.88333333333333</v>
      </c>
      <c r="I411" s="495">
        <v>200.46666666666664</v>
      </c>
      <c r="J411" s="495">
        <v>204.93333333333334</v>
      </c>
      <c r="K411" s="494">
        <v>196</v>
      </c>
      <c r="L411" s="494">
        <v>186.95</v>
      </c>
      <c r="M411" s="494">
        <v>1.27321</v>
      </c>
    </row>
    <row r="412" spans="1:13">
      <c r="A412" s="254">
        <v>402</v>
      </c>
      <c r="B412" s="497" t="s">
        <v>170</v>
      </c>
      <c r="C412" s="494">
        <v>29320.7</v>
      </c>
      <c r="D412" s="495">
        <v>29675.833333333332</v>
      </c>
      <c r="E412" s="495">
        <v>28695.866666666665</v>
      </c>
      <c r="F412" s="495">
        <v>28071.033333333333</v>
      </c>
      <c r="G412" s="495">
        <v>27091.066666666666</v>
      </c>
      <c r="H412" s="495">
        <v>30300.666666666664</v>
      </c>
      <c r="I412" s="495">
        <v>31280.633333333331</v>
      </c>
      <c r="J412" s="495">
        <v>31905.466666666664</v>
      </c>
      <c r="K412" s="494">
        <v>30655.8</v>
      </c>
      <c r="L412" s="494">
        <v>29051</v>
      </c>
      <c r="M412" s="494">
        <v>0.72618000000000005</v>
      </c>
    </row>
    <row r="413" spans="1:13">
      <c r="A413" s="254">
        <v>403</v>
      </c>
      <c r="B413" s="497" t="s">
        <v>484</v>
      </c>
      <c r="C413" s="494">
        <v>1430.35</v>
      </c>
      <c r="D413" s="495">
        <v>1431.3833333333332</v>
      </c>
      <c r="E413" s="495">
        <v>1403.7666666666664</v>
      </c>
      <c r="F413" s="495">
        <v>1377.1833333333332</v>
      </c>
      <c r="G413" s="495">
        <v>1349.5666666666664</v>
      </c>
      <c r="H413" s="495">
        <v>1457.9666666666665</v>
      </c>
      <c r="I413" s="495">
        <v>1485.5833333333333</v>
      </c>
      <c r="J413" s="495">
        <v>1512.1666666666665</v>
      </c>
      <c r="K413" s="494">
        <v>1459</v>
      </c>
      <c r="L413" s="494">
        <v>1404.8</v>
      </c>
      <c r="M413" s="494">
        <v>0.12489</v>
      </c>
    </row>
    <row r="414" spans="1:13">
      <c r="A414" s="254">
        <v>404</v>
      </c>
      <c r="B414" s="497" t="s">
        <v>173</v>
      </c>
      <c r="C414" s="494">
        <v>1345.05</v>
      </c>
      <c r="D414" s="495">
        <v>1351.2166666666667</v>
      </c>
      <c r="E414" s="495">
        <v>1316.4333333333334</v>
      </c>
      <c r="F414" s="495">
        <v>1287.8166666666666</v>
      </c>
      <c r="G414" s="495">
        <v>1253.0333333333333</v>
      </c>
      <c r="H414" s="495">
        <v>1379.8333333333335</v>
      </c>
      <c r="I414" s="495">
        <v>1414.6166666666668</v>
      </c>
      <c r="J414" s="495">
        <v>1443.2333333333336</v>
      </c>
      <c r="K414" s="494">
        <v>1386</v>
      </c>
      <c r="L414" s="494">
        <v>1322.6</v>
      </c>
      <c r="M414" s="494">
        <v>24.997450000000001</v>
      </c>
    </row>
    <row r="415" spans="1:13">
      <c r="A415" s="254">
        <v>405</v>
      </c>
      <c r="B415" s="497" t="s">
        <v>171</v>
      </c>
      <c r="C415" s="494">
        <v>1795.9</v>
      </c>
      <c r="D415" s="495">
        <v>1799.8999999999999</v>
      </c>
      <c r="E415" s="495">
        <v>1769.9999999999998</v>
      </c>
      <c r="F415" s="495">
        <v>1744.1</v>
      </c>
      <c r="G415" s="495">
        <v>1714.1999999999998</v>
      </c>
      <c r="H415" s="495">
        <v>1825.7999999999997</v>
      </c>
      <c r="I415" s="495">
        <v>1855.6999999999998</v>
      </c>
      <c r="J415" s="495">
        <v>1881.5999999999997</v>
      </c>
      <c r="K415" s="494">
        <v>1829.8</v>
      </c>
      <c r="L415" s="494">
        <v>1774</v>
      </c>
      <c r="M415" s="494">
        <v>2.33616</v>
      </c>
    </row>
    <row r="416" spans="1:13">
      <c r="A416" s="254">
        <v>406</v>
      </c>
      <c r="B416" s="497" t="s">
        <v>485</v>
      </c>
      <c r="C416" s="494">
        <v>502.85</v>
      </c>
      <c r="D416" s="495">
        <v>508.2166666666667</v>
      </c>
      <c r="E416" s="495">
        <v>478.63333333333344</v>
      </c>
      <c r="F416" s="495">
        <v>454.41666666666674</v>
      </c>
      <c r="G416" s="495">
        <v>424.83333333333348</v>
      </c>
      <c r="H416" s="495">
        <v>532.43333333333339</v>
      </c>
      <c r="I416" s="495">
        <v>562.01666666666665</v>
      </c>
      <c r="J416" s="495">
        <v>586.23333333333335</v>
      </c>
      <c r="K416" s="494">
        <v>537.79999999999995</v>
      </c>
      <c r="L416" s="494">
        <v>484</v>
      </c>
      <c r="M416" s="494">
        <v>8.9879499999999997</v>
      </c>
    </row>
    <row r="417" spans="1:13">
      <c r="A417" s="254">
        <v>407</v>
      </c>
      <c r="B417" s="497" t="s">
        <v>486</v>
      </c>
      <c r="C417" s="494">
        <v>1248.5</v>
      </c>
      <c r="D417" s="495">
        <v>1258.6499999999999</v>
      </c>
      <c r="E417" s="495">
        <v>1232.8999999999996</v>
      </c>
      <c r="F417" s="495">
        <v>1217.2999999999997</v>
      </c>
      <c r="G417" s="495">
        <v>1191.5499999999995</v>
      </c>
      <c r="H417" s="495">
        <v>1274.2499999999998</v>
      </c>
      <c r="I417" s="495">
        <v>1300.0000000000002</v>
      </c>
      <c r="J417" s="495">
        <v>1315.6</v>
      </c>
      <c r="K417" s="494">
        <v>1284.4000000000001</v>
      </c>
      <c r="L417" s="494">
        <v>1243.05</v>
      </c>
      <c r="M417" s="494">
        <v>0.11201999999999999</v>
      </c>
    </row>
    <row r="418" spans="1:13">
      <c r="A418" s="254">
        <v>408</v>
      </c>
      <c r="B418" s="497" t="s">
        <v>762</v>
      </c>
      <c r="C418" s="494">
        <v>1452.7</v>
      </c>
      <c r="D418" s="495">
        <v>1470.5666666666666</v>
      </c>
      <c r="E418" s="495">
        <v>1424.1333333333332</v>
      </c>
      <c r="F418" s="495">
        <v>1395.5666666666666</v>
      </c>
      <c r="G418" s="495">
        <v>1349.1333333333332</v>
      </c>
      <c r="H418" s="495">
        <v>1499.1333333333332</v>
      </c>
      <c r="I418" s="495">
        <v>1545.5666666666666</v>
      </c>
      <c r="J418" s="495">
        <v>1574.1333333333332</v>
      </c>
      <c r="K418" s="494">
        <v>1517</v>
      </c>
      <c r="L418" s="494">
        <v>1442</v>
      </c>
      <c r="M418" s="494">
        <v>1.2100599999999999</v>
      </c>
    </row>
    <row r="419" spans="1:13">
      <c r="A419" s="254">
        <v>409</v>
      </c>
      <c r="B419" s="497" t="s">
        <v>487</v>
      </c>
      <c r="C419" s="494">
        <v>580.15</v>
      </c>
      <c r="D419" s="495">
        <v>585.4</v>
      </c>
      <c r="E419" s="495">
        <v>569.75</v>
      </c>
      <c r="F419" s="495">
        <v>559.35</v>
      </c>
      <c r="G419" s="495">
        <v>543.70000000000005</v>
      </c>
      <c r="H419" s="495">
        <v>595.79999999999995</v>
      </c>
      <c r="I419" s="495">
        <v>611.44999999999982</v>
      </c>
      <c r="J419" s="495">
        <v>621.84999999999991</v>
      </c>
      <c r="K419" s="494">
        <v>601.04999999999995</v>
      </c>
      <c r="L419" s="494">
        <v>575</v>
      </c>
      <c r="M419" s="494">
        <v>0.91881000000000002</v>
      </c>
    </row>
    <row r="420" spans="1:13">
      <c r="A420" s="254">
        <v>410</v>
      </c>
      <c r="B420" s="497" t="s">
        <v>488</v>
      </c>
      <c r="C420" s="494">
        <v>7.75</v>
      </c>
      <c r="D420" s="495">
        <v>7.8</v>
      </c>
      <c r="E420" s="495">
        <v>7.6499999999999995</v>
      </c>
      <c r="F420" s="495">
        <v>7.55</v>
      </c>
      <c r="G420" s="495">
        <v>7.3999999999999995</v>
      </c>
      <c r="H420" s="495">
        <v>7.8999999999999995</v>
      </c>
      <c r="I420" s="495">
        <v>8.0500000000000007</v>
      </c>
      <c r="J420" s="495">
        <v>8.1499999999999986</v>
      </c>
      <c r="K420" s="494">
        <v>7.95</v>
      </c>
      <c r="L420" s="494">
        <v>7.7</v>
      </c>
      <c r="M420" s="494">
        <v>84.921539999999993</v>
      </c>
    </row>
    <row r="421" spans="1:13">
      <c r="A421" s="254">
        <v>411</v>
      </c>
      <c r="B421" s="497" t="s">
        <v>763</v>
      </c>
      <c r="C421" s="494">
        <v>61.45</v>
      </c>
      <c r="D421" s="495">
        <v>61.79999999999999</v>
      </c>
      <c r="E421" s="495">
        <v>60.199999999999982</v>
      </c>
      <c r="F421" s="495">
        <v>58.949999999999989</v>
      </c>
      <c r="G421" s="495">
        <v>57.34999999999998</v>
      </c>
      <c r="H421" s="495">
        <v>63.049999999999983</v>
      </c>
      <c r="I421" s="495">
        <v>64.649999999999991</v>
      </c>
      <c r="J421" s="495">
        <v>65.899999999999977</v>
      </c>
      <c r="K421" s="494">
        <v>63.4</v>
      </c>
      <c r="L421" s="494">
        <v>60.55</v>
      </c>
      <c r="M421" s="494">
        <v>72.573599999999999</v>
      </c>
    </row>
    <row r="422" spans="1:13">
      <c r="A422" s="254">
        <v>412</v>
      </c>
      <c r="B422" s="497" t="s">
        <v>489</v>
      </c>
      <c r="C422" s="494">
        <v>97</v>
      </c>
      <c r="D422" s="495">
        <v>98.683333333333337</v>
      </c>
      <c r="E422" s="495">
        <v>93.966666666666669</v>
      </c>
      <c r="F422" s="495">
        <v>90.933333333333337</v>
      </c>
      <c r="G422" s="495">
        <v>86.216666666666669</v>
      </c>
      <c r="H422" s="495">
        <v>101.71666666666667</v>
      </c>
      <c r="I422" s="495">
        <v>106.43333333333334</v>
      </c>
      <c r="J422" s="495">
        <v>109.46666666666667</v>
      </c>
      <c r="K422" s="494">
        <v>103.4</v>
      </c>
      <c r="L422" s="494">
        <v>95.65</v>
      </c>
      <c r="M422" s="494">
        <v>5.10372</v>
      </c>
    </row>
    <row r="423" spans="1:13">
      <c r="A423" s="254">
        <v>413</v>
      </c>
      <c r="B423" s="497" t="s">
        <v>169</v>
      </c>
      <c r="C423" s="494">
        <v>329.5</v>
      </c>
      <c r="D423" s="495">
        <v>332.0333333333333</v>
      </c>
      <c r="E423" s="495">
        <v>324.16666666666663</v>
      </c>
      <c r="F423" s="495">
        <v>318.83333333333331</v>
      </c>
      <c r="G423" s="495">
        <v>310.96666666666664</v>
      </c>
      <c r="H423" s="495">
        <v>337.36666666666662</v>
      </c>
      <c r="I423" s="495">
        <v>345.23333333333329</v>
      </c>
      <c r="J423" s="495">
        <v>350.56666666666661</v>
      </c>
      <c r="K423" s="494">
        <v>339.9</v>
      </c>
      <c r="L423" s="494">
        <v>326.7</v>
      </c>
      <c r="M423" s="494">
        <v>412.96147000000002</v>
      </c>
    </row>
    <row r="424" spans="1:13">
      <c r="A424" s="254">
        <v>414</v>
      </c>
      <c r="B424" s="497" t="s">
        <v>168</v>
      </c>
      <c r="C424" s="494">
        <v>89</v>
      </c>
      <c r="D424" s="495">
        <v>89.616666666666674</v>
      </c>
      <c r="E424" s="495">
        <v>87.083333333333343</v>
      </c>
      <c r="F424" s="495">
        <v>85.166666666666671</v>
      </c>
      <c r="G424" s="495">
        <v>82.63333333333334</v>
      </c>
      <c r="H424" s="495">
        <v>91.533333333333346</v>
      </c>
      <c r="I424" s="495">
        <v>94.066666666666677</v>
      </c>
      <c r="J424" s="495">
        <v>95.983333333333348</v>
      </c>
      <c r="K424" s="494">
        <v>92.15</v>
      </c>
      <c r="L424" s="494">
        <v>87.7</v>
      </c>
      <c r="M424" s="494">
        <v>360.41449</v>
      </c>
    </row>
    <row r="425" spans="1:13">
      <c r="A425" s="254">
        <v>415</v>
      </c>
      <c r="B425" s="497" t="s">
        <v>766</v>
      </c>
      <c r="C425" s="494">
        <v>315.60000000000002</v>
      </c>
      <c r="D425" s="495">
        <v>315.2166666666667</v>
      </c>
      <c r="E425" s="495">
        <v>306.68333333333339</v>
      </c>
      <c r="F425" s="495">
        <v>297.76666666666671</v>
      </c>
      <c r="G425" s="495">
        <v>289.23333333333341</v>
      </c>
      <c r="H425" s="495">
        <v>324.13333333333338</v>
      </c>
      <c r="I425" s="495">
        <v>332.66666666666669</v>
      </c>
      <c r="J425" s="495">
        <v>341.58333333333337</v>
      </c>
      <c r="K425" s="494">
        <v>323.75</v>
      </c>
      <c r="L425" s="494">
        <v>306.3</v>
      </c>
      <c r="M425" s="494">
        <v>17.07047</v>
      </c>
    </row>
    <row r="426" spans="1:13">
      <c r="A426" s="254">
        <v>416</v>
      </c>
      <c r="B426" s="497" t="s">
        <v>836</v>
      </c>
      <c r="C426" s="494">
        <v>225.1</v>
      </c>
      <c r="D426" s="495">
        <v>226</v>
      </c>
      <c r="E426" s="495">
        <v>222.5</v>
      </c>
      <c r="F426" s="495">
        <v>219.9</v>
      </c>
      <c r="G426" s="495">
        <v>216.4</v>
      </c>
      <c r="H426" s="495">
        <v>228.6</v>
      </c>
      <c r="I426" s="495">
        <v>232.1</v>
      </c>
      <c r="J426" s="495">
        <v>234.7</v>
      </c>
      <c r="K426" s="494">
        <v>229.5</v>
      </c>
      <c r="L426" s="494">
        <v>223.4</v>
      </c>
      <c r="M426" s="494">
        <v>4.9057700000000004</v>
      </c>
    </row>
    <row r="427" spans="1:13">
      <c r="A427" s="254">
        <v>417</v>
      </c>
      <c r="B427" s="497" t="s">
        <v>174</v>
      </c>
      <c r="C427" s="494">
        <v>901.5</v>
      </c>
      <c r="D427" s="495">
        <v>907.73333333333323</v>
      </c>
      <c r="E427" s="495">
        <v>888.46666666666647</v>
      </c>
      <c r="F427" s="495">
        <v>875.43333333333328</v>
      </c>
      <c r="G427" s="495">
        <v>856.16666666666652</v>
      </c>
      <c r="H427" s="495">
        <v>920.76666666666642</v>
      </c>
      <c r="I427" s="495">
        <v>940.03333333333308</v>
      </c>
      <c r="J427" s="495">
        <v>953.06666666666638</v>
      </c>
      <c r="K427" s="494">
        <v>927</v>
      </c>
      <c r="L427" s="494">
        <v>894.7</v>
      </c>
      <c r="M427" s="494">
        <v>8.1657200000000003</v>
      </c>
    </row>
    <row r="428" spans="1:13">
      <c r="A428" s="254">
        <v>418</v>
      </c>
      <c r="B428" s="497" t="s">
        <v>490</v>
      </c>
      <c r="C428" s="494">
        <v>551.1</v>
      </c>
      <c r="D428" s="495">
        <v>548</v>
      </c>
      <c r="E428" s="495">
        <v>538.70000000000005</v>
      </c>
      <c r="F428" s="495">
        <v>526.30000000000007</v>
      </c>
      <c r="G428" s="495">
        <v>517.00000000000011</v>
      </c>
      <c r="H428" s="495">
        <v>560.4</v>
      </c>
      <c r="I428" s="495">
        <v>569.69999999999993</v>
      </c>
      <c r="J428" s="495">
        <v>582.09999999999991</v>
      </c>
      <c r="K428" s="494">
        <v>557.29999999999995</v>
      </c>
      <c r="L428" s="494">
        <v>535.6</v>
      </c>
      <c r="M428" s="494">
        <v>1.6200699999999999</v>
      </c>
    </row>
    <row r="429" spans="1:13">
      <c r="A429" s="254">
        <v>419</v>
      </c>
      <c r="B429" s="497" t="s">
        <v>793</v>
      </c>
      <c r="C429" s="494">
        <v>289.95</v>
      </c>
      <c r="D429" s="495">
        <v>288.08333333333331</v>
      </c>
      <c r="E429" s="495">
        <v>284.26666666666665</v>
      </c>
      <c r="F429" s="495">
        <v>278.58333333333331</v>
      </c>
      <c r="G429" s="495">
        <v>274.76666666666665</v>
      </c>
      <c r="H429" s="495">
        <v>293.76666666666665</v>
      </c>
      <c r="I429" s="495">
        <v>297.58333333333337</v>
      </c>
      <c r="J429" s="495">
        <v>303.26666666666665</v>
      </c>
      <c r="K429" s="494">
        <v>291.89999999999998</v>
      </c>
      <c r="L429" s="494">
        <v>282.39999999999998</v>
      </c>
      <c r="M429" s="494">
        <v>4.4246800000000004</v>
      </c>
    </row>
    <row r="430" spans="1:13">
      <c r="A430" s="254">
        <v>420</v>
      </c>
      <c r="B430" s="497" t="s">
        <v>491</v>
      </c>
      <c r="C430" s="494">
        <v>165.5</v>
      </c>
      <c r="D430" s="495">
        <v>165.48333333333335</v>
      </c>
      <c r="E430" s="495">
        <v>159.66666666666669</v>
      </c>
      <c r="F430" s="495">
        <v>153.83333333333334</v>
      </c>
      <c r="G430" s="495">
        <v>148.01666666666668</v>
      </c>
      <c r="H430" s="495">
        <v>171.31666666666669</v>
      </c>
      <c r="I430" s="495">
        <v>177.13333333333335</v>
      </c>
      <c r="J430" s="495">
        <v>182.9666666666667</v>
      </c>
      <c r="K430" s="494">
        <v>171.3</v>
      </c>
      <c r="L430" s="494">
        <v>159.65</v>
      </c>
      <c r="M430" s="494">
        <v>15.90667</v>
      </c>
    </row>
    <row r="431" spans="1:13">
      <c r="A431" s="254">
        <v>421</v>
      </c>
      <c r="B431" s="497" t="s">
        <v>175</v>
      </c>
      <c r="C431" s="494">
        <v>645.15</v>
      </c>
      <c r="D431" s="495">
        <v>647.93333333333339</v>
      </c>
      <c r="E431" s="495">
        <v>636.36666666666679</v>
      </c>
      <c r="F431" s="495">
        <v>627.58333333333337</v>
      </c>
      <c r="G431" s="495">
        <v>616.01666666666677</v>
      </c>
      <c r="H431" s="495">
        <v>656.71666666666681</v>
      </c>
      <c r="I431" s="495">
        <v>668.28333333333342</v>
      </c>
      <c r="J431" s="495">
        <v>677.06666666666683</v>
      </c>
      <c r="K431" s="494">
        <v>659.5</v>
      </c>
      <c r="L431" s="494">
        <v>639.15</v>
      </c>
      <c r="M431" s="494">
        <v>138.31258</v>
      </c>
    </row>
    <row r="432" spans="1:13">
      <c r="A432" s="254">
        <v>422</v>
      </c>
      <c r="B432" s="497" t="s">
        <v>176</v>
      </c>
      <c r="C432" s="494">
        <v>466.65</v>
      </c>
      <c r="D432" s="495">
        <v>465.23333333333335</v>
      </c>
      <c r="E432" s="495">
        <v>458.7166666666667</v>
      </c>
      <c r="F432" s="495">
        <v>450.78333333333336</v>
      </c>
      <c r="G432" s="495">
        <v>444.26666666666671</v>
      </c>
      <c r="H432" s="495">
        <v>473.16666666666669</v>
      </c>
      <c r="I432" s="495">
        <v>479.68333333333334</v>
      </c>
      <c r="J432" s="495">
        <v>487.61666666666667</v>
      </c>
      <c r="K432" s="494">
        <v>471.75</v>
      </c>
      <c r="L432" s="494">
        <v>457.3</v>
      </c>
      <c r="M432" s="494">
        <v>13.87405</v>
      </c>
    </row>
    <row r="433" spans="1:13">
      <c r="A433" s="254">
        <v>423</v>
      </c>
      <c r="B433" s="497" t="s">
        <v>492</v>
      </c>
      <c r="C433" s="494">
        <v>2273.9499999999998</v>
      </c>
      <c r="D433" s="495">
        <v>2307.4666666666667</v>
      </c>
      <c r="E433" s="495">
        <v>2216.4833333333336</v>
      </c>
      <c r="F433" s="495">
        <v>2159.0166666666669</v>
      </c>
      <c r="G433" s="495">
        <v>2068.0333333333338</v>
      </c>
      <c r="H433" s="495">
        <v>2364.9333333333334</v>
      </c>
      <c r="I433" s="495">
        <v>2455.9166666666661</v>
      </c>
      <c r="J433" s="495">
        <v>2513.3833333333332</v>
      </c>
      <c r="K433" s="494">
        <v>2398.4499999999998</v>
      </c>
      <c r="L433" s="494">
        <v>2250</v>
      </c>
      <c r="M433" s="494">
        <v>0.16333</v>
      </c>
    </row>
    <row r="434" spans="1:13">
      <c r="A434" s="254">
        <v>424</v>
      </c>
      <c r="B434" s="497" t="s">
        <v>493</v>
      </c>
      <c r="C434" s="494">
        <v>675.65</v>
      </c>
      <c r="D434" s="495">
        <v>677.38333333333333</v>
      </c>
      <c r="E434" s="495">
        <v>665.76666666666665</v>
      </c>
      <c r="F434" s="495">
        <v>655.88333333333333</v>
      </c>
      <c r="G434" s="495">
        <v>644.26666666666665</v>
      </c>
      <c r="H434" s="495">
        <v>687.26666666666665</v>
      </c>
      <c r="I434" s="495">
        <v>698.88333333333321</v>
      </c>
      <c r="J434" s="495">
        <v>708.76666666666665</v>
      </c>
      <c r="K434" s="494">
        <v>689</v>
      </c>
      <c r="L434" s="494">
        <v>667.5</v>
      </c>
      <c r="M434" s="494">
        <v>0.69979999999999998</v>
      </c>
    </row>
    <row r="435" spans="1:13">
      <c r="A435" s="254">
        <v>425</v>
      </c>
      <c r="B435" s="497" t="s">
        <v>494</v>
      </c>
      <c r="C435" s="494">
        <v>275.45</v>
      </c>
      <c r="D435" s="495">
        <v>276.34999999999997</v>
      </c>
      <c r="E435" s="495">
        <v>271.29999999999995</v>
      </c>
      <c r="F435" s="495">
        <v>267.14999999999998</v>
      </c>
      <c r="G435" s="495">
        <v>262.09999999999997</v>
      </c>
      <c r="H435" s="495">
        <v>280.49999999999994</v>
      </c>
      <c r="I435" s="495">
        <v>285.55</v>
      </c>
      <c r="J435" s="495">
        <v>289.69999999999993</v>
      </c>
      <c r="K435" s="494">
        <v>281.39999999999998</v>
      </c>
      <c r="L435" s="494">
        <v>272.2</v>
      </c>
      <c r="M435" s="494">
        <v>1.4198999999999999</v>
      </c>
    </row>
    <row r="436" spans="1:13">
      <c r="A436" s="254">
        <v>426</v>
      </c>
      <c r="B436" s="497" t="s">
        <v>495</v>
      </c>
      <c r="C436" s="494">
        <v>254.7</v>
      </c>
      <c r="D436" s="495">
        <v>257.41666666666669</v>
      </c>
      <c r="E436" s="495">
        <v>249.53333333333336</v>
      </c>
      <c r="F436" s="495">
        <v>244.36666666666667</v>
      </c>
      <c r="G436" s="495">
        <v>236.48333333333335</v>
      </c>
      <c r="H436" s="495">
        <v>262.58333333333337</v>
      </c>
      <c r="I436" s="495">
        <v>270.4666666666667</v>
      </c>
      <c r="J436" s="495">
        <v>275.63333333333338</v>
      </c>
      <c r="K436" s="494">
        <v>265.3</v>
      </c>
      <c r="L436" s="494">
        <v>252.25</v>
      </c>
      <c r="M436" s="494">
        <v>1.99543</v>
      </c>
    </row>
    <row r="437" spans="1:13">
      <c r="A437" s="254">
        <v>427</v>
      </c>
      <c r="B437" s="497" t="s">
        <v>496</v>
      </c>
      <c r="C437" s="494">
        <v>1989.75</v>
      </c>
      <c r="D437" s="495">
        <v>1989.5666666666666</v>
      </c>
      <c r="E437" s="495">
        <v>1975.1833333333332</v>
      </c>
      <c r="F437" s="495">
        <v>1960.6166666666666</v>
      </c>
      <c r="G437" s="495">
        <v>1946.2333333333331</v>
      </c>
      <c r="H437" s="495">
        <v>2004.1333333333332</v>
      </c>
      <c r="I437" s="495">
        <v>2018.5166666666664</v>
      </c>
      <c r="J437" s="495">
        <v>2033.0833333333333</v>
      </c>
      <c r="K437" s="494">
        <v>2003.95</v>
      </c>
      <c r="L437" s="494">
        <v>1975</v>
      </c>
      <c r="M437" s="494">
        <v>0.73633999999999999</v>
      </c>
    </row>
    <row r="438" spans="1:13">
      <c r="A438" s="254">
        <v>428</v>
      </c>
      <c r="B438" s="497" t="s">
        <v>764</v>
      </c>
      <c r="C438" s="494">
        <v>639.4</v>
      </c>
      <c r="D438" s="495">
        <v>632.16666666666663</v>
      </c>
      <c r="E438" s="495">
        <v>592.33333333333326</v>
      </c>
      <c r="F438" s="495">
        <v>545.26666666666665</v>
      </c>
      <c r="G438" s="495">
        <v>505.43333333333328</v>
      </c>
      <c r="H438" s="495">
        <v>679.23333333333323</v>
      </c>
      <c r="I438" s="495">
        <v>719.06666666666649</v>
      </c>
      <c r="J438" s="495">
        <v>766.13333333333321</v>
      </c>
      <c r="K438" s="494">
        <v>672</v>
      </c>
      <c r="L438" s="494">
        <v>585.1</v>
      </c>
      <c r="M438" s="494">
        <v>11.05969</v>
      </c>
    </row>
    <row r="439" spans="1:13">
      <c r="A439" s="254">
        <v>429</v>
      </c>
      <c r="B439" s="497" t="s">
        <v>814</v>
      </c>
      <c r="C439" s="494">
        <v>496.3</v>
      </c>
      <c r="D439" s="495">
        <v>492.95</v>
      </c>
      <c r="E439" s="495">
        <v>481.9</v>
      </c>
      <c r="F439" s="495">
        <v>467.5</v>
      </c>
      <c r="G439" s="495">
        <v>456.45</v>
      </c>
      <c r="H439" s="495">
        <v>507.34999999999997</v>
      </c>
      <c r="I439" s="495">
        <v>518.40000000000009</v>
      </c>
      <c r="J439" s="495">
        <v>532.79999999999995</v>
      </c>
      <c r="K439" s="494">
        <v>504</v>
      </c>
      <c r="L439" s="494">
        <v>478.55</v>
      </c>
      <c r="M439" s="494">
        <v>4.7222200000000001</v>
      </c>
    </row>
    <row r="440" spans="1:13">
      <c r="A440" s="254">
        <v>430</v>
      </c>
      <c r="B440" s="497" t="s">
        <v>497</v>
      </c>
      <c r="C440" s="494">
        <v>4.55</v>
      </c>
      <c r="D440" s="495">
        <v>4.6000000000000005</v>
      </c>
      <c r="E440" s="495">
        <v>4.4500000000000011</v>
      </c>
      <c r="F440" s="495">
        <v>4.3500000000000005</v>
      </c>
      <c r="G440" s="495">
        <v>4.2000000000000011</v>
      </c>
      <c r="H440" s="495">
        <v>4.7000000000000011</v>
      </c>
      <c r="I440" s="495">
        <v>4.8500000000000014</v>
      </c>
      <c r="J440" s="495">
        <v>4.9500000000000011</v>
      </c>
      <c r="K440" s="494">
        <v>4.75</v>
      </c>
      <c r="L440" s="494">
        <v>4.5</v>
      </c>
      <c r="M440" s="494">
        <v>120.74824</v>
      </c>
    </row>
    <row r="441" spans="1:13">
      <c r="A441" s="254">
        <v>431</v>
      </c>
      <c r="B441" s="497" t="s">
        <v>498</v>
      </c>
      <c r="C441" s="494">
        <v>128.55000000000001</v>
      </c>
      <c r="D441" s="495">
        <v>128.95000000000002</v>
      </c>
      <c r="E441" s="495">
        <v>125.75000000000003</v>
      </c>
      <c r="F441" s="495">
        <v>122.95000000000002</v>
      </c>
      <c r="G441" s="495">
        <v>119.75000000000003</v>
      </c>
      <c r="H441" s="495">
        <v>131.75000000000003</v>
      </c>
      <c r="I441" s="495">
        <v>134.95000000000002</v>
      </c>
      <c r="J441" s="495">
        <v>137.75000000000003</v>
      </c>
      <c r="K441" s="494">
        <v>132.15</v>
      </c>
      <c r="L441" s="494">
        <v>126.15</v>
      </c>
      <c r="M441" s="494">
        <v>1.35124</v>
      </c>
    </row>
    <row r="442" spans="1:13">
      <c r="A442" s="254">
        <v>432</v>
      </c>
      <c r="B442" s="497" t="s">
        <v>765</v>
      </c>
      <c r="C442" s="494">
        <v>1370.2</v>
      </c>
      <c r="D442" s="495">
        <v>1373.5166666666664</v>
      </c>
      <c r="E442" s="495">
        <v>1349.0333333333328</v>
      </c>
      <c r="F442" s="495">
        <v>1327.8666666666663</v>
      </c>
      <c r="G442" s="495">
        <v>1303.3833333333328</v>
      </c>
      <c r="H442" s="495">
        <v>1394.6833333333329</v>
      </c>
      <c r="I442" s="495">
        <v>1419.1666666666665</v>
      </c>
      <c r="J442" s="495">
        <v>1440.333333333333</v>
      </c>
      <c r="K442" s="494">
        <v>1398</v>
      </c>
      <c r="L442" s="494">
        <v>1352.35</v>
      </c>
      <c r="M442" s="494">
        <v>0.14255999999999999</v>
      </c>
    </row>
    <row r="443" spans="1:13">
      <c r="A443" s="254">
        <v>433</v>
      </c>
      <c r="B443" s="497" t="s">
        <v>499</v>
      </c>
      <c r="C443" s="494">
        <v>1214.9000000000001</v>
      </c>
      <c r="D443" s="495">
        <v>1236.7</v>
      </c>
      <c r="E443" s="495">
        <v>1118.4000000000001</v>
      </c>
      <c r="F443" s="495">
        <v>1021.9000000000001</v>
      </c>
      <c r="G443" s="495">
        <v>903.60000000000014</v>
      </c>
      <c r="H443" s="495">
        <v>1333.2</v>
      </c>
      <c r="I443" s="495">
        <v>1451.4999999999998</v>
      </c>
      <c r="J443" s="495">
        <v>1548</v>
      </c>
      <c r="K443" s="494">
        <v>1355</v>
      </c>
      <c r="L443" s="494">
        <v>1140.2</v>
      </c>
      <c r="M443" s="494">
        <v>13.656090000000001</v>
      </c>
    </row>
    <row r="444" spans="1:13">
      <c r="A444" s="254">
        <v>434</v>
      </c>
      <c r="B444" s="497" t="s">
        <v>275</v>
      </c>
      <c r="C444" s="494">
        <v>598.1</v>
      </c>
      <c r="D444" s="495">
        <v>600.33333333333337</v>
      </c>
      <c r="E444" s="495">
        <v>589.86666666666679</v>
      </c>
      <c r="F444" s="495">
        <v>581.63333333333344</v>
      </c>
      <c r="G444" s="495">
        <v>571.16666666666686</v>
      </c>
      <c r="H444" s="495">
        <v>608.56666666666672</v>
      </c>
      <c r="I444" s="495">
        <v>619.03333333333319</v>
      </c>
      <c r="J444" s="495">
        <v>627.26666666666665</v>
      </c>
      <c r="K444" s="494">
        <v>610.79999999999995</v>
      </c>
      <c r="L444" s="494">
        <v>592.1</v>
      </c>
      <c r="M444" s="494">
        <v>5.4128600000000002</v>
      </c>
    </row>
    <row r="445" spans="1:13">
      <c r="A445" s="254">
        <v>435</v>
      </c>
      <c r="B445" s="497" t="s">
        <v>500</v>
      </c>
      <c r="C445" s="494">
        <v>833.35</v>
      </c>
      <c r="D445" s="495">
        <v>832.68333333333339</v>
      </c>
      <c r="E445" s="495">
        <v>818.36666666666679</v>
      </c>
      <c r="F445" s="495">
        <v>803.38333333333344</v>
      </c>
      <c r="G445" s="495">
        <v>789.06666666666683</v>
      </c>
      <c r="H445" s="495">
        <v>847.66666666666674</v>
      </c>
      <c r="I445" s="495">
        <v>861.98333333333335</v>
      </c>
      <c r="J445" s="495">
        <v>876.9666666666667</v>
      </c>
      <c r="K445" s="494">
        <v>847</v>
      </c>
      <c r="L445" s="494">
        <v>817.7</v>
      </c>
      <c r="M445" s="494">
        <v>0.13935</v>
      </c>
    </row>
    <row r="446" spans="1:13">
      <c r="A446" s="254">
        <v>436</v>
      </c>
      <c r="B446" s="497" t="s">
        <v>501</v>
      </c>
      <c r="C446" s="494">
        <v>449</v>
      </c>
      <c r="D446" s="495">
        <v>450.3</v>
      </c>
      <c r="E446" s="495">
        <v>441.05</v>
      </c>
      <c r="F446" s="495">
        <v>433.1</v>
      </c>
      <c r="G446" s="495">
        <v>423.85</v>
      </c>
      <c r="H446" s="495">
        <v>458.25</v>
      </c>
      <c r="I446" s="495">
        <v>467.5</v>
      </c>
      <c r="J446" s="495">
        <v>475.45</v>
      </c>
      <c r="K446" s="494">
        <v>459.55</v>
      </c>
      <c r="L446" s="494">
        <v>442.35</v>
      </c>
      <c r="M446" s="494">
        <v>0.18701000000000001</v>
      </c>
    </row>
    <row r="447" spans="1:13">
      <c r="A447" s="254">
        <v>437</v>
      </c>
      <c r="B447" s="497" t="s">
        <v>502</v>
      </c>
      <c r="C447" s="494">
        <v>7523.65</v>
      </c>
      <c r="D447" s="495">
        <v>7572.6833333333334</v>
      </c>
      <c r="E447" s="495">
        <v>7368.3666666666668</v>
      </c>
      <c r="F447" s="495">
        <v>7213.083333333333</v>
      </c>
      <c r="G447" s="495">
        <v>7008.7666666666664</v>
      </c>
      <c r="H447" s="495">
        <v>7727.9666666666672</v>
      </c>
      <c r="I447" s="495">
        <v>7932.2833333333347</v>
      </c>
      <c r="J447" s="495">
        <v>8087.5666666666675</v>
      </c>
      <c r="K447" s="494">
        <v>7777</v>
      </c>
      <c r="L447" s="494">
        <v>7417.4</v>
      </c>
      <c r="M447" s="494">
        <v>6.7030000000000006E-2</v>
      </c>
    </row>
    <row r="448" spans="1:13">
      <c r="A448" s="254">
        <v>438</v>
      </c>
      <c r="B448" s="497" t="s">
        <v>503</v>
      </c>
      <c r="C448" s="494">
        <v>272.7</v>
      </c>
      <c r="D448" s="495">
        <v>273.73333333333329</v>
      </c>
      <c r="E448" s="495">
        <v>267.31666666666661</v>
      </c>
      <c r="F448" s="495">
        <v>261.93333333333334</v>
      </c>
      <c r="G448" s="495">
        <v>255.51666666666665</v>
      </c>
      <c r="H448" s="495">
        <v>279.11666666666656</v>
      </c>
      <c r="I448" s="495">
        <v>285.53333333333319</v>
      </c>
      <c r="J448" s="495">
        <v>290.91666666666652</v>
      </c>
      <c r="K448" s="494">
        <v>280.14999999999998</v>
      </c>
      <c r="L448" s="494">
        <v>268.35000000000002</v>
      </c>
      <c r="M448" s="494">
        <v>0.33781</v>
      </c>
    </row>
    <row r="449" spans="1:13">
      <c r="A449" s="254">
        <v>439</v>
      </c>
      <c r="B449" s="497" t="s">
        <v>504</v>
      </c>
      <c r="C449" s="494">
        <v>27.55</v>
      </c>
      <c r="D449" s="495">
        <v>27.75</v>
      </c>
      <c r="E449" s="495">
        <v>27.15</v>
      </c>
      <c r="F449" s="495">
        <v>26.75</v>
      </c>
      <c r="G449" s="495">
        <v>26.15</v>
      </c>
      <c r="H449" s="495">
        <v>28.15</v>
      </c>
      <c r="I449" s="495">
        <v>28.75</v>
      </c>
      <c r="J449" s="495">
        <v>29.15</v>
      </c>
      <c r="K449" s="494">
        <v>28.35</v>
      </c>
      <c r="L449" s="494">
        <v>27.35</v>
      </c>
      <c r="M449" s="494">
        <v>47.840800000000002</v>
      </c>
    </row>
    <row r="450" spans="1:13">
      <c r="A450" s="254">
        <v>440</v>
      </c>
      <c r="B450" s="497" t="s">
        <v>188</v>
      </c>
      <c r="C450" s="494">
        <v>536.95000000000005</v>
      </c>
      <c r="D450" s="495">
        <v>539.1</v>
      </c>
      <c r="E450" s="495">
        <v>530.65000000000009</v>
      </c>
      <c r="F450" s="495">
        <v>524.35</v>
      </c>
      <c r="G450" s="495">
        <v>515.90000000000009</v>
      </c>
      <c r="H450" s="495">
        <v>545.40000000000009</v>
      </c>
      <c r="I450" s="495">
        <v>553.85000000000014</v>
      </c>
      <c r="J450" s="495">
        <v>560.15000000000009</v>
      </c>
      <c r="K450" s="494">
        <v>547.54999999999995</v>
      </c>
      <c r="L450" s="494">
        <v>532.79999999999995</v>
      </c>
      <c r="M450" s="494">
        <v>12.924799999999999</v>
      </c>
    </row>
    <row r="451" spans="1:13">
      <c r="A451" s="254">
        <v>441</v>
      </c>
      <c r="B451" s="497" t="s">
        <v>767</v>
      </c>
      <c r="C451" s="494">
        <v>14651.8</v>
      </c>
      <c r="D451" s="495">
        <v>15049.716666666667</v>
      </c>
      <c r="E451" s="495">
        <v>14104.733333333334</v>
      </c>
      <c r="F451" s="495">
        <v>13557.666666666666</v>
      </c>
      <c r="G451" s="495">
        <v>12612.683333333332</v>
      </c>
      <c r="H451" s="495">
        <v>15596.783333333335</v>
      </c>
      <c r="I451" s="495">
        <v>16541.76666666667</v>
      </c>
      <c r="J451" s="495">
        <v>17088.833333333336</v>
      </c>
      <c r="K451" s="494">
        <v>15994.7</v>
      </c>
      <c r="L451" s="494">
        <v>14502.65</v>
      </c>
      <c r="M451" s="494">
        <v>5.7340000000000002E-2</v>
      </c>
    </row>
    <row r="452" spans="1:13">
      <c r="A452" s="254">
        <v>442</v>
      </c>
      <c r="B452" s="497" t="s">
        <v>177</v>
      </c>
      <c r="C452" s="494">
        <v>724.6</v>
      </c>
      <c r="D452" s="495">
        <v>730.76666666666677</v>
      </c>
      <c r="E452" s="495">
        <v>712.58333333333348</v>
      </c>
      <c r="F452" s="495">
        <v>700.56666666666672</v>
      </c>
      <c r="G452" s="495">
        <v>682.38333333333344</v>
      </c>
      <c r="H452" s="495">
        <v>742.78333333333353</v>
      </c>
      <c r="I452" s="495">
        <v>760.9666666666667</v>
      </c>
      <c r="J452" s="495">
        <v>772.98333333333358</v>
      </c>
      <c r="K452" s="494">
        <v>748.95</v>
      </c>
      <c r="L452" s="494">
        <v>718.75</v>
      </c>
      <c r="M452" s="494">
        <v>35.713059999999999</v>
      </c>
    </row>
    <row r="453" spans="1:13">
      <c r="A453" s="254">
        <v>443</v>
      </c>
      <c r="B453" s="497" t="s">
        <v>768</v>
      </c>
      <c r="C453" s="494">
        <v>115.8</v>
      </c>
      <c r="D453" s="495">
        <v>115.81666666666666</v>
      </c>
      <c r="E453" s="495">
        <v>114.23333333333332</v>
      </c>
      <c r="F453" s="495">
        <v>112.66666666666666</v>
      </c>
      <c r="G453" s="495">
        <v>111.08333333333331</v>
      </c>
      <c r="H453" s="495">
        <v>117.38333333333333</v>
      </c>
      <c r="I453" s="495">
        <v>118.96666666666667</v>
      </c>
      <c r="J453" s="495">
        <v>120.53333333333333</v>
      </c>
      <c r="K453" s="494">
        <v>117.4</v>
      </c>
      <c r="L453" s="494">
        <v>114.25</v>
      </c>
      <c r="M453" s="494">
        <v>12.38772</v>
      </c>
    </row>
    <row r="454" spans="1:13">
      <c r="A454" s="254">
        <v>444</v>
      </c>
      <c r="B454" s="497" t="s">
        <v>769</v>
      </c>
      <c r="C454" s="494">
        <v>1128.5999999999999</v>
      </c>
      <c r="D454" s="495">
        <v>1125.9333333333334</v>
      </c>
      <c r="E454" s="495">
        <v>1101.8666666666668</v>
      </c>
      <c r="F454" s="495">
        <v>1075.1333333333334</v>
      </c>
      <c r="G454" s="495">
        <v>1051.0666666666668</v>
      </c>
      <c r="H454" s="495">
        <v>1152.6666666666667</v>
      </c>
      <c r="I454" s="495">
        <v>1176.7333333333333</v>
      </c>
      <c r="J454" s="495">
        <v>1203.4666666666667</v>
      </c>
      <c r="K454" s="494">
        <v>1150</v>
      </c>
      <c r="L454" s="494">
        <v>1099.2</v>
      </c>
      <c r="M454" s="494">
        <v>14.855880000000001</v>
      </c>
    </row>
    <row r="455" spans="1:13">
      <c r="A455" s="254">
        <v>445</v>
      </c>
      <c r="B455" s="497" t="s">
        <v>183</v>
      </c>
      <c r="C455" s="494">
        <v>3144.55</v>
      </c>
      <c r="D455" s="495">
        <v>3165.4166666666665</v>
      </c>
      <c r="E455" s="495">
        <v>3105.4833333333331</v>
      </c>
      <c r="F455" s="495">
        <v>3066.4166666666665</v>
      </c>
      <c r="G455" s="495">
        <v>3006.4833333333331</v>
      </c>
      <c r="H455" s="495">
        <v>3204.4833333333331</v>
      </c>
      <c r="I455" s="495">
        <v>3264.4166666666665</v>
      </c>
      <c r="J455" s="495">
        <v>3303.4833333333331</v>
      </c>
      <c r="K455" s="494">
        <v>3225.35</v>
      </c>
      <c r="L455" s="494">
        <v>3126.35</v>
      </c>
      <c r="M455" s="494">
        <v>31.41893</v>
      </c>
    </row>
    <row r="456" spans="1:13">
      <c r="A456" s="254">
        <v>446</v>
      </c>
      <c r="B456" s="497" t="s">
        <v>804</v>
      </c>
      <c r="C456" s="494">
        <v>680.1</v>
      </c>
      <c r="D456" s="495">
        <v>681.46666666666658</v>
      </c>
      <c r="E456" s="495">
        <v>664.93333333333317</v>
      </c>
      <c r="F456" s="495">
        <v>649.76666666666654</v>
      </c>
      <c r="G456" s="495">
        <v>633.23333333333312</v>
      </c>
      <c r="H456" s="495">
        <v>696.63333333333321</v>
      </c>
      <c r="I456" s="495">
        <v>713.16666666666674</v>
      </c>
      <c r="J456" s="495">
        <v>728.33333333333326</v>
      </c>
      <c r="K456" s="494">
        <v>698</v>
      </c>
      <c r="L456" s="494">
        <v>666.3</v>
      </c>
      <c r="M456" s="494">
        <v>82.30341</v>
      </c>
    </row>
    <row r="457" spans="1:13">
      <c r="A457" s="254">
        <v>447</v>
      </c>
      <c r="B457" s="497" t="s">
        <v>178</v>
      </c>
      <c r="C457" s="494">
        <v>2999.9</v>
      </c>
      <c r="D457" s="495">
        <v>3031.5666666666671</v>
      </c>
      <c r="E457" s="495">
        <v>2938.3333333333339</v>
      </c>
      <c r="F457" s="495">
        <v>2876.7666666666669</v>
      </c>
      <c r="G457" s="495">
        <v>2783.5333333333338</v>
      </c>
      <c r="H457" s="495">
        <v>3093.1333333333341</v>
      </c>
      <c r="I457" s="495">
        <v>3186.3666666666668</v>
      </c>
      <c r="J457" s="495">
        <v>3247.9333333333343</v>
      </c>
      <c r="K457" s="494">
        <v>3124.8</v>
      </c>
      <c r="L457" s="494">
        <v>2970</v>
      </c>
      <c r="M457" s="494">
        <v>2.3382800000000001</v>
      </c>
    </row>
    <row r="458" spans="1:13">
      <c r="A458" s="254">
        <v>448</v>
      </c>
      <c r="B458" s="497" t="s">
        <v>505</v>
      </c>
      <c r="C458" s="494">
        <v>981.8</v>
      </c>
      <c r="D458" s="495">
        <v>989.26666666666677</v>
      </c>
      <c r="E458" s="495">
        <v>972.53333333333353</v>
      </c>
      <c r="F458" s="495">
        <v>963.26666666666677</v>
      </c>
      <c r="G458" s="495">
        <v>946.53333333333353</v>
      </c>
      <c r="H458" s="495">
        <v>998.53333333333353</v>
      </c>
      <c r="I458" s="495">
        <v>1015.2666666666669</v>
      </c>
      <c r="J458" s="495">
        <v>1024.5333333333335</v>
      </c>
      <c r="K458" s="494">
        <v>1006</v>
      </c>
      <c r="L458" s="494">
        <v>980</v>
      </c>
      <c r="M458" s="494">
        <v>0.24389</v>
      </c>
    </row>
    <row r="459" spans="1:13">
      <c r="A459" s="254">
        <v>449</v>
      </c>
      <c r="B459" s="497" t="s">
        <v>180</v>
      </c>
      <c r="C459" s="494">
        <v>132.4</v>
      </c>
      <c r="D459" s="495">
        <v>133.23333333333335</v>
      </c>
      <c r="E459" s="495">
        <v>129.66666666666669</v>
      </c>
      <c r="F459" s="495">
        <v>126.93333333333334</v>
      </c>
      <c r="G459" s="495">
        <v>123.36666666666667</v>
      </c>
      <c r="H459" s="495">
        <v>135.9666666666667</v>
      </c>
      <c r="I459" s="495">
        <v>139.53333333333336</v>
      </c>
      <c r="J459" s="495">
        <v>142.26666666666671</v>
      </c>
      <c r="K459" s="494">
        <v>136.80000000000001</v>
      </c>
      <c r="L459" s="494">
        <v>130.5</v>
      </c>
      <c r="M459" s="494">
        <v>20.195820000000001</v>
      </c>
    </row>
    <row r="460" spans="1:13">
      <c r="A460" s="254">
        <v>450</v>
      </c>
      <c r="B460" s="497" t="s">
        <v>179</v>
      </c>
      <c r="C460" s="494">
        <v>298.05</v>
      </c>
      <c r="D460" s="495">
        <v>300.13333333333338</v>
      </c>
      <c r="E460" s="495">
        <v>292.11666666666679</v>
      </c>
      <c r="F460" s="495">
        <v>286.18333333333339</v>
      </c>
      <c r="G460" s="495">
        <v>278.1666666666668</v>
      </c>
      <c r="H460" s="495">
        <v>306.06666666666678</v>
      </c>
      <c r="I460" s="495">
        <v>314.08333333333331</v>
      </c>
      <c r="J460" s="495">
        <v>320.01666666666677</v>
      </c>
      <c r="K460" s="494">
        <v>308.14999999999998</v>
      </c>
      <c r="L460" s="494">
        <v>294.2</v>
      </c>
      <c r="M460" s="494">
        <v>567.40291000000002</v>
      </c>
    </row>
    <row r="461" spans="1:13">
      <c r="A461" s="254">
        <v>451</v>
      </c>
      <c r="B461" s="497" t="s">
        <v>181</v>
      </c>
      <c r="C461" s="494">
        <v>93.6</v>
      </c>
      <c r="D461" s="495">
        <v>94</v>
      </c>
      <c r="E461" s="495">
        <v>92</v>
      </c>
      <c r="F461" s="495">
        <v>90.4</v>
      </c>
      <c r="G461" s="495">
        <v>88.4</v>
      </c>
      <c r="H461" s="495">
        <v>95.6</v>
      </c>
      <c r="I461" s="495">
        <v>97.6</v>
      </c>
      <c r="J461" s="495">
        <v>99.199999999999989</v>
      </c>
      <c r="K461" s="494">
        <v>96</v>
      </c>
      <c r="L461" s="494">
        <v>92.4</v>
      </c>
      <c r="M461" s="494">
        <v>356.31799000000001</v>
      </c>
    </row>
    <row r="462" spans="1:13">
      <c r="A462" s="254">
        <v>452</v>
      </c>
      <c r="B462" s="497" t="s">
        <v>770</v>
      </c>
      <c r="C462" s="494">
        <v>57.65</v>
      </c>
      <c r="D462" s="495">
        <v>57.583333333333336</v>
      </c>
      <c r="E462" s="495">
        <v>56.866666666666674</v>
      </c>
      <c r="F462" s="495">
        <v>56.083333333333336</v>
      </c>
      <c r="G462" s="495">
        <v>55.366666666666674</v>
      </c>
      <c r="H462" s="495">
        <v>58.366666666666674</v>
      </c>
      <c r="I462" s="495">
        <v>59.083333333333329</v>
      </c>
      <c r="J462" s="495">
        <v>59.866666666666674</v>
      </c>
      <c r="K462" s="494">
        <v>58.3</v>
      </c>
      <c r="L462" s="494">
        <v>56.8</v>
      </c>
      <c r="M462" s="494">
        <v>59.88344</v>
      </c>
    </row>
    <row r="463" spans="1:13">
      <c r="A463" s="254">
        <v>453</v>
      </c>
      <c r="B463" s="497" t="s">
        <v>182</v>
      </c>
      <c r="C463" s="494">
        <v>894</v>
      </c>
      <c r="D463" s="495">
        <v>893.91666666666663</v>
      </c>
      <c r="E463" s="495">
        <v>882.08333333333326</v>
      </c>
      <c r="F463" s="495">
        <v>870.16666666666663</v>
      </c>
      <c r="G463" s="495">
        <v>858.33333333333326</v>
      </c>
      <c r="H463" s="495">
        <v>905.83333333333326</v>
      </c>
      <c r="I463" s="495">
        <v>917.66666666666652</v>
      </c>
      <c r="J463" s="495">
        <v>929.58333333333326</v>
      </c>
      <c r="K463" s="494">
        <v>905.75</v>
      </c>
      <c r="L463" s="494">
        <v>882</v>
      </c>
      <c r="M463" s="494">
        <v>169.15293</v>
      </c>
    </row>
    <row r="464" spans="1:13">
      <c r="A464" s="254">
        <v>454</v>
      </c>
      <c r="B464" s="497" t="s">
        <v>506</v>
      </c>
      <c r="C464" s="494">
        <v>3178.05</v>
      </c>
      <c r="D464" s="495">
        <v>3186.4666666666667</v>
      </c>
      <c r="E464" s="495">
        <v>3122.9333333333334</v>
      </c>
      <c r="F464" s="495">
        <v>3067.8166666666666</v>
      </c>
      <c r="G464" s="495">
        <v>3004.2833333333333</v>
      </c>
      <c r="H464" s="495">
        <v>3241.5833333333335</v>
      </c>
      <c r="I464" s="495">
        <v>3305.1166666666672</v>
      </c>
      <c r="J464" s="495">
        <v>3360.2333333333336</v>
      </c>
      <c r="K464" s="494">
        <v>3250</v>
      </c>
      <c r="L464" s="494">
        <v>3131.35</v>
      </c>
      <c r="M464" s="494">
        <v>0.37408999999999998</v>
      </c>
    </row>
    <row r="465" spans="1:13">
      <c r="A465" s="254">
        <v>455</v>
      </c>
      <c r="B465" s="497" t="s">
        <v>184</v>
      </c>
      <c r="C465" s="494">
        <v>983.4</v>
      </c>
      <c r="D465" s="495">
        <v>988.08333333333337</v>
      </c>
      <c r="E465" s="495">
        <v>968.66666666666674</v>
      </c>
      <c r="F465" s="495">
        <v>953.93333333333339</v>
      </c>
      <c r="G465" s="495">
        <v>934.51666666666677</v>
      </c>
      <c r="H465" s="495">
        <v>1002.8166666666667</v>
      </c>
      <c r="I465" s="495">
        <v>1022.2333333333335</v>
      </c>
      <c r="J465" s="495">
        <v>1036.9666666666667</v>
      </c>
      <c r="K465" s="494">
        <v>1007.5</v>
      </c>
      <c r="L465" s="494">
        <v>973.35</v>
      </c>
      <c r="M465" s="494">
        <v>40.286360000000002</v>
      </c>
    </row>
    <row r="466" spans="1:13">
      <c r="A466" s="254">
        <v>456</v>
      </c>
      <c r="B466" s="497" t="s">
        <v>276</v>
      </c>
      <c r="C466" s="494">
        <v>148.6</v>
      </c>
      <c r="D466" s="495">
        <v>151.51666666666665</v>
      </c>
      <c r="E466" s="495">
        <v>143.33333333333331</v>
      </c>
      <c r="F466" s="495">
        <v>138.06666666666666</v>
      </c>
      <c r="G466" s="495">
        <v>129.88333333333333</v>
      </c>
      <c r="H466" s="495">
        <v>156.7833333333333</v>
      </c>
      <c r="I466" s="495">
        <v>164.96666666666664</v>
      </c>
      <c r="J466" s="495">
        <v>170.23333333333329</v>
      </c>
      <c r="K466" s="494">
        <v>159.69999999999999</v>
      </c>
      <c r="L466" s="494">
        <v>146.25</v>
      </c>
      <c r="M466" s="494">
        <v>23.020879999999998</v>
      </c>
    </row>
    <row r="467" spans="1:13">
      <c r="A467" s="254">
        <v>457</v>
      </c>
      <c r="B467" s="497" t="s">
        <v>164</v>
      </c>
      <c r="C467" s="494">
        <v>966.7</v>
      </c>
      <c r="D467" s="495">
        <v>978.56666666666661</v>
      </c>
      <c r="E467" s="495">
        <v>945.58333333333326</v>
      </c>
      <c r="F467" s="495">
        <v>924.4666666666667</v>
      </c>
      <c r="G467" s="495">
        <v>891.48333333333335</v>
      </c>
      <c r="H467" s="495">
        <v>999.68333333333317</v>
      </c>
      <c r="I467" s="495">
        <v>1032.6666666666665</v>
      </c>
      <c r="J467" s="495">
        <v>1053.7833333333331</v>
      </c>
      <c r="K467" s="494">
        <v>1011.55</v>
      </c>
      <c r="L467" s="494">
        <v>957.45</v>
      </c>
      <c r="M467" s="494">
        <v>6.61599</v>
      </c>
    </row>
    <row r="468" spans="1:13">
      <c r="A468" s="254">
        <v>458</v>
      </c>
      <c r="B468" s="497" t="s">
        <v>507</v>
      </c>
      <c r="C468" s="494">
        <v>1322.8</v>
      </c>
      <c r="D468" s="495">
        <v>1323.85</v>
      </c>
      <c r="E468" s="495">
        <v>1309.0499999999997</v>
      </c>
      <c r="F468" s="495">
        <v>1295.2999999999997</v>
      </c>
      <c r="G468" s="495">
        <v>1280.4999999999995</v>
      </c>
      <c r="H468" s="495">
        <v>1337.6</v>
      </c>
      <c r="I468" s="495">
        <v>1352.4</v>
      </c>
      <c r="J468" s="495">
        <v>1366.15</v>
      </c>
      <c r="K468" s="494">
        <v>1338.65</v>
      </c>
      <c r="L468" s="494">
        <v>1310.0999999999999</v>
      </c>
      <c r="M468" s="494">
        <v>0.61617999999999995</v>
      </c>
    </row>
    <row r="469" spans="1:13">
      <c r="A469" s="254">
        <v>459</v>
      </c>
      <c r="B469" s="497" t="s">
        <v>508</v>
      </c>
      <c r="C469" s="494">
        <v>1022.1</v>
      </c>
      <c r="D469" s="495">
        <v>1033.1499999999999</v>
      </c>
      <c r="E469" s="495">
        <v>1001.0499999999997</v>
      </c>
      <c r="F469" s="495">
        <v>979.99999999999989</v>
      </c>
      <c r="G469" s="495">
        <v>947.89999999999975</v>
      </c>
      <c r="H469" s="495">
        <v>1054.1999999999998</v>
      </c>
      <c r="I469" s="495">
        <v>1086.2999999999997</v>
      </c>
      <c r="J469" s="495">
        <v>1107.3499999999997</v>
      </c>
      <c r="K469" s="494">
        <v>1065.25</v>
      </c>
      <c r="L469" s="494">
        <v>1012.1</v>
      </c>
      <c r="M469" s="494">
        <v>3.8942399999999999</v>
      </c>
    </row>
    <row r="470" spans="1:13">
      <c r="A470" s="254">
        <v>460</v>
      </c>
      <c r="B470" s="497" t="s">
        <v>509</v>
      </c>
      <c r="C470" s="494">
        <v>1361.7</v>
      </c>
      <c r="D470" s="495">
        <v>1353.8500000000001</v>
      </c>
      <c r="E470" s="495">
        <v>1332.8500000000004</v>
      </c>
      <c r="F470" s="495">
        <v>1304.0000000000002</v>
      </c>
      <c r="G470" s="495">
        <v>1283.0000000000005</v>
      </c>
      <c r="H470" s="495">
        <v>1382.7000000000003</v>
      </c>
      <c r="I470" s="495">
        <v>1403.6999999999998</v>
      </c>
      <c r="J470" s="495">
        <v>1432.5500000000002</v>
      </c>
      <c r="K470" s="494">
        <v>1374.85</v>
      </c>
      <c r="L470" s="494">
        <v>1325</v>
      </c>
      <c r="M470" s="494">
        <v>0.31739000000000001</v>
      </c>
    </row>
    <row r="471" spans="1:13">
      <c r="A471" s="254">
        <v>461</v>
      </c>
      <c r="B471" s="497" t="s">
        <v>185</v>
      </c>
      <c r="C471" s="494">
        <v>1522.9</v>
      </c>
      <c r="D471" s="495">
        <v>1530.9666666666665</v>
      </c>
      <c r="E471" s="495">
        <v>1501.9333333333329</v>
      </c>
      <c r="F471" s="495">
        <v>1480.9666666666665</v>
      </c>
      <c r="G471" s="495">
        <v>1451.9333333333329</v>
      </c>
      <c r="H471" s="495">
        <v>1551.9333333333329</v>
      </c>
      <c r="I471" s="495">
        <v>1580.9666666666662</v>
      </c>
      <c r="J471" s="495">
        <v>1601.9333333333329</v>
      </c>
      <c r="K471" s="494">
        <v>1560</v>
      </c>
      <c r="L471" s="494">
        <v>1510</v>
      </c>
      <c r="M471" s="494">
        <v>17.89104</v>
      </c>
    </row>
    <row r="472" spans="1:13">
      <c r="A472" s="254">
        <v>462</v>
      </c>
      <c r="B472" s="497" t="s">
        <v>186</v>
      </c>
      <c r="C472" s="494">
        <v>2604.85</v>
      </c>
      <c r="D472" s="495">
        <v>2605.9666666666667</v>
      </c>
      <c r="E472" s="495">
        <v>2576.9333333333334</v>
      </c>
      <c r="F472" s="495">
        <v>2549.0166666666669</v>
      </c>
      <c r="G472" s="495">
        <v>2519.9833333333336</v>
      </c>
      <c r="H472" s="495">
        <v>2633.8833333333332</v>
      </c>
      <c r="I472" s="495">
        <v>2662.916666666667</v>
      </c>
      <c r="J472" s="495">
        <v>2690.833333333333</v>
      </c>
      <c r="K472" s="494">
        <v>2635</v>
      </c>
      <c r="L472" s="494">
        <v>2578.0500000000002</v>
      </c>
      <c r="M472" s="494">
        <v>2.6022099999999999</v>
      </c>
    </row>
    <row r="473" spans="1:13">
      <c r="A473" s="254">
        <v>463</v>
      </c>
      <c r="B473" s="497" t="s">
        <v>187</v>
      </c>
      <c r="C473" s="494">
        <v>377.75</v>
      </c>
      <c r="D473" s="495">
        <v>382.33333333333331</v>
      </c>
      <c r="E473" s="495">
        <v>370.91666666666663</v>
      </c>
      <c r="F473" s="495">
        <v>364.08333333333331</v>
      </c>
      <c r="G473" s="495">
        <v>352.66666666666663</v>
      </c>
      <c r="H473" s="495">
        <v>389.16666666666663</v>
      </c>
      <c r="I473" s="495">
        <v>400.58333333333326</v>
      </c>
      <c r="J473" s="495">
        <v>407.41666666666663</v>
      </c>
      <c r="K473" s="494">
        <v>393.75</v>
      </c>
      <c r="L473" s="494">
        <v>375.5</v>
      </c>
      <c r="M473" s="494">
        <v>15.453189999999999</v>
      </c>
    </row>
    <row r="474" spans="1:13">
      <c r="A474" s="254">
        <v>464</v>
      </c>
      <c r="B474" s="497" t="s">
        <v>510</v>
      </c>
      <c r="C474" s="494">
        <v>736.5</v>
      </c>
      <c r="D474" s="495">
        <v>737.29999999999984</v>
      </c>
      <c r="E474" s="495">
        <v>726.99999999999966</v>
      </c>
      <c r="F474" s="495">
        <v>717.49999999999977</v>
      </c>
      <c r="G474" s="495">
        <v>707.19999999999959</v>
      </c>
      <c r="H474" s="495">
        <v>746.79999999999973</v>
      </c>
      <c r="I474" s="495">
        <v>757.09999999999991</v>
      </c>
      <c r="J474" s="495">
        <v>766.5999999999998</v>
      </c>
      <c r="K474" s="494">
        <v>747.6</v>
      </c>
      <c r="L474" s="494">
        <v>727.8</v>
      </c>
      <c r="M474" s="494">
        <v>4.7588800000000004</v>
      </c>
    </row>
    <row r="475" spans="1:13">
      <c r="A475" s="254">
        <v>465</v>
      </c>
      <c r="B475" s="497" t="s">
        <v>511</v>
      </c>
      <c r="C475" s="494">
        <v>13.55</v>
      </c>
      <c r="D475" s="495">
        <v>13.6</v>
      </c>
      <c r="E475" s="495">
        <v>13.35</v>
      </c>
      <c r="F475" s="495">
        <v>13.15</v>
      </c>
      <c r="G475" s="495">
        <v>12.9</v>
      </c>
      <c r="H475" s="495">
        <v>13.799999999999999</v>
      </c>
      <c r="I475" s="495">
        <v>14.049999999999999</v>
      </c>
      <c r="J475" s="495">
        <v>14.249999999999998</v>
      </c>
      <c r="K475" s="494">
        <v>13.85</v>
      </c>
      <c r="L475" s="494">
        <v>13.4</v>
      </c>
      <c r="M475" s="494">
        <v>62.227209999999999</v>
      </c>
    </row>
    <row r="476" spans="1:13">
      <c r="A476" s="254">
        <v>466</v>
      </c>
      <c r="B476" s="497" t="s">
        <v>512</v>
      </c>
      <c r="C476" s="494">
        <v>1098.8499999999999</v>
      </c>
      <c r="D476" s="495">
        <v>1094.6000000000001</v>
      </c>
      <c r="E476" s="495">
        <v>1074.2500000000002</v>
      </c>
      <c r="F476" s="495">
        <v>1049.6500000000001</v>
      </c>
      <c r="G476" s="495">
        <v>1029.3000000000002</v>
      </c>
      <c r="H476" s="495">
        <v>1119.2000000000003</v>
      </c>
      <c r="I476" s="495">
        <v>1139.5500000000002</v>
      </c>
      <c r="J476" s="495">
        <v>1164.1500000000003</v>
      </c>
      <c r="K476" s="494">
        <v>1114.95</v>
      </c>
      <c r="L476" s="494">
        <v>1070</v>
      </c>
      <c r="M476" s="494">
        <v>1.49072</v>
      </c>
    </row>
    <row r="477" spans="1:13">
      <c r="A477" s="254">
        <v>467</v>
      </c>
      <c r="B477" s="497" t="s">
        <v>513</v>
      </c>
      <c r="C477" s="494">
        <v>10.95</v>
      </c>
      <c r="D477" s="495">
        <v>11.016666666666666</v>
      </c>
      <c r="E477" s="495">
        <v>10.783333333333331</v>
      </c>
      <c r="F477" s="495">
        <v>10.616666666666665</v>
      </c>
      <c r="G477" s="495">
        <v>10.383333333333331</v>
      </c>
      <c r="H477" s="495">
        <v>11.183333333333332</v>
      </c>
      <c r="I477" s="495">
        <v>11.416666666666666</v>
      </c>
      <c r="J477" s="495">
        <v>11.583333333333332</v>
      </c>
      <c r="K477" s="494">
        <v>11.25</v>
      </c>
      <c r="L477" s="494">
        <v>10.85</v>
      </c>
      <c r="M477" s="494">
        <v>60.295670000000001</v>
      </c>
    </row>
    <row r="478" spans="1:13">
      <c r="A478" s="254">
        <v>468</v>
      </c>
      <c r="B478" s="497" t="s">
        <v>514</v>
      </c>
      <c r="C478" s="494">
        <v>362.2</v>
      </c>
      <c r="D478" s="495">
        <v>363.18333333333334</v>
      </c>
      <c r="E478" s="495">
        <v>358.2166666666667</v>
      </c>
      <c r="F478" s="495">
        <v>354.23333333333335</v>
      </c>
      <c r="G478" s="495">
        <v>349.26666666666671</v>
      </c>
      <c r="H478" s="495">
        <v>367.16666666666669</v>
      </c>
      <c r="I478" s="495">
        <v>372.13333333333327</v>
      </c>
      <c r="J478" s="495">
        <v>376.11666666666667</v>
      </c>
      <c r="K478" s="494">
        <v>368.15</v>
      </c>
      <c r="L478" s="494">
        <v>359.2</v>
      </c>
      <c r="M478" s="494">
        <v>0.61258000000000001</v>
      </c>
    </row>
    <row r="479" spans="1:13">
      <c r="A479" s="254">
        <v>469</v>
      </c>
      <c r="B479" s="497" t="s">
        <v>193</v>
      </c>
      <c r="C479" s="494">
        <v>591.75</v>
      </c>
      <c r="D479" s="495">
        <v>596.7833333333333</v>
      </c>
      <c r="E479" s="495">
        <v>580.56666666666661</v>
      </c>
      <c r="F479" s="495">
        <v>569.38333333333333</v>
      </c>
      <c r="G479" s="495">
        <v>553.16666666666663</v>
      </c>
      <c r="H479" s="495">
        <v>607.96666666666658</v>
      </c>
      <c r="I479" s="495">
        <v>624.18333333333328</v>
      </c>
      <c r="J479" s="495">
        <v>635.36666666666656</v>
      </c>
      <c r="K479" s="494">
        <v>613</v>
      </c>
      <c r="L479" s="494">
        <v>585.6</v>
      </c>
      <c r="M479" s="494">
        <v>34.031440000000003</v>
      </c>
    </row>
    <row r="480" spans="1:13">
      <c r="A480" s="254">
        <v>470</v>
      </c>
      <c r="B480" s="497" t="s">
        <v>190</v>
      </c>
      <c r="C480" s="494">
        <v>190.05</v>
      </c>
      <c r="D480" s="495">
        <v>191.85</v>
      </c>
      <c r="E480" s="495">
        <v>187.7</v>
      </c>
      <c r="F480" s="495">
        <v>185.35</v>
      </c>
      <c r="G480" s="495">
        <v>181.2</v>
      </c>
      <c r="H480" s="495">
        <v>194.2</v>
      </c>
      <c r="I480" s="495">
        <v>198.35000000000002</v>
      </c>
      <c r="J480" s="495">
        <v>200.7</v>
      </c>
      <c r="K480" s="494">
        <v>196</v>
      </c>
      <c r="L480" s="494">
        <v>189.5</v>
      </c>
      <c r="M480" s="494">
        <v>6.2942799999999997</v>
      </c>
    </row>
    <row r="481" spans="1:13">
      <c r="A481" s="254">
        <v>471</v>
      </c>
      <c r="B481" s="497" t="s">
        <v>784</v>
      </c>
      <c r="C481" s="494">
        <v>27.25</v>
      </c>
      <c r="D481" s="495">
        <v>27.45</v>
      </c>
      <c r="E481" s="495">
        <v>26.95</v>
      </c>
      <c r="F481" s="495">
        <v>26.65</v>
      </c>
      <c r="G481" s="495">
        <v>26.15</v>
      </c>
      <c r="H481" s="495">
        <v>27.75</v>
      </c>
      <c r="I481" s="495">
        <v>28.25</v>
      </c>
      <c r="J481" s="495">
        <v>28.55</v>
      </c>
      <c r="K481" s="494">
        <v>27.95</v>
      </c>
      <c r="L481" s="494">
        <v>27.15</v>
      </c>
      <c r="M481" s="494">
        <v>31.576720000000002</v>
      </c>
    </row>
    <row r="482" spans="1:13">
      <c r="A482" s="254">
        <v>472</v>
      </c>
      <c r="B482" s="497" t="s">
        <v>191</v>
      </c>
      <c r="C482" s="494">
        <v>6200.85</v>
      </c>
      <c r="D482" s="495">
        <v>6356.4833333333336</v>
      </c>
      <c r="E482" s="495">
        <v>6024.3666666666668</v>
      </c>
      <c r="F482" s="495">
        <v>5847.8833333333332</v>
      </c>
      <c r="G482" s="495">
        <v>5515.7666666666664</v>
      </c>
      <c r="H482" s="495">
        <v>6532.9666666666672</v>
      </c>
      <c r="I482" s="495">
        <v>6865.0833333333339</v>
      </c>
      <c r="J482" s="495">
        <v>7041.5666666666675</v>
      </c>
      <c r="K482" s="494">
        <v>6688.6</v>
      </c>
      <c r="L482" s="494">
        <v>6180</v>
      </c>
      <c r="M482" s="494">
        <v>12.72134</v>
      </c>
    </row>
    <row r="483" spans="1:13">
      <c r="A483" s="254">
        <v>473</v>
      </c>
      <c r="B483" s="497" t="s">
        <v>192</v>
      </c>
      <c r="C483" s="494">
        <v>32.75</v>
      </c>
      <c r="D483" s="495">
        <v>32.949999999999996</v>
      </c>
      <c r="E483" s="495">
        <v>32.199999999999989</v>
      </c>
      <c r="F483" s="495">
        <v>31.649999999999991</v>
      </c>
      <c r="G483" s="495">
        <v>30.899999999999984</v>
      </c>
      <c r="H483" s="495">
        <v>33.499999999999993</v>
      </c>
      <c r="I483" s="495">
        <v>34.250000000000007</v>
      </c>
      <c r="J483" s="495">
        <v>34.799999999999997</v>
      </c>
      <c r="K483" s="494">
        <v>33.700000000000003</v>
      </c>
      <c r="L483" s="494">
        <v>32.4</v>
      </c>
      <c r="M483" s="494">
        <v>49.538449999999997</v>
      </c>
    </row>
    <row r="484" spans="1:13">
      <c r="A484" s="254">
        <v>474</v>
      </c>
      <c r="B484" s="497" t="s">
        <v>189</v>
      </c>
      <c r="C484" s="494">
        <v>1130.3499999999999</v>
      </c>
      <c r="D484" s="495">
        <v>1125.2499999999998</v>
      </c>
      <c r="E484" s="495">
        <v>1116.6999999999996</v>
      </c>
      <c r="F484" s="495">
        <v>1103.0499999999997</v>
      </c>
      <c r="G484" s="495">
        <v>1094.4999999999995</v>
      </c>
      <c r="H484" s="495">
        <v>1138.8999999999996</v>
      </c>
      <c r="I484" s="495">
        <v>1147.4499999999998</v>
      </c>
      <c r="J484" s="495">
        <v>1161.0999999999997</v>
      </c>
      <c r="K484" s="494">
        <v>1133.8</v>
      </c>
      <c r="L484" s="494">
        <v>1111.5999999999999</v>
      </c>
      <c r="M484" s="494">
        <v>5.9113899999999999</v>
      </c>
    </row>
    <row r="485" spans="1:13">
      <c r="A485" s="254">
        <v>475</v>
      </c>
      <c r="B485" s="497" t="s">
        <v>141</v>
      </c>
      <c r="C485" s="494">
        <v>522.9</v>
      </c>
      <c r="D485" s="495">
        <v>522.85</v>
      </c>
      <c r="E485" s="495">
        <v>518.30000000000007</v>
      </c>
      <c r="F485" s="495">
        <v>513.70000000000005</v>
      </c>
      <c r="G485" s="495">
        <v>509.15000000000009</v>
      </c>
      <c r="H485" s="495">
        <v>527.45000000000005</v>
      </c>
      <c r="I485" s="495">
        <v>532</v>
      </c>
      <c r="J485" s="495">
        <v>536.6</v>
      </c>
      <c r="K485" s="494">
        <v>527.4</v>
      </c>
      <c r="L485" s="494">
        <v>518.25</v>
      </c>
      <c r="M485" s="494">
        <v>21.28604</v>
      </c>
    </row>
    <row r="486" spans="1:13">
      <c r="A486" s="254">
        <v>476</v>
      </c>
      <c r="B486" s="497" t="s">
        <v>277</v>
      </c>
      <c r="C486" s="494">
        <v>226.65</v>
      </c>
      <c r="D486" s="495">
        <v>227.60000000000002</v>
      </c>
      <c r="E486" s="495">
        <v>224.15000000000003</v>
      </c>
      <c r="F486" s="495">
        <v>221.65</v>
      </c>
      <c r="G486" s="495">
        <v>218.20000000000002</v>
      </c>
      <c r="H486" s="495">
        <v>230.10000000000005</v>
      </c>
      <c r="I486" s="495">
        <v>233.55000000000004</v>
      </c>
      <c r="J486" s="495">
        <v>236.05000000000007</v>
      </c>
      <c r="K486" s="494">
        <v>231.05</v>
      </c>
      <c r="L486" s="494">
        <v>225.1</v>
      </c>
      <c r="M486" s="494">
        <v>3.4067099999999999</v>
      </c>
    </row>
    <row r="487" spans="1:13">
      <c r="A487" s="254">
        <v>477</v>
      </c>
      <c r="B487" s="497" t="s">
        <v>515</v>
      </c>
      <c r="C487" s="494">
        <v>2631.8</v>
      </c>
      <c r="D487" s="495">
        <v>2644.0166666666669</v>
      </c>
      <c r="E487" s="495">
        <v>2599.3333333333339</v>
      </c>
      <c r="F487" s="495">
        <v>2566.8666666666672</v>
      </c>
      <c r="G487" s="495">
        <v>2522.1833333333343</v>
      </c>
      <c r="H487" s="495">
        <v>2676.4833333333336</v>
      </c>
      <c r="I487" s="495">
        <v>2721.166666666667</v>
      </c>
      <c r="J487" s="495">
        <v>2753.6333333333332</v>
      </c>
      <c r="K487" s="494">
        <v>2688.7</v>
      </c>
      <c r="L487" s="494">
        <v>2611.5500000000002</v>
      </c>
      <c r="M487" s="494">
        <v>0.15867999999999999</v>
      </c>
    </row>
    <row r="488" spans="1:13">
      <c r="A488" s="254">
        <v>478</v>
      </c>
      <c r="B488" s="497" t="s">
        <v>516</v>
      </c>
      <c r="C488" s="494">
        <v>320.25</v>
      </c>
      <c r="D488" s="495">
        <v>333.65000000000003</v>
      </c>
      <c r="E488" s="495">
        <v>305.60000000000008</v>
      </c>
      <c r="F488" s="495">
        <v>290.95000000000005</v>
      </c>
      <c r="G488" s="495">
        <v>262.90000000000009</v>
      </c>
      <c r="H488" s="495">
        <v>348.30000000000007</v>
      </c>
      <c r="I488" s="495">
        <v>376.35</v>
      </c>
      <c r="J488" s="495">
        <v>391.00000000000006</v>
      </c>
      <c r="K488" s="494">
        <v>361.7</v>
      </c>
      <c r="L488" s="494">
        <v>319</v>
      </c>
      <c r="M488" s="494">
        <v>2.2567400000000002</v>
      </c>
    </row>
    <row r="489" spans="1:13">
      <c r="A489" s="254">
        <v>479</v>
      </c>
      <c r="B489" s="497" t="s">
        <v>517</v>
      </c>
      <c r="C489" s="494">
        <v>213.2</v>
      </c>
      <c r="D489" s="495">
        <v>215.61666666666665</v>
      </c>
      <c r="E489" s="495">
        <v>207.7833333333333</v>
      </c>
      <c r="F489" s="495">
        <v>202.36666666666665</v>
      </c>
      <c r="G489" s="495">
        <v>194.5333333333333</v>
      </c>
      <c r="H489" s="495">
        <v>221.0333333333333</v>
      </c>
      <c r="I489" s="495">
        <v>228.86666666666662</v>
      </c>
      <c r="J489" s="495">
        <v>234.2833333333333</v>
      </c>
      <c r="K489" s="494">
        <v>223.45</v>
      </c>
      <c r="L489" s="494">
        <v>210.2</v>
      </c>
      <c r="M489" s="494">
        <v>1.60259</v>
      </c>
    </row>
    <row r="490" spans="1:13">
      <c r="A490" s="254">
        <v>480</v>
      </c>
      <c r="B490" s="497" t="s">
        <v>518</v>
      </c>
      <c r="C490" s="494">
        <v>3266.55</v>
      </c>
      <c r="D490" s="495">
        <v>3264.7833333333333</v>
      </c>
      <c r="E490" s="495">
        <v>3199.1166666666668</v>
      </c>
      <c r="F490" s="495">
        <v>3131.6833333333334</v>
      </c>
      <c r="G490" s="495">
        <v>3066.0166666666669</v>
      </c>
      <c r="H490" s="495">
        <v>3332.2166666666667</v>
      </c>
      <c r="I490" s="495">
        <v>3397.8833333333337</v>
      </c>
      <c r="J490" s="495">
        <v>3465.3166666666666</v>
      </c>
      <c r="K490" s="494">
        <v>3330.45</v>
      </c>
      <c r="L490" s="494">
        <v>3197.35</v>
      </c>
      <c r="M490" s="494">
        <v>7.8789999999999999E-2</v>
      </c>
    </row>
    <row r="491" spans="1:13">
      <c r="A491" s="254">
        <v>481</v>
      </c>
      <c r="B491" s="497" t="s">
        <v>519</v>
      </c>
      <c r="C491" s="494">
        <v>3960.55</v>
      </c>
      <c r="D491" s="495">
        <v>4013.2000000000003</v>
      </c>
      <c r="E491" s="495">
        <v>3871.4000000000005</v>
      </c>
      <c r="F491" s="495">
        <v>3782.2500000000005</v>
      </c>
      <c r="G491" s="495">
        <v>3640.4500000000007</v>
      </c>
      <c r="H491" s="495">
        <v>4102.3500000000004</v>
      </c>
      <c r="I491" s="495">
        <v>4244.1500000000005</v>
      </c>
      <c r="J491" s="495">
        <v>4333.3</v>
      </c>
      <c r="K491" s="494">
        <v>4155</v>
      </c>
      <c r="L491" s="494">
        <v>3924.05</v>
      </c>
      <c r="M491" s="494">
        <v>0.34050999999999998</v>
      </c>
    </row>
    <row r="492" spans="1:13">
      <c r="A492" s="254">
        <v>482</v>
      </c>
      <c r="B492" s="497" t="s">
        <v>520</v>
      </c>
      <c r="C492" s="494">
        <v>53.2</v>
      </c>
      <c r="D492" s="495">
        <v>53.566666666666663</v>
      </c>
      <c r="E492" s="495">
        <v>52.133333333333326</v>
      </c>
      <c r="F492" s="495">
        <v>51.066666666666663</v>
      </c>
      <c r="G492" s="495">
        <v>49.633333333333326</v>
      </c>
      <c r="H492" s="495">
        <v>54.633333333333326</v>
      </c>
      <c r="I492" s="495">
        <v>56.066666666666663</v>
      </c>
      <c r="J492" s="495">
        <v>57.133333333333326</v>
      </c>
      <c r="K492" s="494">
        <v>55</v>
      </c>
      <c r="L492" s="494">
        <v>52.5</v>
      </c>
      <c r="M492" s="494">
        <v>30.341090000000001</v>
      </c>
    </row>
    <row r="493" spans="1:13">
      <c r="A493" s="254">
        <v>483</v>
      </c>
      <c r="B493" s="497" t="s">
        <v>521</v>
      </c>
      <c r="C493" s="494">
        <v>1159.05</v>
      </c>
      <c r="D493" s="495">
        <v>1166.3500000000001</v>
      </c>
      <c r="E493" s="495">
        <v>1142.7000000000003</v>
      </c>
      <c r="F493" s="495">
        <v>1126.3500000000001</v>
      </c>
      <c r="G493" s="495">
        <v>1102.7000000000003</v>
      </c>
      <c r="H493" s="495">
        <v>1182.7000000000003</v>
      </c>
      <c r="I493" s="495">
        <v>1206.3500000000004</v>
      </c>
      <c r="J493" s="495">
        <v>1222.7000000000003</v>
      </c>
      <c r="K493" s="494">
        <v>1190</v>
      </c>
      <c r="L493" s="494">
        <v>1150</v>
      </c>
      <c r="M493" s="494">
        <v>0.19248000000000001</v>
      </c>
    </row>
    <row r="494" spans="1:13">
      <c r="A494" s="254">
        <v>484</v>
      </c>
      <c r="B494" s="497" t="s">
        <v>278</v>
      </c>
      <c r="C494" s="494">
        <v>342.5</v>
      </c>
      <c r="D494" s="495">
        <v>344.40000000000003</v>
      </c>
      <c r="E494" s="495">
        <v>339.10000000000008</v>
      </c>
      <c r="F494" s="495">
        <v>335.70000000000005</v>
      </c>
      <c r="G494" s="495">
        <v>330.40000000000009</v>
      </c>
      <c r="H494" s="495">
        <v>347.80000000000007</v>
      </c>
      <c r="I494" s="495">
        <v>353.1</v>
      </c>
      <c r="J494" s="495">
        <v>356.50000000000006</v>
      </c>
      <c r="K494" s="494">
        <v>349.7</v>
      </c>
      <c r="L494" s="494">
        <v>341</v>
      </c>
      <c r="M494" s="494">
        <v>0.48952000000000001</v>
      </c>
    </row>
    <row r="495" spans="1:13">
      <c r="A495" s="254">
        <v>485</v>
      </c>
      <c r="B495" s="497" t="s">
        <v>522</v>
      </c>
      <c r="C495" s="494">
        <v>926.3</v>
      </c>
      <c r="D495" s="495">
        <v>935.01666666666677</v>
      </c>
      <c r="E495" s="495">
        <v>911.28333333333353</v>
      </c>
      <c r="F495" s="495">
        <v>896.26666666666677</v>
      </c>
      <c r="G495" s="495">
        <v>872.53333333333353</v>
      </c>
      <c r="H495" s="495">
        <v>950.03333333333353</v>
      </c>
      <c r="I495" s="495">
        <v>973.76666666666688</v>
      </c>
      <c r="J495" s="495">
        <v>988.78333333333353</v>
      </c>
      <c r="K495" s="494">
        <v>958.75</v>
      </c>
      <c r="L495" s="494">
        <v>920</v>
      </c>
      <c r="M495" s="494">
        <v>2.6335099999999998</v>
      </c>
    </row>
    <row r="496" spans="1:13">
      <c r="A496" s="254">
        <v>486</v>
      </c>
      <c r="B496" s="497" t="s">
        <v>523</v>
      </c>
      <c r="C496" s="494">
        <v>1523.2</v>
      </c>
      <c r="D496" s="495">
        <v>1529.3833333333332</v>
      </c>
      <c r="E496" s="495">
        <v>1508.8166666666664</v>
      </c>
      <c r="F496" s="495">
        <v>1494.4333333333332</v>
      </c>
      <c r="G496" s="495">
        <v>1473.8666666666663</v>
      </c>
      <c r="H496" s="495">
        <v>1543.7666666666664</v>
      </c>
      <c r="I496" s="495">
        <v>1564.333333333333</v>
      </c>
      <c r="J496" s="495">
        <v>1578.7166666666665</v>
      </c>
      <c r="K496" s="494">
        <v>1549.95</v>
      </c>
      <c r="L496" s="494">
        <v>1515</v>
      </c>
      <c r="M496" s="494">
        <v>0.29432999999999998</v>
      </c>
    </row>
    <row r="497" spans="1:13">
      <c r="A497" s="254">
        <v>487</v>
      </c>
      <c r="B497" s="497" t="s">
        <v>524</v>
      </c>
      <c r="C497" s="494">
        <v>1588</v>
      </c>
      <c r="D497" s="495">
        <v>1605.0833333333333</v>
      </c>
      <c r="E497" s="495">
        <v>1560.1666666666665</v>
      </c>
      <c r="F497" s="495">
        <v>1532.3333333333333</v>
      </c>
      <c r="G497" s="495">
        <v>1487.4166666666665</v>
      </c>
      <c r="H497" s="495">
        <v>1632.9166666666665</v>
      </c>
      <c r="I497" s="495">
        <v>1677.833333333333</v>
      </c>
      <c r="J497" s="495">
        <v>1705.6666666666665</v>
      </c>
      <c r="K497" s="494">
        <v>1650</v>
      </c>
      <c r="L497" s="494">
        <v>1577.25</v>
      </c>
      <c r="M497" s="494">
        <v>0.69281000000000004</v>
      </c>
    </row>
    <row r="498" spans="1:13">
      <c r="A498" s="254">
        <v>488</v>
      </c>
      <c r="B498" s="497" t="s">
        <v>118</v>
      </c>
      <c r="C498" s="494">
        <v>8.4499999999999993</v>
      </c>
      <c r="D498" s="495">
        <v>8.4666666666666668</v>
      </c>
      <c r="E498" s="495">
        <v>8.2833333333333332</v>
      </c>
      <c r="F498" s="495">
        <v>8.1166666666666671</v>
      </c>
      <c r="G498" s="495">
        <v>7.9333333333333336</v>
      </c>
      <c r="H498" s="495">
        <v>8.6333333333333329</v>
      </c>
      <c r="I498" s="495">
        <v>8.8166666666666664</v>
      </c>
      <c r="J498" s="495">
        <v>8.9833333333333325</v>
      </c>
      <c r="K498" s="494">
        <v>8.65</v>
      </c>
      <c r="L498" s="494">
        <v>8.3000000000000007</v>
      </c>
      <c r="M498" s="494">
        <v>923.43831</v>
      </c>
    </row>
    <row r="499" spans="1:13">
      <c r="A499" s="254">
        <v>489</v>
      </c>
      <c r="B499" s="497" t="s">
        <v>195</v>
      </c>
      <c r="C499" s="494">
        <v>941.5</v>
      </c>
      <c r="D499" s="495">
        <v>950.31666666666661</v>
      </c>
      <c r="E499" s="495">
        <v>926.28333333333319</v>
      </c>
      <c r="F499" s="495">
        <v>911.06666666666661</v>
      </c>
      <c r="G499" s="495">
        <v>887.03333333333319</v>
      </c>
      <c r="H499" s="495">
        <v>965.53333333333319</v>
      </c>
      <c r="I499" s="495">
        <v>989.56666666666649</v>
      </c>
      <c r="J499" s="495">
        <v>1004.7833333333332</v>
      </c>
      <c r="K499" s="494">
        <v>974.35</v>
      </c>
      <c r="L499" s="494">
        <v>935.1</v>
      </c>
      <c r="M499" s="494">
        <v>15.570740000000001</v>
      </c>
    </row>
    <row r="500" spans="1:13">
      <c r="A500" s="254">
        <v>490</v>
      </c>
      <c r="B500" s="497" t="s">
        <v>525</v>
      </c>
      <c r="C500" s="494">
        <v>6398.6</v>
      </c>
      <c r="D500" s="495">
        <v>6395.95</v>
      </c>
      <c r="E500" s="495">
        <v>6326.65</v>
      </c>
      <c r="F500" s="495">
        <v>6254.7</v>
      </c>
      <c r="G500" s="495">
        <v>6185.4</v>
      </c>
      <c r="H500" s="495">
        <v>6467.9</v>
      </c>
      <c r="I500" s="495">
        <v>6537.2000000000007</v>
      </c>
      <c r="J500" s="495">
        <v>6609.15</v>
      </c>
      <c r="K500" s="494">
        <v>6465.25</v>
      </c>
      <c r="L500" s="494">
        <v>6324</v>
      </c>
      <c r="M500" s="494">
        <v>3.5049999999999998E-2</v>
      </c>
    </row>
    <row r="501" spans="1:13">
      <c r="A501" s="254">
        <v>491</v>
      </c>
      <c r="B501" s="497" t="s">
        <v>526</v>
      </c>
      <c r="C501" s="494">
        <v>137.35</v>
      </c>
      <c r="D501" s="495">
        <v>138.71666666666667</v>
      </c>
      <c r="E501" s="495">
        <v>134.53333333333333</v>
      </c>
      <c r="F501" s="495">
        <v>131.71666666666667</v>
      </c>
      <c r="G501" s="495">
        <v>127.53333333333333</v>
      </c>
      <c r="H501" s="495">
        <v>141.53333333333333</v>
      </c>
      <c r="I501" s="495">
        <v>145.71666666666667</v>
      </c>
      <c r="J501" s="495">
        <v>148.53333333333333</v>
      </c>
      <c r="K501" s="494">
        <v>142.9</v>
      </c>
      <c r="L501" s="494">
        <v>135.9</v>
      </c>
      <c r="M501" s="494">
        <v>8.0082299999999993</v>
      </c>
    </row>
    <row r="502" spans="1:13">
      <c r="A502" s="254">
        <v>492</v>
      </c>
      <c r="B502" s="497" t="s">
        <v>527</v>
      </c>
      <c r="C502" s="494">
        <v>76.900000000000006</v>
      </c>
      <c r="D502" s="495">
        <v>77.600000000000009</v>
      </c>
      <c r="E502" s="495">
        <v>75.300000000000011</v>
      </c>
      <c r="F502" s="495">
        <v>73.7</v>
      </c>
      <c r="G502" s="495">
        <v>71.400000000000006</v>
      </c>
      <c r="H502" s="495">
        <v>79.200000000000017</v>
      </c>
      <c r="I502" s="495">
        <v>81.5</v>
      </c>
      <c r="J502" s="495">
        <v>83.100000000000023</v>
      </c>
      <c r="K502" s="494">
        <v>79.900000000000006</v>
      </c>
      <c r="L502" s="494">
        <v>76</v>
      </c>
      <c r="M502" s="494">
        <v>20.55247</v>
      </c>
    </row>
    <row r="503" spans="1:13">
      <c r="A503" s="254">
        <v>493</v>
      </c>
      <c r="B503" s="497" t="s">
        <v>771</v>
      </c>
      <c r="C503" s="494">
        <v>421.65</v>
      </c>
      <c r="D503" s="495">
        <v>417.84999999999997</v>
      </c>
      <c r="E503" s="495">
        <v>409.69999999999993</v>
      </c>
      <c r="F503" s="495">
        <v>397.74999999999994</v>
      </c>
      <c r="G503" s="495">
        <v>389.59999999999991</v>
      </c>
      <c r="H503" s="495">
        <v>429.79999999999995</v>
      </c>
      <c r="I503" s="495">
        <v>437.94999999999993</v>
      </c>
      <c r="J503" s="495">
        <v>449.9</v>
      </c>
      <c r="K503" s="494">
        <v>426</v>
      </c>
      <c r="L503" s="494">
        <v>405.9</v>
      </c>
      <c r="M503" s="494">
        <v>2.1111200000000001</v>
      </c>
    </row>
    <row r="504" spans="1:13">
      <c r="A504" s="254">
        <v>494</v>
      </c>
      <c r="B504" s="497" t="s">
        <v>528</v>
      </c>
      <c r="C504" s="494">
        <v>2149.5</v>
      </c>
      <c r="D504" s="495">
        <v>2151.5666666666671</v>
      </c>
      <c r="E504" s="495">
        <v>2139.0833333333339</v>
      </c>
      <c r="F504" s="495">
        <v>2128.666666666667</v>
      </c>
      <c r="G504" s="495">
        <v>2116.1833333333338</v>
      </c>
      <c r="H504" s="495">
        <v>2161.983333333334</v>
      </c>
      <c r="I504" s="495">
        <v>2174.4666666666667</v>
      </c>
      <c r="J504" s="495">
        <v>2184.8833333333341</v>
      </c>
      <c r="K504" s="494">
        <v>2164.0500000000002</v>
      </c>
      <c r="L504" s="494">
        <v>2141.15</v>
      </c>
      <c r="M504" s="494">
        <v>1.14971</v>
      </c>
    </row>
    <row r="505" spans="1:13">
      <c r="A505" s="254">
        <v>495</v>
      </c>
      <c r="B505" s="497" t="s">
        <v>196</v>
      </c>
      <c r="C505" s="494">
        <v>470.1</v>
      </c>
      <c r="D505" s="495">
        <v>471.81666666666666</v>
      </c>
      <c r="E505" s="495">
        <v>466.08333333333331</v>
      </c>
      <c r="F505" s="495">
        <v>462.06666666666666</v>
      </c>
      <c r="G505" s="495">
        <v>456.33333333333331</v>
      </c>
      <c r="H505" s="495">
        <v>475.83333333333331</v>
      </c>
      <c r="I505" s="495">
        <v>481.56666666666666</v>
      </c>
      <c r="J505" s="495">
        <v>485.58333333333331</v>
      </c>
      <c r="K505" s="494">
        <v>477.55</v>
      </c>
      <c r="L505" s="494">
        <v>467.8</v>
      </c>
      <c r="M505" s="494">
        <v>177.30690999999999</v>
      </c>
    </row>
    <row r="506" spans="1:13">
      <c r="A506" s="254">
        <v>496</v>
      </c>
      <c r="B506" s="497" t="s">
        <v>529</v>
      </c>
      <c r="C506" s="494">
        <v>506.25</v>
      </c>
      <c r="D506" s="495">
        <v>498.76666666666665</v>
      </c>
      <c r="E506" s="495">
        <v>467.5333333333333</v>
      </c>
      <c r="F506" s="495">
        <v>428.81666666666666</v>
      </c>
      <c r="G506" s="495">
        <v>397.58333333333331</v>
      </c>
      <c r="H506" s="495">
        <v>537.48333333333335</v>
      </c>
      <c r="I506" s="495">
        <v>568.7166666666667</v>
      </c>
      <c r="J506" s="495">
        <v>607.43333333333328</v>
      </c>
      <c r="K506" s="494">
        <v>530</v>
      </c>
      <c r="L506" s="494">
        <v>460.05</v>
      </c>
      <c r="M506" s="494">
        <v>126.76519999999999</v>
      </c>
    </row>
    <row r="507" spans="1:13">
      <c r="A507" s="254">
        <v>497</v>
      </c>
      <c r="B507" s="497" t="s">
        <v>197</v>
      </c>
      <c r="C507" s="494">
        <v>14.05</v>
      </c>
      <c r="D507" s="495">
        <v>14.133333333333333</v>
      </c>
      <c r="E507" s="495">
        <v>13.916666666666666</v>
      </c>
      <c r="F507" s="495">
        <v>13.783333333333333</v>
      </c>
      <c r="G507" s="495">
        <v>13.566666666666666</v>
      </c>
      <c r="H507" s="495">
        <v>14.266666666666666</v>
      </c>
      <c r="I507" s="495">
        <v>14.483333333333334</v>
      </c>
      <c r="J507" s="495">
        <v>14.616666666666665</v>
      </c>
      <c r="K507" s="494">
        <v>14.35</v>
      </c>
      <c r="L507" s="494">
        <v>14</v>
      </c>
      <c r="M507" s="494">
        <v>799.98707000000002</v>
      </c>
    </row>
    <row r="508" spans="1:13">
      <c r="A508" s="254">
        <v>498</v>
      </c>
      <c r="B508" s="497" t="s">
        <v>198</v>
      </c>
      <c r="C508" s="494">
        <v>197.4</v>
      </c>
      <c r="D508" s="495">
        <v>197.11666666666665</v>
      </c>
      <c r="E508" s="495">
        <v>192.48333333333329</v>
      </c>
      <c r="F508" s="495">
        <v>187.56666666666663</v>
      </c>
      <c r="G508" s="495">
        <v>182.93333333333328</v>
      </c>
      <c r="H508" s="495">
        <v>202.0333333333333</v>
      </c>
      <c r="I508" s="495">
        <v>206.66666666666669</v>
      </c>
      <c r="J508" s="495">
        <v>211.58333333333331</v>
      </c>
      <c r="K508" s="494">
        <v>201.75</v>
      </c>
      <c r="L508" s="494">
        <v>192.2</v>
      </c>
      <c r="M508" s="494">
        <v>157.09132</v>
      </c>
    </row>
    <row r="509" spans="1:13">
      <c r="A509" s="254">
        <v>499</v>
      </c>
      <c r="B509" s="497" t="s">
        <v>530</v>
      </c>
      <c r="C509" s="494">
        <v>265.60000000000002</v>
      </c>
      <c r="D509" s="495">
        <v>267.36666666666667</v>
      </c>
      <c r="E509" s="495">
        <v>262.73333333333335</v>
      </c>
      <c r="F509" s="495">
        <v>259.86666666666667</v>
      </c>
      <c r="G509" s="495">
        <v>255.23333333333335</v>
      </c>
      <c r="H509" s="495">
        <v>270.23333333333335</v>
      </c>
      <c r="I509" s="495">
        <v>274.86666666666667</v>
      </c>
      <c r="J509" s="495">
        <v>277.73333333333335</v>
      </c>
      <c r="K509" s="494">
        <v>272</v>
      </c>
      <c r="L509" s="494">
        <v>264.5</v>
      </c>
      <c r="M509" s="494">
        <v>0.73150000000000004</v>
      </c>
    </row>
    <row r="510" spans="1:13">
      <c r="A510" s="254">
        <v>500</v>
      </c>
      <c r="B510" s="497" t="s">
        <v>531</v>
      </c>
      <c r="C510" s="494">
        <v>2076.65</v>
      </c>
      <c r="D510" s="495">
        <v>2083.9166666666665</v>
      </c>
      <c r="E510" s="495">
        <v>2048.3833333333332</v>
      </c>
      <c r="F510" s="495">
        <v>2020.1166666666668</v>
      </c>
      <c r="G510" s="495">
        <v>1984.5833333333335</v>
      </c>
      <c r="H510" s="495">
        <v>2112.1833333333329</v>
      </c>
      <c r="I510" s="495">
        <v>2147.7166666666667</v>
      </c>
      <c r="J510" s="495">
        <v>2175.9833333333327</v>
      </c>
      <c r="K510" s="494">
        <v>2119.4499999999998</v>
      </c>
      <c r="L510" s="494">
        <v>2055.65</v>
      </c>
      <c r="M510" s="494">
        <v>0.52553000000000005</v>
      </c>
    </row>
    <row r="511" spans="1:13">
      <c r="A511" s="254">
        <v>501</v>
      </c>
      <c r="B511" s="497" t="s">
        <v>741</v>
      </c>
      <c r="C511" s="494">
        <v>1222.45</v>
      </c>
      <c r="D511" s="495">
        <v>1219.1666666666667</v>
      </c>
      <c r="E511" s="495">
        <v>1193.3333333333335</v>
      </c>
      <c r="F511" s="495">
        <v>1164.2166666666667</v>
      </c>
      <c r="G511" s="495">
        <v>1138.3833333333334</v>
      </c>
      <c r="H511" s="495">
        <v>1248.2833333333335</v>
      </c>
      <c r="I511" s="495">
        <v>1274.116666666667</v>
      </c>
      <c r="J511" s="495">
        <v>1303.2333333333336</v>
      </c>
      <c r="K511" s="494">
        <v>1245</v>
      </c>
      <c r="L511" s="494">
        <v>1190.05</v>
      </c>
      <c r="M511" s="494">
        <v>0.72240000000000004</v>
      </c>
    </row>
    <row r="513" spans="1:1">
      <c r="A513" s="275"/>
    </row>
    <row r="514" spans="1:1">
      <c r="A514" s="257"/>
    </row>
    <row r="515" spans="1:1">
      <c r="A515" s="275"/>
    </row>
    <row r="516" spans="1:1">
      <c r="A516" s="275"/>
    </row>
    <row r="517" spans="1:1">
      <c r="A517" s="276" t="s">
        <v>281</v>
      </c>
    </row>
    <row r="518" spans="1:1">
      <c r="A518" s="277" t="s">
        <v>199</v>
      </c>
    </row>
    <row r="519" spans="1:1">
      <c r="A519" s="277" t="s">
        <v>200</v>
      </c>
    </row>
    <row r="520" spans="1:1">
      <c r="A520" s="277" t="s">
        <v>201</v>
      </c>
    </row>
    <row r="521" spans="1:1">
      <c r="A521" s="277" t="s">
        <v>202</v>
      </c>
    </row>
    <row r="522" spans="1:1">
      <c r="A522" s="277" t="s">
        <v>203</v>
      </c>
    </row>
    <row r="523" spans="1:1">
      <c r="A523" s="278"/>
    </row>
    <row r="524" spans="1:1">
      <c r="A524" s="13"/>
    </row>
    <row r="525" spans="1:1">
      <c r="A525" s="13"/>
    </row>
    <row r="526" spans="1:1">
      <c r="A526" s="13"/>
    </row>
    <row r="527" spans="1:1">
      <c r="A527" s="13"/>
    </row>
    <row r="528" spans="1:1">
      <c r="A528" s="257" t="s">
        <v>204</v>
      </c>
    </row>
    <row r="529" spans="1:1">
      <c r="A529" s="275" t="s">
        <v>205</v>
      </c>
    </row>
    <row r="530" spans="1:1">
      <c r="A530" s="275" t="s">
        <v>206</v>
      </c>
    </row>
    <row r="531" spans="1:1">
      <c r="A531" s="275" t="s">
        <v>207</v>
      </c>
    </row>
    <row r="532" spans="1:1">
      <c r="A532" s="279" t="s">
        <v>208</v>
      </c>
    </row>
    <row r="533" spans="1:1">
      <c r="A533" s="279" t="s">
        <v>209</v>
      </c>
    </row>
    <row r="534" spans="1:1">
      <c r="A534" s="279" t="s">
        <v>210</v>
      </c>
    </row>
    <row r="535" spans="1:1">
      <c r="A535" s="279" t="s">
        <v>211</v>
      </c>
    </row>
    <row r="536" spans="1:1">
      <c r="A536" s="279" t="s">
        <v>212</v>
      </c>
    </row>
    <row r="537" spans="1:1">
      <c r="A537" s="279" t="s">
        <v>213</v>
      </c>
    </row>
  </sheetData>
  <sheetProtection selectLockedCells="1" selectUnlockedCells="1"/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938"/>
  <sheetViews>
    <sheetView zoomScale="85" zoomScaleNormal="85" workbookViewId="0">
      <pane ySplit="9" topLeftCell="A10" activePane="bottomLeft" state="frozen"/>
      <selection pane="bottomLeft" activeCell="H10" sqref="H10"/>
    </sheetView>
  </sheetViews>
  <sheetFormatPr defaultColWidth="9.28515625" defaultRowHeight="12.75"/>
  <cols>
    <col min="1" max="1" width="12.140625" style="230" customWidth="1"/>
    <col min="2" max="2" width="14.28515625" style="118" customWidth="1"/>
    <col min="3" max="3" width="28.28515625" style="231" customWidth="1"/>
    <col min="4" max="4" width="55.7109375" style="231" customWidth="1"/>
    <col min="5" max="5" width="12.42578125" style="118" customWidth="1"/>
    <col min="6" max="6" width="13.140625" style="118" customWidth="1"/>
    <col min="7" max="7" width="9.5703125" style="118" customWidth="1"/>
    <col min="8" max="8" width="10.28515625" style="232" customWidth="1"/>
    <col min="9" max="16384" width="9.28515625" style="231"/>
  </cols>
  <sheetData>
    <row r="1" spans="1:35" s="229" customFormat="1" ht="12">
      <c r="A1" s="233" t="s">
        <v>283</v>
      </c>
      <c r="B1" s="234"/>
      <c r="C1" s="235"/>
      <c r="D1" s="236"/>
      <c r="E1" s="237"/>
      <c r="F1" s="237"/>
      <c r="G1" s="237"/>
    </row>
    <row r="2" spans="1:35" s="229" customFormat="1" ht="12.75" customHeight="1">
      <c r="A2" s="238"/>
      <c r="B2" s="239"/>
      <c r="C2" s="240"/>
      <c r="D2" s="241"/>
      <c r="E2" s="242"/>
      <c r="F2" s="242"/>
      <c r="G2" s="242"/>
    </row>
    <row r="3" spans="1:35" s="229" customFormat="1" ht="12.75" customHeight="1">
      <c r="A3" s="238"/>
      <c r="B3" s="239"/>
      <c r="C3" s="240"/>
      <c r="D3" s="241"/>
      <c r="E3" s="242"/>
      <c r="F3" s="242"/>
      <c r="G3" s="242"/>
    </row>
    <row r="4" spans="1:35" s="229" customFormat="1" ht="12.75" customHeight="1">
      <c r="A4" s="238"/>
      <c r="B4" s="239"/>
      <c r="C4" s="240"/>
      <c r="D4" s="241"/>
      <c r="E4" s="242"/>
      <c r="F4" s="242"/>
      <c r="G4" s="242"/>
    </row>
    <row r="5" spans="1:35" s="229" customFormat="1" ht="6" customHeight="1">
      <c r="A5" s="582"/>
      <c r="B5" s="582"/>
      <c r="C5" s="583"/>
      <c r="D5" s="583"/>
      <c r="E5" s="237"/>
      <c r="F5" s="237"/>
      <c r="G5" s="237"/>
    </row>
    <row r="6" spans="1:35" s="229" customFormat="1" ht="26.25" customHeight="1">
      <c r="B6" s="245"/>
      <c r="C6" s="244"/>
      <c r="D6" s="244"/>
      <c r="E6" s="246" t="s">
        <v>282</v>
      </c>
      <c r="F6" s="237"/>
      <c r="G6" s="237"/>
    </row>
    <row r="7" spans="1:35" s="229" customFormat="1" ht="16.5" customHeight="1">
      <c r="A7" s="247" t="s">
        <v>532</v>
      </c>
      <c r="B7" s="584" t="s">
        <v>533</v>
      </c>
      <c r="C7" s="584"/>
      <c r="D7" s="248">
        <f>Main!B10</f>
        <v>44309</v>
      </c>
      <c r="E7" s="249"/>
      <c r="F7" s="237"/>
      <c r="G7" s="250"/>
    </row>
    <row r="8" spans="1:35" s="229" customFormat="1" ht="12.75" customHeight="1">
      <c r="A8" s="233"/>
      <c r="B8" s="237"/>
      <c r="C8" s="235"/>
      <c r="D8" s="236"/>
      <c r="E8" s="249"/>
      <c r="F8" s="249"/>
      <c r="G8" s="249"/>
    </row>
    <row r="9" spans="1:35" s="229" customFormat="1" ht="15.75" customHeight="1">
      <c r="A9" s="251" t="s">
        <v>534</v>
      </c>
      <c r="B9" s="252" t="s">
        <v>535</v>
      </c>
      <c r="C9" s="252" t="s">
        <v>536</v>
      </c>
      <c r="D9" s="252" t="s">
        <v>537</v>
      </c>
      <c r="E9" s="252" t="s">
        <v>538</v>
      </c>
      <c r="F9" s="252" t="s">
        <v>539</v>
      </c>
      <c r="G9" s="252" t="s">
        <v>540</v>
      </c>
      <c r="H9" s="252" t="s">
        <v>541</v>
      </c>
    </row>
    <row r="10" spans="1:35">
      <c r="A10" s="230">
        <v>44308</v>
      </c>
      <c r="B10" s="253">
        <v>531739</v>
      </c>
      <c r="C10" s="254" t="s">
        <v>1059</v>
      </c>
      <c r="D10" s="254" t="s">
        <v>1060</v>
      </c>
      <c r="E10" s="254" t="s">
        <v>542</v>
      </c>
      <c r="F10" s="356">
        <v>784051</v>
      </c>
      <c r="G10" s="253">
        <v>5.56</v>
      </c>
      <c r="H10" s="325" t="s">
        <v>305</v>
      </c>
      <c r="I10" s="229"/>
      <c r="J10" s="229"/>
      <c r="K10" s="229"/>
      <c r="L10" s="229"/>
      <c r="M10" s="229"/>
      <c r="N10" s="229"/>
      <c r="O10" s="229"/>
      <c r="P10" s="229"/>
      <c r="Q10" s="229"/>
      <c r="R10" s="229"/>
      <c r="S10" s="229"/>
      <c r="T10" s="229"/>
      <c r="U10" s="229"/>
      <c r="V10" s="229"/>
      <c r="W10" s="229"/>
      <c r="X10" s="229"/>
      <c r="Y10" s="229"/>
      <c r="Z10" s="229"/>
      <c r="AA10" s="229"/>
      <c r="AB10" s="229"/>
      <c r="AC10" s="229"/>
      <c r="AD10" s="229"/>
      <c r="AE10" s="229"/>
      <c r="AF10" s="229"/>
      <c r="AG10" s="229"/>
      <c r="AH10" s="229"/>
      <c r="AI10" s="229"/>
    </row>
    <row r="11" spans="1:35">
      <c r="A11" s="230">
        <v>44308</v>
      </c>
      <c r="B11" s="253">
        <v>531739</v>
      </c>
      <c r="C11" s="254" t="s">
        <v>1059</v>
      </c>
      <c r="D11" s="254" t="s">
        <v>1060</v>
      </c>
      <c r="E11" s="254" t="s">
        <v>543</v>
      </c>
      <c r="F11" s="356">
        <v>784051</v>
      </c>
      <c r="G11" s="253">
        <v>5.65</v>
      </c>
      <c r="H11" s="325" t="s">
        <v>305</v>
      </c>
      <c r="I11" s="229"/>
      <c r="J11" s="229"/>
      <c r="K11" s="229"/>
      <c r="L11" s="229"/>
      <c r="M11" s="229"/>
      <c r="N11" s="229"/>
      <c r="O11" s="229"/>
      <c r="P11" s="229"/>
      <c r="Q11" s="229"/>
      <c r="R11" s="229"/>
      <c r="S11" s="229"/>
      <c r="T11" s="229"/>
      <c r="U11" s="229"/>
      <c r="V11" s="229"/>
      <c r="W11" s="229"/>
      <c r="X11" s="229"/>
      <c r="Y11" s="229"/>
      <c r="Z11" s="229"/>
      <c r="AA11" s="229"/>
      <c r="AB11" s="229"/>
      <c r="AC11" s="229"/>
      <c r="AD11" s="229"/>
      <c r="AE11" s="229"/>
      <c r="AF11" s="229"/>
      <c r="AG11" s="229"/>
      <c r="AH11" s="229"/>
      <c r="AI11" s="229"/>
    </row>
    <row r="12" spans="1:35">
      <c r="A12" s="230">
        <v>44308</v>
      </c>
      <c r="B12" s="253">
        <v>531739</v>
      </c>
      <c r="C12" s="254" t="s">
        <v>1059</v>
      </c>
      <c r="D12" s="254" t="s">
        <v>1061</v>
      </c>
      <c r="E12" s="254" t="s">
        <v>543</v>
      </c>
      <c r="F12" s="356">
        <v>1957962</v>
      </c>
      <c r="G12" s="253">
        <v>5.65</v>
      </c>
      <c r="H12" s="325" t="s">
        <v>305</v>
      </c>
      <c r="I12" s="229"/>
      <c r="J12" s="229"/>
      <c r="K12" s="229"/>
      <c r="L12" s="229"/>
      <c r="M12" s="229"/>
      <c r="N12" s="229"/>
      <c r="O12" s="229"/>
      <c r="P12" s="229"/>
      <c r="Q12" s="229"/>
      <c r="R12" s="229"/>
      <c r="S12" s="229"/>
      <c r="T12" s="229"/>
      <c r="U12" s="229"/>
      <c r="V12" s="229"/>
      <c r="W12" s="229"/>
      <c r="X12" s="229"/>
      <c r="Y12" s="229"/>
      <c r="Z12" s="229"/>
      <c r="AA12" s="229"/>
      <c r="AB12" s="229"/>
      <c r="AC12" s="229"/>
      <c r="AD12" s="229"/>
      <c r="AE12" s="229"/>
      <c r="AF12" s="229"/>
      <c r="AG12" s="229"/>
      <c r="AH12" s="229"/>
      <c r="AI12" s="229"/>
    </row>
    <row r="13" spans="1:35">
      <c r="A13" s="230">
        <v>44308</v>
      </c>
      <c r="B13" s="253">
        <v>542666</v>
      </c>
      <c r="C13" s="254" t="s">
        <v>1062</v>
      </c>
      <c r="D13" s="254" t="s">
        <v>1063</v>
      </c>
      <c r="E13" s="254" t="s">
        <v>543</v>
      </c>
      <c r="F13" s="356">
        <v>52000</v>
      </c>
      <c r="G13" s="253">
        <v>27.15</v>
      </c>
      <c r="H13" s="325" t="s">
        <v>305</v>
      </c>
      <c r="I13" s="229"/>
      <c r="J13" s="229"/>
      <c r="K13" s="229"/>
      <c r="L13" s="229"/>
      <c r="M13" s="229"/>
      <c r="N13" s="229"/>
      <c r="O13" s="229"/>
      <c r="P13" s="229"/>
      <c r="Q13" s="229"/>
      <c r="R13" s="229"/>
      <c r="S13" s="229"/>
      <c r="T13" s="229"/>
      <c r="U13" s="229"/>
      <c r="V13" s="229"/>
      <c r="W13" s="229"/>
      <c r="X13" s="229"/>
      <c r="Y13" s="229"/>
      <c r="Z13" s="229"/>
      <c r="AA13" s="229"/>
      <c r="AB13" s="229"/>
      <c r="AC13" s="229"/>
      <c r="AD13" s="229"/>
      <c r="AE13" s="229"/>
      <c r="AF13" s="229"/>
      <c r="AG13" s="229"/>
      <c r="AH13" s="229"/>
      <c r="AI13" s="229"/>
    </row>
    <row r="14" spans="1:35">
      <c r="A14" s="230">
        <v>44308</v>
      </c>
      <c r="B14" s="253">
        <v>542666</v>
      </c>
      <c r="C14" s="254" t="s">
        <v>1062</v>
      </c>
      <c r="D14" s="254" t="s">
        <v>1064</v>
      </c>
      <c r="E14" s="254" t="s">
        <v>543</v>
      </c>
      <c r="F14" s="356">
        <v>40000</v>
      </c>
      <c r="G14" s="253">
        <v>27.1</v>
      </c>
      <c r="H14" s="325" t="s">
        <v>305</v>
      </c>
      <c r="I14" s="229"/>
      <c r="J14" s="229"/>
      <c r="K14" s="229"/>
      <c r="L14" s="229"/>
      <c r="M14" s="229"/>
      <c r="N14" s="229"/>
      <c r="O14" s="229"/>
      <c r="P14" s="229"/>
      <c r="Q14" s="229"/>
      <c r="R14" s="229"/>
      <c r="S14" s="229"/>
      <c r="T14" s="229"/>
      <c r="U14" s="229"/>
      <c r="V14" s="229"/>
      <c r="W14" s="229"/>
      <c r="X14" s="229"/>
      <c r="Y14" s="229"/>
      <c r="Z14" s="229"/>
      <c r="AA14" s="229"/>
      <c r="AB14" s="229"/>
      <c r="AC14" s="229"/>
      <c r="AD14" s="229"/>
      <c r="AE14" s="229"/>
      <c r="AF14" s="229"/>
      <c r="AG14" s="229"/>
      <c r="AH14" s="229"/>
      <c r="AI14" s="229"/>
    </row>
    <row r="15" spans="1:35">
      <c r="A15" s="230">
        <v>44308</v>
      </c>
      <c r="B15" s="253">
        <v>543286</v>
      </c>
      <c r="C15" s="254" t="s">
        <v>1065</v>
      </c>
      <c r="D15" s="254" t="s">
        <v>1066</v>
      </c>
      <c r="E15" s="254" t="s">
        <v>543</v>
      </c>
      <c r="F15" s="356">
        <v>36000</v>
      </c>
      <c r="G15" s="253">
        <v>19.399999999999999</v>
      </c>
      <c r="H15" s="325" t="s">
        <v>305</v>
      </c>
      <c r="I15" s="229"/>
      <c r="J15" s="229"/>
      <c r="K15" s="229"/>
      <c r="L15" s="229"/>
      <c r="M15" s="229"/>
      <c r="N15" s="229"/>
      <c r="O15" s="229"/>
      <c r="P15" s="229"/>
      <c r="Q15" s="229"/>
      <c r="R15" s="229"/>
      <c r="S15" s="229"/>
      <c r="T15" s="229"/>
      <c r="U15" s="229"/>
      <c r="V15" s="229"/>
      <c r="W15" s="229"/>
      <c r="X15" s="229"/>
      <c r="Y15" s="229"/>
      <c r="Z15" s="229"/>
      <c r="AA15" s="229"/>
      <c r="AB15" s="229"/>
      <c r="AC15" s="229"/>
      <c r="AD15" s="229"/>
      <c r="AE15" s="229"/>
      <c r="AF15" s="229"/>
      <c r="AG15" s="229"/>
      <c r="AH15" s="229"/>
      <c r="AI15" s="229"/>
    </row>
    <row r="16" spans="1:35">
      <c r="A16" s="230">
        <v>44308</v>
      </c>
      <c r="B16" s="253">
        <v>543262</v>
      </c>
      <c r="C16" s="254" t="s">
        <v>1067</v>
      </c>
      <c r="D16" s="254" t="s">
        <v>1068</v>
      </c>
      <c r="E16" s="254" t="s">
        <v>542</v>
      </c>
      <c r="F16" s="356">
        <v>15000</v>
      </c>
      <c r="G16" s="253">
        <v>35.299999999999997</v>
      </c>
      <c r="H16" s="325" t="s">
        <v>305</v>
      </c>
      <c r="I16" s="229"/>
      <c r="J16" s="229"/>
      <c r="K16" s="229"/>
      <c r="L16" s="229"/>
      <c r="M16" s="229"/>
      <c r="N16" s="229"/>
      <c r="O16" s="229"/>
      <c r="P16" s="229"/>
      <c r="Q16" s="229"/>
      <c r="R16" s="229"/>
      <c r="S16" s="229"/>
      <c r="T16" s="229"/>
      <c r="U16" s="229"/>
      <c r="V16" s="229"/>
      <c r="W16" s="229"/>
      <c r="X16" s="229"/>
      <c r="Y16" s="229"/>
      <c r="Z16" s="229"/>
      <c r="AA16" s="229"/>
      <c r="AB16" s="229"/>
      <c r="AC16" s="229"/>
      <c r="AD16" s="229"/>
      <c r="AE16" s="229"/>
      <c r="AF16" s="229"/>
      <c r="AG16" s="229"/>
      <c r="AH16" s="229"/>
      <c r="AI16" s="229"/>
    </row>
    <row r="17" spans="1:35">
      <c r="A17" s="230">
        <v>44308</v>
      </c>
      <c r="B17" s="253">
        <v>539291</v>
      </c>
      <c r="C17" s="254" t="s">
        <v>986</v>
      </c>
      <c r="D17" s="254" t="s">
        <v>1069</v>
      </c>
      <c r="E17" s="254" t="s">
        <v>542</v>
      </c>
      <c r="F17" s="356">
        <v>22295</v>
      </c>
      <c r="G17" s="253">
        <v>67.930000000000007</v>
      </c>
      <c r="H17" s="325" t="s">
        <v>305</v>
      </c>
      <c r="I17" s="229"/>
      <c r="J17" s="229"/>
      <c r="K17" s="229"/>
      <c r="L17" s="229"/>
      <c r="M17" s="229"/>
      <c r="N17" s="229"/>
      <c r="O17" s="229"/>
      <c r="P17" s="229"/>
      <c r="Q17" s="229"/>
      <c r="R17" s="229"/>
      <c r="S17" s="229"/>
      <c r="T17" s="229"/>
      <c r="U17" s="229"/>
      <c r="V17" s="229"/>
      <c r="W17" s="229"/>
      <c r="X17" s="229"/>
      <c r="Y17" s="229"/>
      <c r="Z17" s="229"/>
      <c r="AA17" s="229"/>
      <c r="AB17" s="229"/>
      <c r="AC17" s="229"/>
      <c r="AD17" s="229"/>
      <c r="AE17" s="229"/>
      <c r="AF17" s="229"/>
      <c r="AG17" s="229"/>
      <c r="AH17" s="229"/>
      <c r="AI17" s="229"/>
    </row>
    <row r="18" spans="1:35">
      <c r="A18" s="230">
        <v>44308</v>
      </c>
      <c r="B18" s="253">
        <v>539291</v>
      </c>
      <c r="C18" s="254" t="s">
        <v>986</v>
      </c>
      <c r="D18" s="254" t="s">
        <v>1069</v>
      </c>
      <c r="E18" s="254" t="s">
        <v>543</v>
      </c>
      <c r="F18" s="356">
        <v>19845</v>
      </c>
      <c r="G18" s="253">
        <v>70.16</v>
      </c>
      <c r="H18" s="325" t="s">
        <v>305</v>
      </c>
      <c r="I18" s="229"/>
      <c r="J18" s="229"/>
      <c r="K18" s="229"/>
      <c r="L18" s="229"/>
      <c r="M18" s="229"/>
      <c r="N18" s="229"/>
      <c r="O18" s="229"/>
      <c r="P18" s="229"/>
      <c r="Q18" s="229"/>
      <c r="R18" s="229"/>
      <c r="S18" s="229"/>
      <c r="T18" s="229"/>
      <c r="U18" s="229"/>
      <c r="V18" s="229"/>
      <c r="W18" s="229"/>
      <c r="X18" s="229"/>
      <c r="Y18" s="229"/>
      <c r="Z18" s="229"/>
      <c r="AA18" s="229"/>
      <c r="AB18" s="229"/>
      <c r="AC18" s="229"/>
      <c r="AD18" s="229"/>
      <c r="AE18" s="229"/>
      <c r="AF18" s="229"/>
      <c r="AG18" s="229"/>
      <c r="AH18" s="229"/>
      <c r="AI18" s="229"/>
    </row>
    <row r="19" spans="1:35">
      <c r="A19" s="230">
        <v>44308</v>
      </c>
      <c r="B19" s="253">
        <v>536659</v>
      </c>
      <c r="C19" s="254" t="s">
        <v>1070</v>
      </c>
      <c r="D19" s="254" t="s">
        <v>1071</v>
      </c>
      <c r="E19" s="254" t="s">
        <v>542</v>
      </c>
      <c r="F19" s="356">
        <v>64183</v>
      </c>
      <c r="G19" s="253">
        <v>4.8499999999999996</v>
      </c>
      <c r="H19" s="325" t="s">
        <v>305</v>
      </c>
      <c r="I19" s="229"/>
      <c r="J19" s="229"/>
      <c r="K19" s="229"/>
      <c r="L19" s="229"/>
      <c r="M19" s="229"/>
      <c r="N19" s="229"/>
      <c r="O19" s="229"/>
      <c r="P19" s="229"/>
      <c r="Q19" s="229"/>
      <c r="R19" s="229"/>
      <c r="S19" s="229"/>
      <c r="T19" s="229"/>
      <c r="U19" s="229"/>
      <c r="V19" s="229"/>
      <c r="W19" s="229"/>
      <c r="X19" s="229"/>
      <c r="Y19" s="229"/>
      <c r="Z19" s="229"/>
      <c r="AA19" s="229"/>
      <c r="AB19" s="229"/>
      <c r="AC19" s="229"/>
      <c r="AD19" s="229"/>
      <c r="AE19" s="229"/>
      <c r="AF19" s="229"/>
      <c r="AG19" s="229"/>
      <c r="AH19" s="229"/>
      <c r="AI19" s="229"/>
    </row>
    <row r="20" spans="1:35">
      <c r="A20" s="230">
        <v>44308</v>
      </c>
      <c r="B20" s="253">
        <v>536659</v>
      </c>
      <c r="C20" s="254" t="s">
        <v>1070</v>
      </c>
      <c r="D20" s="254" t="s">
        <v>1071</v>
      </c>
      <c r="E20" s="254" t="s">
        <v>543</v>
      </c>
      <c r="F20" s="356">
        <v>1326</v>
      </c>
      <c r="G20" s="253">
        <v>4.99</v>
      </c>
      <c r="H20" s="325" t="s">
        <v>305</v>
      </c>
      <c r="I20" s="229"/>
      <c r="J20" s="229"/>
      <c r="K20" s="229"/>
      <c r="L20" s="229"/>
      <c r="M20" s="229"/>
      <c r="N20" s="229"/>
      <c r="O20" s="229"/>
      <c r="P20" s="229"/>
      <c r="Q20" s="229"/>
      <c r="R20" s="229"/>
      <c r="S20" s="229"/>
      <c r="T20" s="229"/>
      <c r="U20" s="229"/>
      <c r="V20" s="229"/>
      <c r="W20" s="229"/>
      <c r="X20" s="229"/>
      <c r="Y20" s="229"/>
      <c r="Z20" s="229"/>
      <c r="AA20" s="229"/>
      <c r="AB20" s="229"/>
      <c r="AC20" s="229"/>
      <c r="AD20" s="229"/>
      <c r="AE20" s="229"/>
      <c r="AF20" s="229"/>
      <c r="AG20" s="229"/>
      <c r="AH20" s="229"/>
      <c r="AI20" s="229"/>
    </row>
    <row r="21" spans="1:35">
      <c r="A21" s="230">
        <v>44308</v>
      </c>
      <c r="B21" s="253">
        <v>536659</v>
      </c>
      <c r="C21" s="254" t="s">
        <v>1070</v>
      </c>
      <c r="D21" s="254" t="s">
        <v>1072</v>
      </c>
      <c r="E21" s="254" t="s">
        <v>543</v>
      </c>
      <c r="F21" s="356">
        <v>60411</v>
      </c>
      <c r="G21" s="253">
        <v>4.8499999999999996</v>
      </c>
      <c r="H21" s="325" t="s">
        <v>305</v>
      </c>
      <c r="I21" s="229"/>
      <c r="J21" s="229"/>
      <c r="K21" s="229"/>
      <c r="L21" s="229"/>
      <c r="M21" s="229"/>
      <c r="N21" s="229"/>
      <c r="O21" s="229"/>
      <c r="P21" s="229"/>
      <c r="Q21" s="229"/>
      <c r="R21" s="229"/>
      <c r="S21" s="229"/>
      <c r="T21" s="229"/>
      <c r="U21" s="229"/>
      <c r="V21" s="229"/>
      <c r="W21" s="229"/>
      <c r="X21" s="229"/>
      <c r="Y21" s="229"/>
      <c r="Z21" s="229"/>
      <c r="AA21" s="229"/>
      <c r="AB21" s="229"/>
      <c r="AC21" s="229"/>
      <c r="AD21" s="229"/>
      <c r="AE21" s="229"/>
      <c r="AF21" s="229"/>
      <c r="AG21" s="229"/>
      <c r="AH21" s="229"/>
      <c r="AI21" s="229"/>
    </row>
    <row r="22" spans="1:35">
      <c r="A22" s="230">
        <v>44308</v>
      </c>
      <c r="B22" s="253">
        <v>539673</v>
      </c>
      <c r="C22" s="254" t="s">
        <v>1073</v>
      </c>
      <c r="D22" s="254" t="s">
        <v>1074</v>
      </c>
      <c r="E22" s="254" t="s">
        <v>543</v>
      </c>
      <c r="F22" s="356">
        <v>15000</v>
      </c>
      <c r="G22" s="253">
        <v>8.7100000000000009</v>
      </c>
      <c r="H22" s="325" t="s">
        <v>305</v>
      </c>
      <c r="I22" s="229"/>
      <c r="J22" s="229"/>
      <c r="K22" s="229"/>
      <c r="L22" s="229"/>
      <c r="M22" s="229"/>
      <c r="N22" s="229"/>
      <c r="O22" s="229"/>
      <c r="P22" s="229"/>
      <c r="Q22" s="229"/>
      <c r="R22" s="229"/>
      <c r="S22" s="229"/>
      <c r="T22" s="229"/>
      <c r="U22" s="229"/>
      <c r="V22" s="229"/>
      <c r="W22" s="229"/>
      <c r="X22" s="229"/>
      <c r="Y22" s="229"/>
      <c r="Z22" s="229"/>
      <c r="AA22" s="229"/>
      <c r="AB22" s="229"/>
      <c r="AC22" s="229"/>
      <c r="AD22" s="229"/>
      <c r="AE22" s="229"/>
      <c r="AF22" s="229"/>
      <c r="AG22" s="229"/>
      <c r="AH22" s="229"/>
      <c r="AI22" s="229"/>
    </row>
    <row r="23" spans="1:35">
      <c r="A23" s="230">
        <v>44308</v>
      </c>
      <c r="B23" s="253">
        <v>539026</v>
      </c>
      <c r="C23" s="254" t="s">
        <v>1024</v>
      </c>
      <c r="D23" s="254" t="s">
        <v>1075</v>
      </c>
      <c r="E23" s="254" t="s">
        <v>542</v>
      </c>
      <c r="F23" s="356">
        <v>64000</v>
      </c>
      <c r="G23" s="253">
        <v>13.06</v>
      </c>
      <c r="H23" s="325" t="s">
        <v>305</v>
      </c>
      <c r="I23" s="229"/>
      <c r="J23" s="229"/>
      <c r="K23" s="229"/>
      <c r="L23" s="229"/>
      <c r="M23" s="229"/>
      <c r="N23" s="229"/>
      <c r="O23" s="229"/>
      <c r="P23" s="229"/>
      <c r="Q23" s="229"/>
      <c r="R23" s="229"/>
      <c r="S23" s="229"/>
      <c r="T23" s="229"/>
      <c r="U23" s="229"/>
      <c r="V23" s="229"/>
      <c r="W23" s="229"/>
      <c r="X23" s="229"/>
      <c r="Y23" s="229"/>
      <c r="Z23" s="229"/>
      <c r="AA23" s="229"/>
      <c r="AB23" s="229"/>
      <c r="AC23" s="229"/>
      <c r="AD23" s="229"/>
      <c r="AE23" s="229"/>
      <c r="AF23" s="229"/>
      <c r="AG23" s="229"/>
      <c r="AH23" s="229"/>
      <c r="AI23" s="229"/>
    </row>
    <row r="24" spans="1:35">
      <c r="A24" s="230">
        <v>44308</v>
      </c>
      <c r="B24" s="253">
        <v>539026</v>
      </c>
      <c r="C24" s="254" t="s">
        <v>1024</v>
      </c>
      <c r="D24" s="254" t="s">
        <v>1075</v>
      </c>
      <c r="E24" s="254" t="s">
        <v>543</v>
      </c>
      <c r="F24" s="356">
        <v>16000</v>
      </c>
      <c r="G24" s="253">
        <v>13.25</v>
      </c>
      <c r="H24" s="325" t="s">
        <v>305</v>
      </c>
      <c r="I24" s="229"/>
      <c r="J24" s="229"/>
      <c r="K24" s="229"/>
      <c r="L24" s="229"/>
      <c r="M24" s="229"/>
      <c r="N24" s="229"/>
      <c r="O24" s="229"/>
      <c r="P24" s="229"/>
      <c r="Q24" s="229"/>
      <c r="R24" s="229"/>
      <c r="S24" s="229"/>
      <c r="T24" s="229"/>
      <c r="U24" s="229"/>
      <c r="V24" s="229"/>
      <c r="W24" s="229"/>
      <c r="X24" s="229"/>
      <c r="Y24" s="229"/>
      <c r="Z24" s="229"/>
      <c r="AA24" s="229"/>
      <c r="AB24" s="229"/>
      <c r="AC24" s="229"/>
      <c r="AD24" s="229"/>
      <c r="AE24" s="229"/>
      <c r="AF24" s="229"/>
      <c r="AG24" s="229"/>
      <c r="AH24" s="229"/>
      <c r="AI24" s="229"/>
    </row>
    <row r="25" spans="1:35">
      <c r="A25" s="230">
        <v>44308</v>
      </c>
      <c r="B25" s="253">
        <v>539026</v>
      </c>
      <c r="C25" s="254" t="s">
        <v>1024</v>
      </c>
      <c r="D25" s="254" t="s">
        <v>1076</v>
      </c>
      <c r="E25" s="254" t="s">
        <v>542</v>
      </c>
      <c r="F25" s="356">
        <v>80000</v>
      </c>
      <c r="G25" s="253">
        <v>13.39</v>
      </c>
      <c r="H25" s="325" t="s">
        <v>305</v>
      </c>
      <c r="I25" s="229"/>
      <c r="J25" s="229"/>
      <c r="K25" s="229"/>
      <c r="L25" s="229"/>
      <c r="M25" s="229"/>
      <c r="N25" s="229"/>
      <c r="O25" s="229"/>
      <c r="P25" s="229"/>
      <c r="Q25" s="229"/>
      <c r="R25" s="229"/>
      <c r="S25" s="229"/>
      <c r="T25" s="229"/>
      <c r="U25" s="229"/>
      <c r="V25" s="229"/>
      <c r="W25" s="229"/>
      <c r="X25" s="229"/>
      <c r="Y25" s="229"/>
      <c r="Z25" s="229"/>
      <c r="AA25" s="229"/>
      <c r="AB25" s="229"/>
      <c r="AC25" s="229"/>
      <c r="AD25" s="229"/>
      <c r="AE25" s="229"/>
      <c r="AF25" s="229"/>
      <c r="AG25" s="229"/>
      <c r="AH25" s="229"/>
      <c r="AI25" s="229"/>
    </row>
    <row r="26" spans="1:35">
      <c r="A26" s="230">
        <v>44308</v>
      </c>
      <c r="B26" s="253">
        <v>539026</v>
      </c>
      <c r="C26" s="254" t="s">
        <v>1024</v>
      </c>
      <c r="D26" s="254" t="s">
        <v>1076</v>
      </c>
      <c r="E26" s="254" t="s">
        <v>543</v>
      </c>
      <c r="F26" s="356">
        <v>44000</v>
      </c>
      <c r="G26" s="253">
        <v>13.58</v>
      </c>
      <c r="H26" s="325" t="s">
        <v>305</v>
      </c>
      <c r="I26" s="229"/>
      <c r="J26" s="229"/>
      <c r="K26" s="229"/>
      <c r="L26" s="229"/>
      <c r="M26" s="229"/>
      <c r="N26" s="229"/>
      <c r="O26" s="229"/>
      <c r="P26" s="229"/>
      <c r="Q26" s="229"/>
      <c r="R26" s="229"/>
      <c r="S26" s="229"/>
      <c r="T26" s="229"/>
      <c r="U26" s="229"/>
      <c r="V26" s="229"/>
      <c r="W26" s="229"/>
      <c r="X26" s="229"/>
      <c r="Y26" s="229"/>
      <c r="Z26" s="229"/>
      <c r="AA26" s="229"/>
      <c r="AB26" s="229"/>
      <c r="AC26" s="229"/>
      <c r="AD26" s="229"/>
      <c r="AE26" s="229"/>
      <c r="AF26" s="229"/>
      <c r="AG26" s="229"/>
      <c r="AH26" s="229"/>
      <c r="AI26" s="229"/>
    </row>
    <row r="27" spans="1:35">
      <c r="A27" s="230">
        <v>44308</v>
      </c>
      <c r="B27" s="253">
        <v>539026</v>
      </c>
      <c r="C27" s="254" t="s">
        <v>1024</v>
      </c>
      <c r="D27" s="254" t="s">
        <v>1077</v>
      </c>
      <c r="E27" s="254" t="s">
        <v>543</v>
      </c>
      <c r="F27" s="356">
        <v>92000</v>
      </c>
      <c r="G27" s="253">
        <v>13.04</v>
      </c>
      <c r="H27" s="325" t="s">
        <v>305</v>
      </c>
      <c r="I27" s="229"/>
      <c r="J27" s="229"/>
      <c r="K27" s="229"/>
      <c r="L27" s="229"/>
      <c r="M27" s="229"/>
      <c r="N27" s="229"/>
      <c r="O27" s="229"/>
      <c r="P27" s="229"/>
      <c r="Q27" s="229"/>
      <c r="R27" s="229"/>
      <c r="S27" s="229"/>
      <c r="T27" s="229"/>
      <c r="U27" s="229"/>
      <c r="V27" s="229"/>
      <c r="W27" s="229"/>
      <c r="X27" s="229"/>
      <c r="Y27" s="229"/>
      <c r="Z27" s="229"/>
      <c r="AA27" s="229"/>
      <c r="AB27" s="229"/>
      <c r="AC27" s="229"/>
      <c r="AD27" s="229"/>
      <c r="AE27" s="229"/>
      <c r="AF27" s="229"/>
      <c r="AG27" s="229"/>
      <c r="AH27" s="229"/>
      <c r="AI27" s="229"/>
    </row>
    <row r="28" spans="1:35">
      <c r="A28" s="230">
        <v>44308</v>
      </c>
      <c r="B28" s="253">
        <v>539026</v>
      </c>
      <c r="C28" s="254" t="s">
        <v>1024</v>
      </c>
      <c r="D28" s="254" t="s">
        <v>1025</v>
      </c>
      <c r="E28" s="254" t="s">
        <v>542</v>
      </c>
      <c r="F28" s="356">
        <v>44000</v>
      </c>
      <c r="G28" s="253">
        <v>13.58</v>
      </c>
      <c r="H28" s="325" t="s">
        <v>305</v>
      </c>
      <c r="I28" s="229"/>
      <c r="J28" s="229"/>
      <c r="K28" s="229"/>
      <c r="L28" s="229"/>
      <c r="M28" s="229"/>
      <c r="N28" s="229"/>
      <c r="O28" s="229"/>
      <c r="P28" s="229"/>
      <c r="Q28" s="229"/>
      <c r="R28" s="229"/>
      <c r="S28" s="229"/>
      <c r="T28" s="229"/>
      <c r="U28" s="229"/>
      <c r="V28" s="229"/>
      <c r="W28" s="229"/>
      <c r="X28" s="229"/>
      <c r="Y28" s="229"/>
      <c r="Z28" s="229"/>
      <c r="AA28" s="229"/>
      <c r="AB28" s="229"/>
      <c r="AC28" s="229"/>
      <c r="AD28" s="229"/>
      <c r="AE28" s="229"/>
      <c r="AF28" s="229"/>
      <c r="AG28" s="229"/>
      <c r="AH28" s="229"/>
      <c r="AI28" s="229"/>
    </row>
    <row r="29" spans="1:35">
      <c r="A29" s="230">
        <v>44308</v>
      </c>
      <c r="B29" s="253">
        <v>539026</v>
      </c>
      <c r="C29" s="254" t="s">
        <v>1024</v>
      </c>
      <c r="D29" s="254" t="s">
        <v>1077</v>
      </c>
      <c r="E29" s="254" t="s">
        <v>543</v>
      </c>
      <c r="F29" s="356">
        <v>44000</v>
      </c>
      <c r="G29" s="253">
        <v>13.5</v>
      </c>
      <c r="H29" s="325" t="s">
        <v>305</v>
      </c>
      <c r="I29" s="229"/>
      <c r="J29" s="229"/>
      <c r="K29" s="229"/>
      <c r="L29" s="229"/>
      <c r="M29" s="229"/>
      <c r="N29" s="229"/>
      <c r="O29" s="229"/>
      <c r="P29" s="229"/>
      <c r="Q29" s="229"/>
      <c r="R29" s="229"/>
      <c r="S29" s="229"/>
      <c r="T29" s="229"/>
      <c r="U29" s="229"/>
      <c r="V29" s="229"/>
      <c r="W29" s="229"/>
      <c r="X29" s="229"/>
      <c r="Y29" s="229"/>
      <c r="Z29" s="229"/>
      <c r="AA29" s="229"/>
      <c r="AB29" s="229"/>
      <c r="AC29" s="229"/>
      <c r="AD29" s="229"/>
      <c r="AE29" s="229"/>
      <c r="AF29" s="229"/>
      <c r="AG29" s="229"/>
      <c r="AH29" s="229"/>
      <c r="AI29" s="229"/>
    </row>
    <row r="30" spans="1:35">
      <c r="A30" s="230">
        <v>44308</v>
      </c>
      <c r="B30" s="253">
        <v>532070</v>
      </c>
      <c r="C30" s="254" t="s">
        <v>1078</v>
      </c>
      <c r="D30" s="254" t="s">
        <v>1079</v>
      </c>
      <c r="E30" s="254" t="s">
        <v>542</v>
      </c>
      <c r="F30" s="356">
        <v>33000</v>
      </c>
      <c r="G30" s="253">
        <v>9.5</v>
      </c>
      <c r="H30" s="325" t="s">
        <v>305</v>
      </c>
      <c r="I30" s="229"/>
      <c r="J30" s="229"/>
      <c r="K30" s="229"/>
      <c r="L30" s="229"/>
      <c r="M30" s="229"/>
      <c r="N30" s="229"/>
      <c r="O30" s="229"/>
      <c r="P30" s="229"/>
      <c r="Q30" s="229"/>
      <c r="R30" s="229"/>
      <c r="S30" s="229"/>
      <c r="T30" s="229"/>
      <c r="U30" s="229"/>
      <c r="V30" s="229"/>
      <c r="W30" s="229"/>
      <c r="X30" s="229"/>
      <c r="Y30" s="229"/>
      <c r="Z30" s="229"/>
      <c r="AA30" s="229"/>
      <c r="AB30" s="229"/>
      <c r="AC30" s="229"/>
      <c r="AD30" s="229"/>
      <c r="AE30" s="229"/>
      <c r="AF30" s="229"/>
      <c r="AG30" s="229"/>
      <c r="AH30" s="229"/>
      <c r="AI30" s="229"/>
    </row>
    <row r="31" spans="1:35">
      <c r="A31" s="230">
        <v>44308</v>
      </c>
      <c r="B31" s="253">
        <v>539331</v>
      </c>
      <c r="C31" s="254" t="s">
        <v>1080</v>
      </c>
      <c r="D31" s="254" t="s">
        <v>1081</v>
      </c>
      <c r="E31" s="254" t="s">
        <v>543</v>
      </c>
      <c r="F31" s="356">
        <v>100000</v>
      </c>
      <c r="G31" s="253">
        <v>127.5</v>
      </c>
      <c r="H31" s="325" t="s">
        <v>305</v>
      </c>
      <c r="I31" s="229"/>
      <c r="J31" s="229"/>
      <c r="K31" s="229"/>
      <c r="L31" s="229"/>
      <c r="M31" s="229"/>
      <c r="N31" s="229"/>
      <c r="O31" s="229"/>
      <c r="P31" s="229"/>
      <c r="Q31" s="229"/>
      <c r="R31" s="229"/>
      <c r="S31" s="229"/>
      <c r="T31" s="229"/>
      <c r="U31" s="229"/>
      <c r="V31" s="229"/>
      <c r="W31" s="229"/>
      <c r="X31" s="229"/>
      <c r="Y31" s="229"/>
      <c r="Z31" s="229"/>
      <c r="AA31" s="229"/>
      <c r="AB31" s="229"/>
      <c r="AC31" s="229"/>
      <c r="AD31" s="229"/>
      <c r="AE31" s="229"/>
      <c r="AF31" s="229"/>
      <c r="AG31" s="229"/>
      <c r="AH31" s="229"/>
      <c r="AI31" s="229"/>
    </row>
    <row r="32" spans="1:35">
      <c r="A32" s="230">
        <v>44308</v>
      </c>
      <c r="B32" s="253">
        <v>539331</v>
      </c>
      <c r="C32" s="254" t="s">
        <v>1080</v>
      </c>
      <c r="D32" s="254" t="s">
        <v>1082</v>
      </c>
      <c r="E32" s="254" t="s">
        <v>542</v>
      </c>
      <c r="F32" s="356">
        <v>100000</v>
      </c>
      <c r="G32" s="253">
        <v>127.5</v>
      </c>
      <c r="H32" s="325" t="s">
        <v>305</v>
      </c>
      <c r="I32" s="229"/>
      <c r="J32" s="229"/>
      <c r="K32" s="229"/>
      <c r="L32" s="229"/>
      <c r="M32" s="229"/>
      <c r="N32" s="229"/>
      <c r="O32" s="229"/>
      <c r="P32" s="229"/>
      <c r="Q32" s="229"/>
      <c r="R32" s="229"/>
      <c r="S32" s="229"/>
      <c r="T32" s="229"/>
      <c r="U32" s="229"/>
      <c r="V32" s="229"/>
      <c r="W32" s="229"/>
      <c r="X32" s="229"/>
      <c r="Y32" s="229"/>
      <c r="Z32" s="229"/>
      <c r="AA32" s="229"/>
      <c r="AB32" s="229"/>
      <c r="AC32" s="229"/>
      <c r="AD32" s="229"/>
      <c r="AE32" s="229"/>
      <c r="AF32" s="229"/>
      <c r="AG32" s="229"/>
      <c r="AH32" s="229"/>
      <c r="AI32" s="229"/>
    </row>
    <row r="33" spans="1:35">
      <c r="A33" s="230">
        <v>44308</v>
      </c>
      <c r="B33" s="253" t="s">
        <v>1083</v>
      </c>
      <c r="C33" s="254" t="s">
        <v>1084</v>
      </c>
      <c r="D33" s="254" t="s">
        <v>1085</v>
      </c>
      <c r="E33" s="254" t="s">
        <v>542</v>
      </c>
      <c r="F33" s="356">
        <v>71000</v>
      </c>
      <c r="G33" s="253">
        <v>1015.71</v>
      </c>
      <c r="H33" s="325" t="s">
        <v>842</v>
      </c>
      <c r="I33" s="229"/>
      <c r="J33" s="229"/>
      <c r="K33" s="229"/>
      <c r="L33" s="229"/>
      <c r="M33" s="229"/>
      <c r="N33" s="229"/>
      <c r="O33" s="229"/>
      <c r="P33" s="229"/>
      <c r="Q33" s="229"/>
      <c r="R33" s="229"/>
      <c r="S33" s="229"/>
      <c r="T33" s="229"/>
      <c r="U33" s="229"/>
      <c r="V33" s="229"/>
      <c r="W33" s="229"/>
      <c r="X33" s="229"/>
      <c r="Y33" s="229"/>
      <c r="Z33" s="229"/>
      <c r="AA33" s="229"/>
      <c r="AB33" s="229"/>
      <c r="AC33" s="229"/>
      <c r="AD33" s="229"/>
      <c r="AE33" s="229"/>
      <c r="AF33" s="229"/>
      <c r="AG33" s="229"/>
      <c r="AH33" s="229"/>
      <c r="AI33" s="229"/>
    </row>
    <row r="34" spans="1:35">
      <c r="A34" s="230">
        <v>44308</v>
      </c>
      <c r="B34" s="253" t="s">
        <v>1083</v>
      </c>
      <c r="C34" s="254" t="s">
        <v>1084</v>
      </c>
      <c r="D34" s="254" t="s">
        <v>1086</v>
      </c>
      <c r="E34" s="254" t="s">
        <v>542</v>
      </c>
      <c r="F34" s="356">
        <v>10000</v>
      </c>
      <c r="G34" s="253">
        <v>1013.76</v>
      </c>
      <c r="H34" s="325" t="s">
        <v>842</v>
      </c>
      <c r="I34" s="229"/>
      <c r="J34" s="229"/>
      <c r="K34" s="229"/>
      <c r="L34" s="229"/>
      <c r="M34" s="229"/>
      <c r="N34" s="229"/>
      <c r="O34" s="229"/>
      <c r="P34" s="229"/>
      <c r="Q34" s="229"/>
      <c r="R34" s="229"/>
      <c r="S34" s="229"/>
      <c r="T34" s="229"/>
      <c r="U34" s="229"/>
      <c r="V34" s="229"/>
      <c r="W34" s="229"/>
      <c r="X34" s="229"/>
      <c r="Y34" s="229"/>
      <c r="Z34" s="229"/>
      <c r="AA34" s="229"/>
      <c r="AB34" s="229"/>
      <c r="AC34" s="229"/>
      <c r="AD34" s="229"/>
      <c r="AE34" s="229"/>
      <c r="AF34" s="229"/>
      <c r="AG34" s="229"/>
      <c r="AH34" s="229"/>
      <c r="AI34" s="229"/>
    </row>
    <row r="35" spans="1:35">
      <c r="A35" s="230">
        <v>44308</v>
      </c>
      <c r="B35" s="253" t="s">
        <v>115</v>
      </c>
      <c r="C35" s="254" t="s">
        <v>1087</v>
      </c>
      <c r="D35" s="254" t="s">
        <v>1088</v>
      </c>
      <c r="E35" s="254" t="s">
        <v>542</v>
      </c>
      <c r="F35" s="356">
        <v>3726996</v>
      </c>
      <c r="G35" s="253">
        <v>179.51</v>
      </c>
      <c r="H35" s="325" t="s">
        <v>842</v>
      </c>
      <c r="I35" s="229"/>
      <c r="J35" s="229"/>
      <c r="K35" s="229"/>
      <c r="L35" s="229"/>
      <c r="M35" s="229"/>
      <c r="N35" s="229"/>
      <c r="O35" s="229"/>
      <c r="P35" s="229"/>
      <c r="Q35" s="229"/>
      <c r="R35" s="229"/>
      <c r="S35" s="229"/>
      <c r="T35" s="229"/>
      <c r="U35" s="229"/>
      <c r="V35" s="229"/>
      <c r="W35" s="229"/>
      <c r="X35" s="229"/>
      <c r="Y35" s="229"/>
      <c r="Z35" s="229"/>
      <c r="AA35" s="229"/>
      <c r="AB35" s="229"/>
      <c r="AC35" s="229"/>
      <c r="AD35" s="229"/>
      <c r="AE35" s="229"/>
      <c r="AF35" s="229"/>
      <c r="AG35" s="229"/>
      <c r="AH35" s="229"/>
      <c r="AI35" s="229"/>
    </row>
    <row r="36" spans="1:35">
      <c r="A36" s="230">
        <v>44308</v>
      </c>
      <c r="B36" s="253" t="s">
        <v>115</v>
      </c>
      <c r="C36" s="254" t="s">
        <v>1087</v>
      </c>
      <c r="D36" s="254" t="s">
        <v>1029</v>
      </c>
      <c r="E36" s="254" t="s">
        <v>542</v>
      </c>
      <c r="F36" s="356">
        <v>2986429</v>
      </c>
      <c r="G36" s="253">
        <v>179.03</v>
      </c>
      <c r="H36" s="325" t="s">
        <v>842</v>
      </c>
      <c r="I36" s="229"/>
      <c r="J36" s="229"/>
      <c r="K36" s="229"/>
      <c r="L36" s="229"/>
      <c r="M36" s="229"/>
      <c r="N36" s="229"/>
      <c r="O36" s="229"/>
      <c r="P36" s="229"/>
      <c r="Q36" s="229"/>
      <c r="R36" s="229"/>
      <c r="S36" s="229"/>
      <c r="T36" s="229"/>
      <c r="U36" s="229"/>
      <c r="V36" s="229"/>
      <c r="W36" s="229"/>
      <c r="X36" s="229"/>
      <c r="Y36" s="229"/>
      <c r="Z36" s="229"/>
      <c r="AA36" s="229"/>
      <c r="AB36" s="229"/>
      <c r="AC36" s="229"/>
      <c r="AD36" s="229"/>
      <c r="AE36" s="229"/>
      <c r="AF36" s="229"/>
      <c r="AG36" s="229"/>
      <c r="AH36" s="229"/>
      <c r="AI36" s="229"/>
    </row>
    <row r="37" spans="1:35">
      <c r="A37" s="230">
        <v>44308</v>
      </c>
      <c r="B37" s="253" t="s">
        <v>115</v>
      </c>
      <c r="C37" s="254" t="s">
        <v>1087</v>
      </c>
      <c r="D37" s="254" t="s">
        <v>1089</v>
      </c>
      <c r="E37" s="254" t="s">
        <v>542</v>
      </c>
      <c r="F37" s="356">
        <v>3901024</v>
      </c>
      <c r="G37" s="253">
        <v>179.51</v>
      </c>
      <c r="H37" s="325" t="s">
        <v>842</v>
      </c>
      <c r="I37" s="229"/>
      <c r="J37" s="229"/>
      <c r="K37" s="229"/>
      <c r="L37" s="229"/>
      <c r="M37" s="229"/>
      <c r="N37" s="229"/>
      <c r="O37" s="229"/>
      <c r="P37" s="229"/>
      <c r="Q37" s="229"/>
      <c r="R37" s="229"/>
      <c r="S37" s="229"/>
      <c r="T37" s="229"/>
      <c r="U37" s="229"/>
      <c r="V37" s="229"/>
      <c r="W37" s="229"/>
      <c r="X37" s="229"/>
      <c r="Y37" s="229"/>
      <c r="Z37" s="229"/>
      <c r="AA37" s="229"/>
      <c r="AB37" s="229"/>
      <c r="AC37" s="229"/>
      <c r="AD37" s="229"/>
      <c r="AE37" s="229"/>
      <c r="AF37" s="229"/>
      <c r="AG37" s="229"/>
      <c r="AH37" s="229"/>
      <c r="AI37" s="229"/>
    </row>
    <row r="38" spans="1:35">
      <c r="A38" s="230">
        <v>44308</v>
      </c>
      <c r="B38" s="253" t="s">
        <v>413</v>
      </c>
      <c r="C38" s="254" t="s">
        <v>1090</v>
      </c>
      <c r="D38" s="254" t="s">
        <v>1091</v>
      </c>
      <c r="E38" s="254" t="s">
        <v>542</v>
      </c>
      <c r="F38" s="356">
        <v>3000000</v>
      </c>
      <c r="G38" s="253">
        <v>75.55</v>
      </c>
      <c r="H38" s="325" t="s">
        <v>842</v>
      </c>
      <c r="I38" s="229"/>
      <c r="J38" s="229"/>
      <c r="K38" s="229"/>
      <c r="L38" s="229"/>
      <c r="M38" s="229"/>
      <c r="N38" s="229"/>
      <c r="O38" s="229"/>
      <c r="P38" s="229"/>
      <c r="Q38" s="229"/>
      <c r="R38" s="229"/>
      <c r="S38" s="229"/>
      <c r="T38" s="229"/>
      <c r="U38" s="229"/>
      <c r="V38" s="229"/>
      <c r="W38" s="229"/>
      <c r="X38" s="229"/>
      <c r="Y38" s="229"/>
      <c r="Z38" s="229"/>
      <c r="AA38" s="229"/>
      <c r="AB38" s="229"/>
      <c r="AC38" s="229"/>
      <c r="AD38" s="229"/>
      <c r="AE38" s="229"/>
      <c r="AF38" s="229"/>
      <c r="AG38" s="229"/>
      <c r="AH38" s="229"/>
      <c r="AI38" s="229"/>
    </row>
    <row r="39" spans="1:35">
      <c r="A39" s="230">
        <v>44308</v>
      </c>
      <c r="B39" s="253" t="s">
        <v>1092</v>
      </c>
      <c r="C39" s="254" t="s">
        <v>1093</v>
      </c>
      <c r="D39" s="254" t="s">
        <v>1029</v>
      </c>
      <c r="E39" s="254" t="s">
        <v>542</v>
      </c>
      <c r="F39" s="356">
        <v>232618</v>
      </c>
      <c r="G39" s="253">
        <v>153.96</v>
      </c>
      <c r="H39" s="325" t="s">
        <v>842</v>
      </c>
      <c r="I39" s="229"/>
      <c r="J39" s="229"/>
      <c r="K39" s="229"/>
      <c r="L39" s="229"/>
      <c r="M39" s="229"/>
      <c r="N39" s="229"/>
      <c r="O39" s="229"/>
      <c r="P39" s="229"/>
      <c r="Q39" s="229"/>
      <c r="R39" s="229"/>
      <c r="S39" s="229"/>
      <c r="T39" s="229"/>
      <c r="U39" s="229"/>
      <c r="V39" s="229"/>
      <c r="W39" s="229"/>
      <c r="X39" s="229"/>
      <c r="Y39" s="229"/>
      <c r="Z39" s="229"/>
      <c r="AA39" s="229"/>
      <c r="AB39" s="229"/>
      <c r="AC39" s="229"/>
      <c r="AD39" s="229"/>
      <c r="AE39" s="229"/>
      <c r="AF39" s="229"/>
      <c r="AG39" s="229"/>
      <c r="AH39" s="229"/>
      <c r="AI39" s="229"/>
    </row>
    <row r="40" spans="1:35">
      <c r="A40" s="230">
        <v>44308</v>
      </c>
      <c r="B40" s="253" t="s">
        <v>1092</v>
      </c>
      <c r="C40" s="254" t="s">
        <v>1093</v>
      </c>
      <c r="D40" s="254" t="s">
        <v>1094</v>
      </c>
      <c r="E40" s="254" t="s">
        <v>542</v>
      </c>
      <c r="F40" s="356">
        <v>246030</v>
      </c>
      <c r="G40" s="253">
        <v>153.34</v>
      </c>
      <c r="H40" s="325" t="s">
        <v>842</v>
      </c>
      <c r="I40" s="229"/>
      <c r="J40" s="229"/>
      <c r="K40" s="229"/>
      <c r="L40" s="229"/>
      <c r="M40" s="229"/>
      <c r="N40" s="229"/>
      <c r="O40" s="229"/>
      <c r="P40" s="229"/>
      <c r="Q40" s="229"/>
      <c r="R40" s="229"/>
      <c r="S40" s="229"/>
      <c r="T40" s="229"/>
      <c r="U40" s="229"/>
      <c r="V40" s="229"/>
      <c r="W40" s="229"/>
      <c r="X40" s="229"/>
      <c r="Y40" s="229"/>
      <c r="Z40" s="229"/>
      <c r="AA40" s="229"/>
      <c r="AB40" s="229"/>
      <c r="AC40" s="229"/>
      <c r="AD40" s="229"/>
      <c r="AE40" s="229"/>
      <c r="AF40" s="229"/>
      <c r="AG40" s="229"/>
      <c r="AH40" s="229"/>
      <c r="AI40" s="229"/>
    </row>
    <row r="41" spans="1:35">
      <c r="A41" s="230">
        <v>44308</v>
      </c>
      <c r="B41" s="253" t="s">
        <v>1092</v>
      </c>
      <c r="C41" s="254" t="s">
        <v>1093</v>
      </c>
      <c r="D41" s="254" t="s">
        <v>1095</v>
      </c>
      <c r="E41" s="254" t="s">
        <v>542</v>
      </c>
      <c r="F41" s="356">
        <v>361174</v>
      </c>
      <c r="G41" s="253">
        <v>161.91999999999999</v>
      </c>
      <c r="H41" s="325" t="s">
        <v>842</v>
      </c>
      <c r="I41" s="229"/>
      <c r="J41" s="229"/>
      <c r="K41" s="229"/>
      <c r="L41" s="229"/>
      <c r="M41" s="229"/>
      <c r="N41" s="229"/>
      <c r="O41" s="229"/>
      <c r="P41" s="229"/>
      <c r="Q41" s="229"/>
      <c r="R41" s="229"/>
      <c r="S41" s="229"/>
      <c r="T41" s="229"/>
      <c r="U41" s="229"/>
      <c r="V41" s="229"/>
      <c r="W41" s="229"/>
      <c r="X41" s="229"/>
      <c r="Y41" s="229"/>
      <c r="Z41" s="229"/>
      <c r="AA41" s="229"/>
      <c r="AB41" s="229"/>
      <c r="AC41" s="229"/>
      <c r="AD41" s="229"/>
      <c r="AE41" s="229"/>
      <c r="AF41" s="229"/>
      <c r="AG41" s="229"/>
      <c r="AH41" s="229"/>
      <c r="AI41" s="229"/>
    </row>
    <row r="42" spans="1:35">
      <c r="A42" s="230">
        <v>44308</v>
      </c>
      <c r="B42" s="253" t="s">
        <v>1096</v>
      </c>
      <c r="C42" s="254" t="s">
        <v>1097</v>
      </c>
      <c r="D42" s="254" t="s">
        <v>1098</v>
      </c>
      <c r="E42" s="254" t="s">
        <v>542</v>
      </c>
      <c r="F42" s="356">
        <v>103976</v>
      </c>
      <c r="G42" s="253">
        <v>263.74</v>
      </c>
      <c r="H42" s="325" t="s">
        <v>842</v>
      </c>
      <c r="I42" s="229"/>
      <c r="J42" s="229"/>
      <c r="K42" s="229"/>
      <c r="L42" s="229"/>
      <c r="M42" s="229"/>
      <c r="N42" s="229"/>
      <c r="O42" s="229"/>
      <c r="P42" s="229"/>
      <c r="Q42" s="229"/>
      <c r="R42" s="229"/>
      <c r="S42" s="229"/>
      <c r="T42" s="229"/>
      <c r="U42" s="229"/>
      <c r="V42" s="229"/>
      <c r="W42" s="229"/>
      <c r="X42" s="229"/>
      <c r="Y42" s="229"/>
      <c r="Z42" s="229"/>
      <c r="AA42" s="229"/>
      <c r="AB42" s="229"/>
      <c r="AC42" s="229"/>
      <c r="AD42" s="229"/>
      <c r="AE42" s="229"/>
      <c r="AF42" s="229"/>
      <c r="AG42" s="229"/>
      <c r="AH42" s="229"/>
      <c r="AI42" s="229"/>
    </row>
    <row r="43" spans="1:35">
      <c r="A43" s="230">
        <v>44308</v>
      </c>
      <c r="B43" s="253" t="s">
        <v>1026</v>
      </c>
      <c r="C43" s="254" t="s">
        <v>1027</v>
      </c>
      <c r="D43" s="254" t="s">
        <v>1028</v>
      </c>
      <c r="E43" s="254" t="s">
        <v>542</v>
      </c>
      <c r="F43" s="356">
        <v>283807</v>
      </c>
      <c r="G43" s="253">
        <v>113.84</v>
      </c>
      <c r="H43" s="325" t="s">
        <v>842</v>
      </c>
      <c r="I43" s="229"/>
      <c r="J43" s="229"/>
      <c r="K43" s="229"/>
      <c r="L43" s="229"/>
      <c r="M43" s="229"/>
      <c r="N43" s="229"/>
      <c r="O43" s="229"/>
      <c r="P43" s="229"/>
      <c r="Q43" s="229"/>
      <c r="R43" s="229"/>
      <c r="S43" s="229"/>
      <c r="T43" s="229"/>
      <c r="U43" s="229"/>
      <c r="V43" s="229"/>
      <c r="W43" s="229"/>
      <c r="X43" s="229"/>
      <c r="Y43" s="229"/>
      <c r="Z43" s="229"/>
      <c r="AA43" s="229"/>
      <c r="AB43" s="229"/>
      <c r="AC43" s="229"/>
      <c r="AD43" s="229"/>
      <c r="AE43" s="229"/>
      <c r="AF43" s="229"/>
      <c r="AG43" s="229"/>
      <c r="AH43" s="229"/>
      <c r="AI43" s="229"/>
    </row>
    <row r="44" spans="1:35">
      <c r="A44" s="230">
        <v>44308</v>
      </c>
      <c r="B44" s="253" t="s">
        <v>1099</v>
      </c>
      <c r="C44" s="254" t="s">
        <v>1100</v>
      </c>
      <c r="D44" s="254" t="s">
        <v>1101</v>
      </c>
      <c r="E44" s="254" t="s">
        <v>542</v>
      </c>
      <c r="F44" s="356">
        <v>30418</v>
      </c>
      <c r="G44" s="253">
        <v>32.21</v>
      </c>
      <c r="H44" s="325" t="s">
        <v>842</v>
      </c>
      <c r="I44" s="229"/>
      <c r="J44" s="229"/>
      <c r="K44" s="229"/>
      <c r="L44" s="229"/>
      <c r="M44" s="229"/>
      <c r="N44" s="229"/>
      <c r="O44" s="229"/>
      <c r="P44" s="229"/>
      <c r="Q44" s="229"/>
      <c r="R44" s="229"/>
      <c r="S44" s="229"/>
      <c r="T44" s="229"/>
      <c r="U44" s="229"/>
      <c r="V44" s="229"/>
      <c r="W44" s="229"/>
      <c r="X44" s="229"/>
      <c r="Y44" s="229"/>
      <c r="Z44" s="229"/>
      <c r="AA44" s="229"/>
      <c r="AB44" s="229"/>
      <c r="AC44" s="229"/>
      <c r="AD44" s="229"/>
      <c r="AE44" s="229"/>
      <c r="AF44" s="229"/>
      <c r="AG44" s="229"/>
      <c r="AH44" s="229"/>
      <c r="AI44" s="229"/>
    </row>
    <row r="45" spans="1:35">
      <c r="A45" s="230">
        <v>44308</v>
      </c>
      <c r="B45" s="253" t="s">
        <v>1102</v>
      </c>
      <c r="C45" s="254" t="s">
        <v>1103</v>
      </c>
      <c r="D45" s="254" t="s">
        <v>1095</v>
      </c>
      <c r="E45" s="254" t="s">
        <v>542</v>
      </c>
      <c r="F45" s="356">
        <v>139661</v>
      </c>
      <c r="G45" s="253">
        <v>122.63</v>
      </c>
      <c r="H45" s="325" t="s">
        <v>842</v>
      </c>
      <c r="I45" s="229"/>
      <c r="J45" s="229"/>
      <c r="K45" s="229"/>
      <c r="L45" s="229"/>
      <c r="M45" s="229"/>
      <c r="N45" s="229"/>
      <c r="O45" s="229"/>
      <c r="P45" s="229"/>
      <c r="Q45" s="229"/>
      <c r="R45" s="229"/>
      <c r="S45" s="229"/>
      <c r="T45" s="229"/>
      <c r="U45" s="229"/>
      <c r="V45" s="229"/>
      <c r="W45" s="229"/>
      <c r="X45" s="229"/>
      <c r="Y45" s="229"/>
      <c r="Z45" s="229"/>
      <c r="AA45" s="229"/>
      <c r="AB45" s="229"/>
      <c r="AC45" s="229"/>
      <c r="AD45" s="229"/>
      <c r="AE45" s="229"/>
      <c r="AF45" s="229"/>
      <c r="AG45" s="229"/>
      <c r="AH45" s="229"/>
      <c r="AI45" s="229"/>
    </row>
    <row r="46" spans="1:35">
      <c r="A46" s="230">
        <v>44308</v>
      </c>
      <c r="B46" s="253" t="s">
        <v>1104</v>
      </c>
      <c r="C46" s="254" t="s">
        <v>1105</v>
      </c>
      <c r="D46" s="254" t="s">
        <v>1106</v>
      </c>
      <c r="E46" s="254" t="s">
        <v>542</v>
      </c>
      <c r="F46" s="356">
        <v>28475</v>
      </c>
      <c r="G46" s="253">
        <v>247.26</v>
      </c>
      <c r="H46" s="325" t="s">
        <v>842</v>
      </c>
      <c r="I46" s="229"/>
      <c r="J46" s="229"/>
      <c r="K46" s="229"/>
      <c r="L46" s="229"/>
      <c r="M46" s="229"/>
      <c r="N46" s="229"/>
      <c r="O46" s="229"/>
      <c r="P46" s="229"/>
      <c r="Q46" s="229"/>
      <c r="R46" s="229"/>
      <c r="S46" s="229"/>
      <c r="T46" s="229"/>
      <c r="U46" s="229"/>
      <c r="V46" s="229"/>
      <c r="W46" s="229"/>
      <c r="X46" s="229"/>
      <c r="Y46" s="229"/>
      <c r="Z46" s="229"/>
      <c r="AA46" s="229"/>
      <c r="AB46" s="229"/>
      <c r="AC46" s="229"/>
      <c r="AD46" s="229"/>
      <c r="AE46" s="229"/>
      <c r="AF46" s="229"/>
      <c r="AG46" s="229"/>
      <c r="AH46" s="229"/>
      <c r="AI46" s="229"/>
    </row>
    <row r="47" spans="1:35">
      <c r="A47" s="230">
        <v>44308</v>
      </c>
      <c r="B47" s="253" t="s">
        <v>1080</v>
      </c>
      <c r="C47" s="254" t="s">
        <v>1107</v>
      </c>
      <c r="D47" s="254" t="s">
        <v>1108</v>
      </c>
      <c r="E47" s="254" t="s">
        <v>542</v>
      </c>
      <c r="F47" s="356">
        <v>170000</v>
      </c>
      <c r="G47" s="253">
        <v>127.5</v>
      </c>
      <c r="H47" s="325" t="s">
        <v>842</v>
      </c>
      <c r="I47" s="229"/>
      <c r="J47" s="229"/>
      <c r="K47" s="229"/>
      <c r="L47" s="229"/>
      <c r="M47" s="229"/>
      <c r="N47" s="229"/>
      <c r="O47" s="229"/>
      <c r="P47" s="229"/>
      <c r="Q47" s="229"/>
      <c r="R47" s="229"/>
      <c r="S47" s="229"/>
      <c r="T47" s="229"/>
      <c r="U47" s="229"/>
      <c r="V47" s="229"/>
      <c r="W47" s="229"/>
      <c r="X47" s="229"/>
      <c r="Y47" s="229"/>
      <c r="Z47" s="229"/>
      <c r="AA47" s="229"/>
      <c r="AB47" s="229"/>
      <c r="AC47" s="229"/>
      <c r="AD47" s="229"/>
      <c r="AE47" s="229"/>
      <c r="AF47" s="229"/>
      <c r="AG47" s="229"/>
      <c r="AH47" s="229"/>
      <c r="AI47" s="229"/>
    </row>
    <row r="48" spans="1:35">
      <c r="A48" s="230">
        <v>44308</v>
      </c>
      <c r="B48" s="253" t="s">
        <v>1083</v>
      </c>
      <c r="C48" s="254" t="s">
        <v>1084</v>
      </c>
      <c r="D48" s="254" t="s">
        <v>1086</v>
      </c>
      <c r="E48" s="254" t="s">
        <v>543</v>
      </c>
      <c r="F48" s="356">
        <v>110000</v>
      </c>
      <c r="G48" s="253">
        <v>1015</v>
      </c>
      <c r="H48" s="325" t="s">
        <v>842</v>
      </c>
      <c r="I48" s="229"/>
      <c r="J48" s="229"/>
      <c r="K48" s="229"/>
      <c r="L48" s="229"/>
      <c r="M48" s="229"/>
      <c r="N48" s="229"/>
      <c r="O48" s="229"/>
      <c r="P48" s="229"/>
      <c r="Q48" s="229"/>
      <c r="R48" s="229"/>
      <c r="S48" s="229"/>
      <c r="T48" s="229"/>
      <c r="U48" s="229"/>
      <c r="V48" s="229"/>
      <c r="W48" s="229"/>
      <c r="X48" s="229"/>
      <c r="Y48" s="229"/>
      <c r="Z48" s="229"/>
      <c r="AA48" s="229"/>
      <c r="AB48" s="229"/>
      <c r="AC48" s="229"/>
      <c r="AD48" s="229"/>
      <c r="AE48" s="229"/>
      <c r="AF48" s="229"/>
      <c r="AG48" s="229"/>
      <c r="AH48" s="229"/>
      <c r="AI48" s="229"/>
    </row>
    <row r="49" spans="1:35">
      <c r="A49" s="230">
        <v>44308</v>
      </c>
      <c r="B49" s="253" t="s">
        <v>115</v>
      </c>
      <c r="C49" s="254" t="s">
        <v>1087</v>
      </c>
      <c r="D49" s="254" t="s">
        <v>1088</v>
      </c>
      <c r="E49" s="254" t="s">
        <v>543</v>
      </c>
      <c r="F49" s="356">
        <v>3726996</v>
      </c>
      <c r="G49" s="253">
        <v>179.55</v>
      </c>
      <c r="H49" s="325" t="s">
        <v>842</v>
      </c>
      <c r="I49" s="229"/>
      <c r="J49" s="229"/>
      <c r="K49" s="229"/>
      <c r="L49" s="229"/>
      <c r="M49" s="229"/>
      <c r="N49" s="229"/>
      <c r="O49" s="229"/>
      <c r="P49" s="229"/>
      <c r="Q49" s="229"/>
      <c r="R49" s="229"/>
      <c r="S49" s="229"/>
      <c r="T49" s="229"/>
      <c r="U49" s="229"/>
      <c r="V49" s="229"/>
      <c r="W49" s="229"/>
      <c r="X49" s="229"/>
      <c r="Y49" s="229"/>
      <c r="Z49" s="229"/>
      <c r="AA49" s="229"/>
      <c r="AB49" s="229"/>
      <c r="AC49" s="229"/>
      <c r="AD49" s="229"/>
      <c r="AE49" s="229"/>
      <c r="AF49" s="229"/>
      <c r="AG49" s="229"/>
      <c r="AH49" s="229"/>
      <c r="AI49" s="229"/>
    </row>
    <row r="50" spans="1:35">
      <c r="A50" s="230">
        <v>44308</v>
      </c>
      <c r="B50" s="253" t="s">
        <v>115</v>
      </c>
      <c r="C50" s="254" t="s">
        <v>1087</v>
      </c>
      <c r="D50" s="254" t="s">
        <v>1029</v>
      </c>
      <c r="E50" s="254" t="s">
        <v>543</v>
      </c>
      <c r="F50" s="356">
        <v>3038809</v>
      </c>
      <c r="G50" s="253">
        <v>179.2</v>
      </c>
      <c r="H50" s="325" t="s">
        <v>842</v>
      </c>
      <c r="I50" s="229"/>
      <c r="J50" s="229"/>
      <c r="K50" s="229"/>
      <c r="L50" s="229"/>
      <c r="M50" s="229"/>
      <c r="N50" s="229"/>
      <c r="O50" s="229"/>
      <c r="P50" s="229"/>
      <c r="Q50" s="229"/>
      <c r="R50" s="229"/>
      <c r="S50" s="229"/>
      <c r="T50" s="229"/>
      <c r="U50" s="229"/>
      <c r="V50" s="229"/>
      <c r="W50" s="229"/>
      <c r="X50" s="229"/>
      <c r="Y50" s="229"/>
      <c r="Z50" s="229"/>
      <c r="AA50" s="229"/>
      <c r="AB50" s="229"/>
      <c r="AC50" s="229"/>
      <c r="AD50" s="229"/>
      <c r="AE50" s="229"/>
      <c r="AF50" s="229"/>
      <c r="AG50" s="229"/>
      <c r="AH50" s="229"/>
      <c r="AI50" s="229"/>
    </row>
    <row r="51" spans="1:35">
      <c r="A51" s="230">
        <v>44308</v>
      </c>
      <c r="B51" s="253" t="s">
        <v>115</v>
      </c>
      <c r="C51" s="254" t="s">
        <v>1087</v>
      </c>
      <c r="D51" s="254" t="s">
        <v>1089</v>
      </c>
      <c r="E51" s="254" t="s">
        <v>543</v>
      </c>
      <c r="F51" s="356">
        <v>3871567</v>
      </c>
      <c r="G51" s="253">
        <v>179.82</v>
      </c>
      <c r="H51" s="325" t="s">
        <v>842</v>
      </c>
      <c r="I51" s="229"/>
      <c r="J51" s="229"/>
      <c r="K51" s="229"/>
      <c r="L51" s="229"/>
      <c r="M51" s="229"/>
      <c r="N51" s="229"/>
      <c r="O51" s="229"/>
      <c r="P51" s="229"/>
      <c r="Q51" s="229"/>
      <c r="R51" s="229"/>
      <c r="S51" s="229"/>
      <c r="T51" s="229"/>
      <c r="U51" s="229"/>
      <c r="V51" s="229"/>
      <c r="W51" s="229"/>
      <c r="X51" s="229"/>
      <c r="Y51" s="229"/>
      <c r="Z51" s="229"/>
      <c r="AA51" s="229"/>
      <c r="AB51" s="229"/>
      <c r="AC51" s="229"/>
      <c r="AD51" s="229"/>
      <c r="AE51" s="229"/>
      <c r="AF51" s="229"/>
      <c r="AG51" s="229"/>
      <c r="AH51" s="229"/>
      <c r="AI51" s="229"/>
    </row>
    <row r="52" spans="1:35">
      <c r="A52" s="230">
        <v>44308</v>
      </c>
      <c r="B52" s="253" t="s">
        <v>413</v>
      </c>
      <c r="C52" s="254" t="s">
        <v>1090</v>
      </c>
      <c r="D52" s="254" t="s">
        <v>1109</v>
      </c>
      <c r="E52" s="254" t="s">
        <v>543</v>
      </c>
      <c r="F52" s="356">
        <v>7500000</v>
      </c>
      <c r="G52" s="253">
        <v>75.59</v>
      </c>
      <c r="H52" s="325" t="s">
        <v>842</v>
      </c>
      <c r="I52" s="229"/>
      <c r="J52" s="229"/>
      <c r="K52" s="229"/>
      <c r="L52" s="229"/>
      <c r="M52" s="229"/>
      <c r="N52" s="229"/>
      <c r="O52" s="229"/>
      <c r="P52" s="229"/>
      <c r="Q52" s="229"/>
      <c r="R52" s="229"/>
      <c r="S52" s="229"/>
      <c r="T52" s="229"/>
      <c r="U52" s="229"/>
      <c r="V52" s="229"/>
      <c r="W52" s="229"/>
      <c r="X52" s="229"/>
      <c r="Y52" s="229"/>
      <c r="Z52" s="229"/>
      <c r="AA52" s="229"/>
      <c r="AB52" s="229"/>
      <c r="AC52" s="229"/>
      <c r="AD52" s="229"/>
      <c r="AE52" s="229"/>
      <c r="AF52" s="229"/>
      <c r="AG52" s="229"/>
      <c r="AH52" s="229"/>
      <c r="AI52" s="229"/>
    </row>
    <row r="53" spans="1:35">
      <c r="A53" s="230">
        <v>44308</v>
      </c>
      <c r="B53" s="253" t="s">
        <v>1005</v>
      </c>
      <c r="C53" s="254" t="s">
        <v>1006</v>
      </c>
      <c r="D53" s="254" t="s">
        <v>1030</v>
      </c>
      <c r="E53" s="254" t="s">
        <v>543</v>
      </c>
      <c r="F53" s="356">
        <v>9496</v>
      </c>
      <c r="G53" s="253">
        <v>184.42</v>
      </c>
      <c r="H53" s="325" t="s">
        <v>842</v>
      </c>
      <c r="I53" s="229"/>
      <c r="J53" s="229"/>
      <c r="K53" s="229"/>
      <c r="L53" s="229"/>
      <c r="M53" s="229"/>
      <c r="N53" s="229"/>
      <c r="O53" s="229"/>
      <c r="P53" s="229"/>
      <c r="Q53" s="229"/>
      <c r="R53" s="229"/>
      <c r="S53" s="229"/>
      <c r="T53" s="229"/>
      <c r="U53" s="229"/>
      <c r="V53" s="229"/>
      <c r="W53" s="229"/>
      <c r="X53" s="229"/>
      <c r="Y53" s="229"/>
      <c r="Z53" s="229"/>
      <c r="AA53" s="229"/>
      <c r="AB53" s="229"/>
      <c r="AC53" s="229"/>
      <c r="AD53" s="229"/>
      <c r="AE53" s="229"/>
      <c r="AF53" s="229"/>
      <c r="AG53" s="229"/>
      <c r="AH53" s="229"/>
      <c r="AI53" s="229"/>
    </row>
    <row r="54" spans="1:35">
      <c r="A54" s="230">
        <v>44308</v>
      </c>
      <c r="B54" s="253" t="s">
        <v>1005</v>
      </c>
      <c r="C54" s="254" t="s">
        <v>1006</v>
      </c>
      <c r="D54" s="254" t="s">
        <v>1031</v>
      </c>
      <c r="E54" s="254" t="s">
        <v>543</v>
      </c>
      <c r="F54" s="356">
        <v>11100</v>
      </c>
      <c r="G54" s="253">
        <v>174.5</v>
      </c>
      <c r="H54" s="325" t="s">
        <v>842</v>
      </c>
      <c r="I54" s="229"/>
      <c r="J54" s="229"/>
      <c r="K54" s="229"/>
      <c r="L54" s="229"/>
      <c r="M54" s="229"/>
      <c r="N54" s="229"/>
      <c r="O54" s="229"/>
      <c r="P54" s="229"/>
      <c r="Q54" s="229"/>
      <c r="R54" s="229"/>
      <c r="S54" s="229"/>
      <c r="T54" s="229"/>
      <c r="U54" s="229"/>
      <c r="V54" s="229"/>
      <c r="W54" s="229"/>
      <c r="X54" s="229"/>
      <c r="Y54" s="229"/>
      <c r="Z54" s="229"/>
      <c r="AA54" s="229"/>
      <c r="AB54" s="229"/>
      <c r="AC54" s="229"/>
      <c r="AD54" s="229"/>
      <c r="AE54" s="229"/>
      <c r="AF54" s="229"/>
      <c r="AG54" s="229"/>
      <c r="AH54" s="229"/>
      <c r="AI54" s="229"/>
    </row>
    <row r="55" spans="1:35">
      <c r="A55" s="230">
        <v>44308</v>
      </c>
      <c r="B55" s="253" t="s">
        <v>1005</v>
      </c>
      <c r="C55" s="254" t="s">
        <v>1006</v>
      </c>
      <c r="D55" s="254" t="s">
        <v>1110</v>
      </c>
      <c r="E55" s="254" t="s">
        <v>543</v>
      </c>
      <c r="F55" s="356">
        <v>11400</v>
      </c>
      <c r="G55" s="253">
        <v>175.08</v>
      </c>
      <c r="H55" s="325" t="s">
        <v>842</v>
      </c>
      <c r="I55" s="229"/>
      <c r="J55" s="229"/>
      <c r="K55" s="229"/>
      <c r="L55" s="229"/>
      <c r="M55" s="229"/>
      <c r="N55" s="229"/>
      <c r="O55" s="229"/>
      <c r="P55" s="229"/>
      <c r="Q55" s="229"/>
      <c r="R55" s="229"/>
      <c r="S55" s="229"/>
      <c r="T55" s="229"/>
      <c r="U55" s="229"/>
      <c r="V55" s="229"/>
      <c r="W55" s="229"/>
      <c r="X55" s="229"/>
      <c r="Y55" s="229"/>
      <c r="Z55" s="229"/>
      <c r="AA55" s="229"/>
      <c r="AB55" s="229"/>
      <c r="AC55" s="229"/>
      <c r="AD55" s="229"/>
      <c r="AE55" s="229"/>
      <c r="AF55" s="229"/>
      <c r="AG55" s="229"/>
      <c r="AH55" s="229"/>
      <c r="AI55" s="229"/>
    </row>
    <row r="56" spans="1:35">
      <c r="A56" s="230">
        <v>44308</v>
      </c>
      <c r="B56" s="253" t="s">
        <v>1092</v>
      </c>
      <c r="C56" s="254" t="s">
        <v>1093</v>
      </c>
      <c r="D56" s="254" t="s">
        <v>1029</v>
      </c>
      <c r="E56" s="254" t="s">
        <v>543</v>
      </c>
      <c r="F56" s="356">
        <v>229437</v>
      </c>
      <c r="G56" s="253">
        <v>154.37</v>
      </c>
      <c r="H56" s="325" t="s">
        <v>842</v>
      </c>
      <c r="I56" s="229"/>
      <c r="J56" s="229"/>
      <c r="K56" s="229"/>
      <c r="L56" s="229"/>
      <c r="M56" s="229"/>
      <c r="N56" s="229"/>
      <c r="O56" s="229"/>
      <c r="P56" s="229"/>
      <c r="Q56" s="229"/>
      <c r="R56" s="229"/>
      <c r="S56" s="229"/>
      <c r="T56" s="229"/>
      <c r="U56" s="229"/>
      <c r="V56" s="229"/>
      <c r="W56" s="229"/>
      <c r="X56" s="229"/>
      <c r="Y56" s="229"/>
      <c r="Z56" s="229"/>
      <c r="AA56" s="229"/>
      <c r="AB56" s="229"/>
      <c r="AC56" s="229"/>
      <c r="AD56" s="229"/>
      <c r="AE56" s="229"/>
      <c r="AF56" s="229"/>
      <c r="AG56" s="229"/>
      <c r="AH56" s="229"/>
      <c r="AI56" s="229"/>
    </row>
    <row r="57" spans="1:35">
      <c r="A57" s="230">
        <v>44308</v>
      </c>
      <c r="B57" s="253" t="s">
        <v>1092</v>
      </c>
      <c r="C57" s="254" t="s">
        <v>1093</v>
      </c>
      <c r="D57" s="254" t="s">
        <v>1094</v>
      </c>
      <c r="E57" s="254" t="s">
        <v>543</v>
      </c>
      <c r="F57" s="356">
        <v>246286</v>
      </c>
      <c r="G57" s="253">
        <v>153.44999999999999</v>
      </c>
      <c r="H57" s="325" t="s">
        <v>842</v>
      </c>
      <c r="I57" s="229"/>
      <c r="J57" s="229"/>
      <c r="K57" s="229"/>
      <c r="L57" s="229"/>
      <c r="M57" s="229"/>
      <c r="N57" s="229"/>
      <c r="O57" s="229"/>
      <c r="P57" s="229"/>
      <c r="Q57" s="229"/>
      <c r="R57" s="229"/>
      <c r="S57" s="229"/>
      <c r="T57" s="229"/>
      <c r="U57" s="229"/>
      <c r="V57" s="229"/>
      <c r="W57" s="229"/>
      <c r="X57" s="229"/>
      <c r="Y57" s="229"/>
      <c r="Z57" s="229"/>
      <c r="AA57" s="229"/>
      <c r="AB57" s="229"/>
      <c r="AC57" s="229"/>
      <c r="AD57" s="229"/>
      <c r="AE57" s="229"/>
      <c r="AF57" s="229"/>
      <c r="AG57" s="229"/>
      <c r="AH57" s="229"/>
      <c r="AI57" s="229"/>
    </row>
    <row r="58" spans="1:35">
      <c r="A58" s="230">
        <v>44308</v>
      </c>
      <c r="B58" s="253" t="s">
        <v>1092</v>
      </c>
      <c r="C58" s="254" t="s">
        <v>1093</v>
      </c>
      <c r="D58" s="254" t="s">
        <v>1095</v>
      </c>
      <c r="E58" s="254" t="s">
        <v>543</v>
      </c>
      <c r="F58" s="356">
        <v>360491</v>
      </c>
      <c r="G58" s="253">
        <v>162.35</v>
      </c>
      <c r="H58" s="325" t="s">
        <v>842</v>
      </c>
      <c r="I58" s="229"/>
      <c r="J58" s="229"/>
      <c r="K58" s="229"/>
      <c r="L58" s="229"/>
      <c r="M58" s="229"/>
      <c r="N58" s="229"/>
      <c r="O58" s="229"/>
      <c r="P58" s="229"/>
      <c r="Q58" s="229"/>
      <c r="R58" s="229"/>
      <c r="S58" s="229"/>
      <c r="T58" s="229"/>
      <c r="U58" s="229"/>
      <c r="V58" s="229"/>
      <c r="W58" s="229"/>
      <c r="X58" s="229"/>
      <c r="Y58" s="229"/>
      <c r="Z58" s="229"/>
      <c r="AA58" s="229"/>
      <c r="AB58" s="229"/>
      <c r="AC58" s="229"/>
      <c r="AD58" s="229"/>
      <c r="AE58" s="229"/>
      <c r="AF58" s="229"/>
      <c r="AG58" s="229"/>
      <c r="AH58" s="229"/>
      <c r="AI58" s="229"/>
    </row>
    <row r="59" spans="1:35">
      <c r="A59" s="230">
        <v>44308</v>
      </c>
      <c r="B59" s="253" t="s">
        <v>1096</v>
      </c>
      <c r="C59" s="254" t="s">
        <v>1097</v>
      </c>
      <c r="D59" s="254" t="s">
        <v>1098</v>
      </c>
      <c r="E59" s="254" t="s">
        <v>543</v>
      </c>
      <c r="F59" s="356">
        <v>103976</v>
      </c>
      <c r="G59" s="253">
        <v>263.85000000000002</v>
      </c>
      <c r="H59" s="325" t="s">
        <v>842</v>
      </c>
      <c r="I59" s="229"/>
      <c r="J59" s="229"/>
      <c r="K59" s="229"/>
      <c r="L59" s="229"/>
      <c r="M59" s="229"/>
      <c r="N59" s="229"/>
      <c r="O59" s="229"/>
      <c r="P59" s="229"/>
      <c r="Q59" s="229"/>
      <c r="R59" s="229"/>
      <c r="S59" s="229"/>
      <c r="T59" s="229"/>
      <c r="U59" s="229"/>
      <c r="V59" s="229"/>
      <c r="W59" s="229"/>
      <c r="X59" s="229"/>
      <c r="Y59" s="229"/>
      <c r="Z59" s="229"/>
      <c r="AA59" s="229"/>
      <c r="AB59" s="229"/>
      <c r="AC59" s="229"/>
      <c r="AD59" s="229"/>
      <c r="AE59" s="229"/>
      <c r="AF59" s="229"/>
      <c r="AG59" s="229"/>
      <c r="AH59" s="229"/>
      <c r="AI59" s="229"/>
    </row>
    <row r="60" spans="1:35">
      <c r="A60" s="230">
        <v>44308</v>
      </c>
      <c r="B60" s="253" t="s">
        <v>1026</v>
      </c>
      <c r="C60" s="254" t="s">
        <v>1027</v>
      </c>
      <c r="D60" s="254" t="s">
        <v>1028</v>
      </c>
      <c r="E60" s="254" t="s">
        <v>543</v>
      </c>
      <c r="F60" s="356">
        <v>283807</v>
      </c>
      <c r="G60" s="253">
        <v>114.94</v>
      </c>
      <c r="H60" s="325" t="s">
        <v>842</v>
      </c>
      <c r="I60" s="229"/>
      <c r="J60" s="229"/>
      <c r="K60" s="229"/>
      <c r="L60" s="229"/>
      <c r="M60" s="229"/>
      <c r="N60" s="229"/>
      <c r="O60" s="229"/>
      <c r="P60" s="229"/>
      <c r="Q60" s="229"/>
      <c r="R60" s="229"/>
      <c r="S60" s="229"/>
      <c r="T60" s="229"/>
      <c r="U60" s="229"/>
      <c r="V60" s="229"/>
      <c r="W60" s="229"/>
      <c r="X60" s="229"/>
      <c r="Y60" s="229"/>
      <c r="Z60" s="229"/>
      <c r="AA60" s="229"/>
      <c r="AB60" s="229"/>
      <c r="AC60" s="229"/>
      <c r="AD60" s="229"/>
      <c r="AE60" s="229"/>
      <c r="AF60" s="229"/>
      <c r="AG60" s="229"/>
      <c r="AH60" s="229"/>
      <c r="AI60" s="229"/>
    </row>
    <row r="61" spans="1:35">
      <c r="A61" s="230">
        <v>44308</v>
      </c>
      <c r="B61" s="253" t="s">
        <v>1099</v>
      </c>
      <c r="C61" s="254" t="s">
        <v>1100</v>
      </c>
      <c r="D61" s="254" t="s">
        <v>1101</v>
      </c>
      <c r="E61" s="254" t="s">
        <v>543</v>
      </c>
      <c r="F61" s="356">
        <v>54331</v>
      </c>
      <c r="G61" s="253">
        <v>32.17</v>
      </c>
      <c r="H61" s="325" t="s">
        <v>842</v>
      </c>
      <c r="I61" s="229"/>
      <c r="J61" s="229"/>
      <c r="K61" s="229"/>
      <c r="L61" s="229"/>
      <c r="M61" s="229"/>
      <c r="N61" s="229"/>
      <c r="O61" s="229"/>
      <c r="P61" s="229"/>
      <c r="Q61" s="229"/>
      <c r="R61" s="229"/>
      <c r="S61" s="229"/>
      <c r="T61" s="229"/>
      <c r="U61" s="229"/>
      <c r="V61" s="229"/>
      <c r="W61" s="229"/>
      <c r="X61" s="229"/>
      <c r="Y61" s="229"/>
      <c r="Z61" s="229"/>
      <c r="AA61" s="229"/>
      <c r="AB61" s="229"/>
      <c r="AC61" s="229"/>
      <c r="AD61" s="229"/>
      <c r="AE61" s="229"/>
      <c r="AF61" s="229"/>
      <c r="AG61" s="229"/>
      <c r="AH61" s="229"/>
      <c r="AI61" s="229"/>
    </row>
    <row r="62" spans="1:35">
      <c r="A62" s="230">
        <v>44308</v>
      </c>
      <c r="B62" s="118" t="s">
        <v>1111</v>
      </c>
      <c r="C62" s="231" t="s">
        <v>1112</v>
      </c>
      <c r="D62" s="231" t="s">
        <v>1113</v>
      </c>
      <c r="E62" s="118" t="s">
        <v>543</v>
      </c>
      <c r="F62" s="118">
        <v>32000</v>
      </c>
      <c r="G62" s="118">
        <v>125.22</v>
      </c>
      <c r="H62" s="325" t="s">
        <v>842</v>
      </c>
      <c r="I62" s="229"/>
      <c r="J62" s="229"/>
      <c r="K62" s="229"/>
      <c r="L62" s="229"/>
      <c r="M62" s="229"/>
      <c r="N62" s="229"/>
      <c r="O62" s="229"/>
      <c r="P62" s="229"/>
      <c r="Q62" s="229"/>
      <c r="R62" s="229"/>
      <c r="S62" s="229"/>
      <c r="T62" s="229"/>
      <c r="U62" s="229"/>
      <c r="V62" s="229"/>
      <c r="W62" s="229"/>
      <c r="X62" s="229"/>
      <c r="Y62" s="229"/>
      <c r="Z62" s="229"/>
      <c r="AA62" s="229"/>
      <c r="AB62" s="229"/>
      <c r="AC62" s="229"/>
      <c r="AD62" s="229"/>
      <c r="AE62" s="229"/>
      <c r="AF62" s="229"/>
      <c r="AG62" s="229"/>
      <c r="AH62" s="229"/>
      <c r="AI62" s="229"/>
    </row>
    <row r="63" spans="1:35">
      <c r="A63" s="230">
        <v>44308</v>
      </c>
      <c r="B63" s="253" t="s">
        <v>1114</v>
      </c>
      <c r="C63" s="254" t="s">
        <v>1115</v>
      </c>
      <c r="D63" s="254" t="s">
        <v>1116</v>
      </c>
      <c r="E63" s="254" t="s">
        <v>543</v>
      </c>
      <c r="F63" s="356">
        <v>170000</v>
      </c>
      <c r="G63" s="253">
        <v>58.14</v>
      </c>
      <c r="H63" s="325" t="s">
        <v>842</v>
      </c>
      <c r="I63" s="229"/>
      <c r="J63" s="229"/>
      <c r="K63" s="229"/>
      <c r="L63" s="229"/>
      <c r="M63" s="229"/>
      <c r="N63" s="229"/>
      <c r="O63" s="229"/>
      <c r="P63" s="229"/>
      <c r="Q63" s="229"/>
      <c r="R63" s="229"/>
      <c r="S63" s="229"/>
      <c r="T63" s="229"/>
      <c r="U63" s="229"/>
      <c r="V63" s="229"/>
      <c r="W63" s="229"/>
      <c r="X63" s="229"/>
      <c r="Y63" s="229"/>
      <c r="Z63" s="229"/>
      <c r="AA63" s="229"/>
      <c r="AB63" s="229"/>
      <c r="AC63" s="229"/>
      <c r="AD63" s="229"/>
      <c r="AE63" s="229"/>
      <c r="AF63" s="229"/>
      <c r="AG63" s="229"/>
      <c r="AH63" s="229"/>
      <c r="AI63" s="229"/>
    </row>
    <row r="64" spans="1:35">
      <c r="A64" s="230">
        <v>44308</v>
      </c>
      <c r="B64" s="253" t="s">
        <v>1102</v>
      </c>
      <c r="C64" s="254" t="s">
        <v>1103</v>
      </c>
      <c r="D64" s="254" t="s">
        <v>1095</v>
      </c>
      <c r="E64" s="254" t="s">
        <v>543</v>
      </c>
      <c r="F64" s="356">
        <v>141680</v>
      </c>
      <c r="G64" s="253">
        <v>123.43</v>
      </c>
      <c r="H64" s="325" t="s">
        <v>842</v>
      </c>
      <c r="I64" s="229"/>
      <c r="J64" s="229"/>
      <c r="K64" s="229"/>
      <c r="L64" s="229"/>
      <c r="M64" s="229"/>
      <c r="N64" s="229"/>
      <c r="O64" s="229"/>
      <c r="P64" s="229"/>
      <c r="Q64" s="229"/>
      <c r="R64" s="229"/>
      <c r="S64" s="229"/>
      <c r="T64" s="229"/>
      <c r="U64" s="229"/>
      <c r="V64" s="229"/>
      <c r="W64" s="229"/>
      <c r="X64" s="229"/>
      <c r="Y64" s="229"/>
      <c r="Z64" s="229"/>
      <c r="AA64" s="229"/>
      <c r="AB64" s="229"/>
      <c r="AC64" s="229"/>
      <c r="AD64" s="229"/>
      <c r="AE64" s="229"/>
      <c r="AF64" s="229"/>
      <c r="AG64" s="229"/>
      <c r="AH64" s="229"/>
      <c r="AI64" s="229"/>
    </row>
    <row r="65" spans="1:35">
      <c r="A65" s="230">
        <v>44308</v>
      </c>
      <c r="B65" s="253" t="s">
        <v>1104</v>
      </c>
      <c r="C65" s="254" t="s">
        <v>1105</v>
      </c>
      <c r="D65" s="254" t="s">
        <v>1106</v>
      </c>
      <c r="E65" s="254" t="s">
        <v>543</v>
      </c>
      <c r="F65" s="356">
        <v>68475</v>
      </c>
      <c r="G65" s="253">
        <v>245.15</v>
      </c>
      <c r="H65" s="325" t="s">
        <v>842</v>
      </c>
      <c r="I65" s="229"/>
      <c r="J65" s="229"/>
      <c r="K65" s="229"/>
      <c r="L65" s="229"/>
      <c r="M65" s="229"/>
      <c r="N65" s="229"/>
      <c r="O65" s="229"/>
      <c r="P65" s="229"/>
      <c r="Q65" s="229"/>
      <c r="R65" s="229"/>
      <c r="S65" s="229"/>
      <c r="T65" s="229"/>
      <c r="U65" s="229"/>
      <c r="V65" s="229"/>
      <c r="W65" s="229"/>
      <c r="X65" s="229"/>
      <c r="Y65" s="229"/>
      <c r="Z65" s="229"/>
      <c r="AA65" s="229"/>
      <c r="AB65" s="229"/>
      <c r="AC65" s="229"/>
      <c r="AD65" s="229"/>
      <c r="AE65" s="229"/>
      <c r="AF65" s="229"/>
      <c r="AG65" s="229"/>
      <c r="AH65" s="229"/>
      <c r="AI65" s="229"/>
    </row>
    <row r="66" spans="1:35">
      <c r="B66" s="253"/>
      <c r="C66" s="254"/>
      <c r="D66" s="254"/>
      <c r="E66" s="254"/>
      <c r="F66" s="356"/>
      <c r="G66" s="253"/>
      <c r="H66" s="325"/>
      <c r="I66" s="229"/>
      <c r="J66" s="229"/>
      <c r="K66" s="229"/>
      <c r="L66" s="229"/>
      <c r="M66" s="229"/>
      <c r="N66" s="229"/>
      <c r="O66" s="229"/>
      <c r="P66" s="229"/>
      <c r="Q66" s="229"/>
      <c r="R66" s="229"/>
      <c r="S66" s="229"/>
      <c r="T66" s="229"/>
      <c r="U66" s="229"/>
      <c r="V66" s="229"/>
      <c r="W66" s="229"/>
      <c r="X66" s="229"/>
      <c r="Y66" s="229"/>
      <c r="Z66" s="229"/>
      <c r="AA66" s="229"/>
      <c r="AB66" s="229"/>
      <c r="AC66" s="229"/>
      <c r="AD66" s="229"/>
      <c r="AE66" s="229"/>
      <c r="AF66" s="229"/>
      <c r="AG66" s="229"/>
      <c r="AH66" s="229"/>
      <c r="AI66" s="229"/>
    </row>
    <row r="67" spans="1:35">
      <c r="B67" s="253"/>
      <c r="C67" s="254"/>
      <c r="D67" s="254"/>
      <c r="E67" s="254"/>
      <c r="F67" s="356"/>
      <c r="G67" s="253"/>
      <c r="H67" s="325"/>
      <c r="I67" s="229"/>
      <c r="J67" s="229"/>
      <c r="K67" s="229"/>
      <c r="L67" s="229"/>
      <c r="M67" s="229"/>
      <c r="N67" s="229"/>
      <c r="O67" s="229"/>
      <c r="P67" s="229"/>
      <c r="Q67" s="229"/>
      <c r="R67" s="229"/>
      <c r="S67" s="229"/>
      <c r="T67" s="229"/>
      <c r="U67" s="229"/>
      <c r="V67" s="229"/>
      <c r="W67" s="229"/>
      <c r="X67" s="229"/>
      <c r="Y67" s="229"/>
      <c r="Z67" s="229"/>
      <c r="AA67" s="229"/>
      <c r="AB67" s="229"/>
      <c r="AC67" s="229"/>
      <c r="AD67" s="229"/>
      <c r="AE67" s="229"/>
      <c r="AF67" s="229"/>
      <c r="AG67" s="229"/>
      <c r="AH67" s="229"/>
      <c r="AI67" s="229"/>
    </row>
    <row r="68" spans="1:35">
      <c r="B68" s="253"/>
      <c r="C68" s="254"/>
      <c r="D68" s="254"/>
      <c r="E68" s="254"/>
      <c r="F68" s="356"/>
      <c r="G68" s="253"/>
      <c r="H68" s="325"/>
      <c r="I68" s="229"/>
      <c r="J68" s="229"/>
      <c r="K68" s="229"/>
      <c r="L68" s="229"/>
      <c r="M68" s="229"/>
      <c r="N68" s="229"/>
      <c r="O68" s="229"/>
      <c r="P68" s="229"/>
      <c r="Q68" s="229"/>
      <c r="R68" s="229"/>
      <c r="S68" s="229"/>
      <c r="T68" s="229"/>
      <c r="U68" s="229"/>
      <c r="V68" s="229"/>
      <c r="W68" s="229"/>
      <c r="X68" s="229"/>
      <c r="Y68" s="229"/>
      <c r="Z68" s="229"/>
      <c r="AA68" s="229"/>
      <c r="AB68" s="229"/>
      <c r="AC68" s="229"/>
      <c r="AD68" s="229"/>
      <c r="AE68" s="229"/>
      <c r="AF68" s="229"/>
      <c r="AG68" s="229"/>
      <c r="AH68" s="229"/>
      <c r="AI68" s="229"/>
    </row>
    <row r="69" spans="1:35">
      <c r="B69" s="253"/>
      <c r="C69" s="254"/>
      <c r="D69" s="254"/>
      <c r="E69" s="254"/>
      <c r="F69" s="356"/>
      <c r="G69" s="253"/>
      <c r="H69" s="325"/>
      <c r="I69" s="229"/>
      <c r="J69" s="229"/>
      <c r="K69" s="229"/>
      <c r="L69" s="229"/>
      <c r="M69" s="229"/>
      <c r="N69" s="229"/>
      <c r="O69" s="229"/>
      <c r="P69" s="229"/>
      <c r="Q69" s="229"/>
      <c r="R69" s="229"/>
      <c r="S69" s="229"/>
      <c r="T69" s="229"/>
      <c r="U69" s="229"/>
      <c r="V69" s="229"/>
      <c r="W69" s="229"/>
      <c r="X69" s="229"/>
      <c r="Y69" s="229"/>
      <c r="Z69" s="229"/>
      <c r="AA69" s="229"/>
      <c r="AB69" s="229"/>
      <c r="AC69" s="229"/>
      <c r="AD69" s="229"/>
      <c r="AE69" s="229"/>
      <c r="AF69" s="229"/>
      <c r="AG69" s="229"/>
      <c r="AH69" s="229"/>
      <c r="AI69" s="229"/>
    </row>
    <row r="70" spans="1:35">
      <c r="B70" s="253"/>
      <c r="C70" s="254"/>
      <c r="D70" s="254"/>
      <c r="E70" s="254"/>
      <c r="F70" s="356"/>
      <c r="G70" s="253"/>
      <c r="H70" s="325"/>
      <c r="I70" s="229"/>
      <c r="J70" s="229"/>
      <c r="K70" s="229"/>
      <c r="L70" s="229"/>
      <c r="M70" s="229"/>
      <c r="N70" s="229"/>
      <c r="O70" s="229"/>
      <c r="P70" s="229"/>
      <c r="Q70" s="229"/>
      <c r="R70" s="229"/>
      <c r="S70" s="229"/>
      <c r="T70" s="229"/>
      <c r="U70" s="229"/>
      <c r="V70" s="229"/>
      <c r="W70" s="229"/>
      <c r="X70" s="229"/>
      <c r="Y70" s="229"/>
      <c r="Z70" s="229"/>
      <c r="AA70" s="229"/>
      <c r="AB70" s="229"/>
      <c r="AC70" s="229"/>
      <c r="AD70" s="229"/>
      <c r="AE70" s="229"/>
      <c r="AF70" s="229"/>
      <c r="AG70" s="229"/>
      <c r="AH70" s="229"/>
      <c r="AI70" s="229"/>
    </row>
    <row r="71" spans="1:35">
      <c r="B71" s="253"/>
      <c r="C71" s="254"/>
      <c r="D71" s="254"/>
      <c r="E71" s="254"/>
      <c r="F71" s="356"/>
      <c r="G71" s="253"/>
      <c r="H71" s="325"/>
      <c r="I71" s="229"/>
      <c r="J71" s="229"/>
      <c r="K71" s="229"/>
      <c r="L71" s="229"/>
      <c r="M71" s="229"/>
      <c r="N71" s="229"/>
      <c r="O71" s="229"/>
      <c r="P71" s="229"/>
      <c r="Q71" s="229"/>
      <c r="R71" s="229"/>
      <c r="S71" s="229"/>
      <c r="T71" s="229"/>
      <c r="U71" s="229"/>
      <c r="V71" s="229"/>
      <c r="W71" s="229"/>
      <c r="X71" s="229"/>
      <c r="Y71" s="229"/>
      <c r="Z71" s="229"/>
      <c r="AA71" s="229"/>
      <c r="AB71" s="229"/>
      <c r="AC71" s="229"/>
      <c r="AD71" s="229"/>
      <c r="AE71" s="229"/>
      <c r="AF71" s="229"/>
      <c r="AG71" s="229"/>
      <c r="AH71" s="229"/>
      <c r="AI71" s="229"/>
    </row>
    <row r="72" spans="1:35">
      <c r="B72" s="253"/>
      <c r="C72" s="254"/>
      <c r="D72" s="254"/>
      <c r="E72" s="254"/>
      <c r="F72" s="356"/>
      <c r="G72" s="253"/>
      <c r="H72" s="325"/>
      <c r="I72" s="229"/>
      <c r="J72" s="229"/>
      <c r="K72" s="229"/>
      <c r="L72" s="229"/>
      <c r="M72" s="229"/>
      <c r="N72" s="229"/>
      <c r="O72" s="229"/>
      <c r="P72" s="229"/>
      <c r="Q72" s="229"/>
      <c r="R72" s="229"/>
      <c r="S72" s="229"/>
      <c r="T72" s="229"/>
      <c r="U72" s="229"/>
      <c r="V72" s="229"/>
      <c r="W72" s="229"/>
      <c r="X72" s="229"/>
      <c r="Y72" s="229"/>
      <c r="Z72" s="229"/>
      <c r="AA72" s="229"/>
      <c r="AB72" s="229"/>
      <c r="AC72" s="229"/>
      <c r="AD72" s="229"/>
      <c r="AE72" s="229"/>
      <c r="AF72" s="229"/>
      <c r="AG72" s="229"/>
      <c r="AH72" s="229"/>
      <c r="AI72" s="229"/>
    </row>
    <row r="73" spans="1:35">
      <c r="B73" s="253"/>
      <c r="C73" s="254"/>
      <c r="D73" s="254"/>
      <c r="E73" s="254"/>
      <c r="F73" s="356"/>
      <c r="G73" s="253"/>
      <c r="H73" s="325"/>
      <c r="I73" s="229"/>
      <c r="J73" s="229"/>
      <c r="K73" s="229"/>
      <c r="L73" s="229"/>
      <c r="M73" s="229"/>
      <c r="N73" s="229"/>
      <c r="O73" s="229"/>
      <c r="P73" s="229"/>
      <c r="Q73" s="229"/>
      <c r="R73" s="229"/>
      <c r="S73" s="229"/>
      <c r="T73" s="229"/>
      <c r="U73" s="229"/>
      <c r="V73" s="229"/>
      <c r="W73" s="229"/>
      <c r="X73" s="229"/>
      <c r="Y73" s="229"/>
      <c r="Z73" s="229"/>
      <c r="AA73" s="229"/>
      <c r="AB73" s="229"/>
      <c r="AC73" s="229"/>
      <c r="AD73" s="229"/>
      <c r="AE73" s="229"/>
      <c r="AF73" s="229"/>
      <c r="AG73" s="229"/>
      <c r="AH73" s="229"/>
      <c r="AI73" s="229"/>
    </row>
    <row r="74" spans="1:35">
      <c r="B74" s="253"/>
      <c r="C74" s="254"/>
      <c r="D74" s="254"/>
      <c r="E74" s="254"/>
      <c r="F74" s="356"/>
      <c r="G74" s="253"/>
      <c r="H74" s="325"/>
      <c r="I74" s="229"/>
      <c r="J74" s="229"/>
      <c r="K74" s="229"/>
      <c r="L74" s="229"/>
      <c r="M74" s="229"/>
      <c r="N74" s="229"/>
      <c r="O74" s="229"/>
      <c r="P74" s="229"/>
      <c r="Q74" s="229"/>
      <c r="R74" s="229"/>
      <c r="S74" s="229"/>
      <c r="T74" s="229"/>
      <c r="U74" s="229"/>
      <c r="V74" s="229"/>
      <c r="W74" s="229"/>
      <c r="X74" s="229"/>
      <c r="Y74" s="229"/>
      <c r="Z74" s="229"/>
      <c r="AA74" s="229"/>
      <c r="AB74" s="229"/>
      <c r="AC74" s="229"/>
      <c r="AD74" s="229"/>
      <c r="AE74" s="229"/>
      <c r="AF74" s="229"/>
      <c r="AG74" s="229"/>
      <c r="AH74" s="229"/>
      <c r="AI74" s="229"/>
    </row>
    <row r="75" spans="1:35">
      <c r="B75" s="253"/>
      <c r="C75" s="254"/>
      <c r="D75" s="254"/>
      <c r="E75" s="254"/>
      <c r="F75" s="356"/>
      <c r="G75" s="253"/>
      <c r="H75" s="325"/>
      <c r="I75" s="229"/>
      <c r="J75" s="229"/>
      <c r="K75" s="229"/>
      <c r="L75" s="229"/>
      <c r="M75" s="229"/>
      <c r="N75" s="229"/>
      <c r="O75" s="229"/>
      <c r="P75" s="229"/>
      <c r="Q75" s="229"/>
      <c r="R75" s="229"/>
      <c r="S75" s="229"/>
      <c r="T75" s="229"/>
      <c r="U75" s="229"/>
      <c r="V75" s="229"/>
      <c r="W75" s="229"/>
      <c r="X75" s="229"/>
      <c r="Y75" s="229"/>
      <c r="Z75" s="229"/>
      <c r="AA75" s="229"/>
      <c r="AB75" s="229"/>
      <c r="AC75" s="229"/>
      <c r="AD75" s="229"/>
      <c r="AE75" s="229"/>
      <c r="AF75" s="229"/>
      <c r="AG75" s="229"/>
      <c r="AH75" s="229"/>
      <c r="AI75" s="229"/>
    </row>
    <row r="76" spans="1:35">
      <c r="B76" s="253"/>
      <c r="C76" s="254"/>
      <c r="D76" s="254"/>
      <c r="E76" s="254"/>
      <c r="F76" s="356"/>
      <c r="G76" s="253"/>
      <c r="H76" s="325"/>
      <c r="I76" s="229"/>
      <c r="J76" s="229"/>
      <c r="K76" s="229"/>
      <c r="L76" s="229"/>
      <c r="M76" s="229"/>
      <c r="N76" s="229"/>
      <c r="O76" s="229"/>
      <c r="P76" s="229"/>
      <c r="Q76" s="229"/>
      <c r="R76" s="229"/>
      <c r="S76" s="229"/>
      <c r="T76" s="229"/>
      <c r="U76" s="229"/>
      <c r="V76" s="229"/>
      <c r="W76" s="229"/>
      <c r="X76" s="229"/>
      <c r="Y76" s="229"/>
      <c r="Z76" s="229"/>
      <c r="AA76" s="229"/>
      <c r="AB76" s="229"/>
      <c r="AC76" s="229"/>
      <c r="AD76" s="229"/>
      <c r="AE76" s="229"/>
      <c r="AF76" s="229"/>
      <c r="AG76" s="229"/>
      <c r="AH76" s="229"/>
      <c r="AI76" s="229"/>
    </row>
    <row r="77" spans="1:35">
      <c r="B77" s="253"/>
      <c r="C77" s="254"/>
      <c r="D77" s="254"/>
      <c r="E77" s="254"/>
      <c r="F77" s="356"/>
      <c r="G77" s="253"/>
      <c r="H77" s="325"/>
      <c r="I77" s="229"/>
      <c r="J77" s="229"/>
      <c r="K77" s="229"/>
      <c r="L77" s="229"/>
      <c r="M77" s="229"/>
      <c r="N77" s="229"/>
      <c r="O77" s="229"/>
      <c r="P77" s="229"/>
      <c r="Q77" s="229"/>
      <c r="R77" s="229"/>
      <c r="S77" s="229"/>
      <c r="T77" s="229"/>
      <c r="U77" s="229"/>
      <c r="V77" s="229"/>
      <c r="W77" s="229"/>
      <c r="X77" s="229"/>
      <c r="Y77" s="229"/>
      <c r="Z77" s="229"/>
      <c r="AA77" s="229"/>
      <c r="AB77" s="229"/>
      <c r="AC77" s="229"/>
      <c r="AD77" s="229"/>
      <c r="AE77" s="229"/>
      <c r="AF77" s="229"/>
      <c r="AG77" s="229"/>
      <c r="AH77" s="229"/>
      <c r="AI77" s="229"/>
    </row>
    <row r="78" spans="1:35">
      <c r="B78" s="253"/>
      <c r="C78" s="254"/>
      <c r="D78" s="254"/>
      <c r="E78" s="254"/>
      <c r="F78" s="356"/>
      <c r="G78" s="253"/>
      <c r="H78" s="325"/>
      <c r="I78" s="229"/>
      <c r="J78" s="229"/>
      <c r="K78" s="229"/>
      <c r="L78" s="229"/>
      <c r="M78" s="229"/>
      <c r="N78" s="229"/>
      <c r="O78" s="229"/>
      <c r="P78" s="229"/>
      <c r="Q78" s="229"/>
      <c r="R78" s="229"/>
      <c r="S78" s="229"/>
      <c r="T78" s="229"/>
      <c r="U78" s="229"/>
      <c r="V78" s="229"/>
      <c r="W78" s="229"/>
      <c r="X78" s="229"/>
      <c r="Y78" s="229"/>
      <c r="Z78" s="229"/>
      <c r="AA78" s="229"/>
      <c r="AB78" s="229"/>
      <c r="AC78" s="229"/>
      <c r="AD78" s="229"/>
      <c r="AE78" s="229"/>
      <c r="AF78" s="229"/>
      <c r="AG78" s="229"/>
      <c r="AH78" s="229"/>
      <c r="AI78" s="229"/>
    </row>
    <row r="79" spans="1:35">
      <c r="B79" s="253"/>
      <c r="C79" s="254"/>
      <c r="D79" s="254"/>
      <c r="E79" s="254"/>
      <c r="F79" s="356"/>
      <c r="G79" s="253"/>
      <c r="H79" s="325"/>
      <c r="I79" s="229"/>
      <c r="J79" s="229"/>
      <c r="K79" s="229"/>
      <c r="L79" s="229"/>
      <c r="M79" s="229"/>
      <c r="N79" s="229"/>
      <c r="O79" s="229"/>
      <c r="P79" s="229"/>
      <c r="Q79" s="229"/>
      <c r="R79" s="229"/>
      <c r="S79" s="229"/>
      <c r="T79" s="229"/>
      <c r="U79" s="229"/>
      <c r="V79" s="229"/>
      <c r="W79" s="229"/>
      <c r="X79" s="229"/>
      <c r="Y79" s="229"/>
      <c r="Z79" s="229"/>
      <c r="AA79" s="229"/>
      <c r="AB79" s="229"/>
      <c r="AC79" s="229"/>
      <c r="AD79" s="229"/>
      <c r="AE79" s="229"/>
      <c r="AF79" s="229"/>
      <c r="AG79" s="229"/>
      <c r="AH79" s="229"/>
      <c r="AI79" s="229"/>
    </row>
    <row r="80" spans="1:35">
      <c r="B80" s="253"/>
      <c r="C80" s="254"/>
      <c r="D80" s="254"/>
      <c r="E80" s="254"/>
      <c r="F80" s="356"/>
      <c r="G80" s="253"/>
      <c r="H80" s="325"/>
      <c r="I80" s="229"/>
      <c r="J80" s="229"/>
      <c r="K80" s="229"/>
      <c r="L80" s="229"/>
      <c r="M80" s="229"/>
      <c r="N80" s="229"/>
      <c r="O80" s="229"/>
      <c r="P80" s="229"/>
      <c r="Q80" s="229"/>
      <c r="R80" s="229"/>
      <c r="S80" s="229"/>
      <c r="T80" s="229"/>
      <c r="U80" s="229"/>
      <c r="V80" s="229"/>
      <c r="W80" s="229"/>
      <c r="X80" s="229"/>
      <c r="Y80" s="229"/>
      <c r="Z80" s="229"/>
      <c r="AA80" s="229"/>
      <c r="AB80" s="229"/>
      <c r="AC80" s="229"/>
      <c r="AD80" s="229"/>
      <c r="AE80" s="229"/>
      <c r="AF80" s="229"/>
      <c r="AG80" s="229"/>
      <c r="AH80" s="229"/>
      <c r="AI80" s="229"/>
    </row>
    <row r="81" spans="2:35">
      <c r="B81" s="253"/>
      <c r="C81" s="254"/>
      <c r="D81" s="254"/>
      <c r="E81" s="254"/>
      <c r="F81" s="356"/>
      <c r="G81" s="253"/>
      <c r="H81" s="325"/>
      <c r="I81" s="229"/>
      <c r="J81" s="229"/>
      <c r="K81" s="229"/>
      <c r="L81" s="229"/>
      <c r="M81" s="229"/>
      <c r="N81" s="229"/>
      <c r="O81" s="229"/>
      <c r="P81" s="229"/>
      <c r="Q81" s="229"/>
      <c r="R81" s="229"/>
      <c r="S81" s="229"/>
      <c r="T81" s="229"/>
      <c r="U81" s="229"/>
      <c r="V81" s="229"/>
      <c r="W81" s="229"/>
      <c r="X81" s="229"/>
      <c r="Y81" s="229"/>
      <c r="Z81" s="229"/>
      <c r="AA81" s="229"/>
      <c r="AB81" s="229"/>
      <c r="AC81" s="229"/>
      <c r="AD81" s="229"/>
      <c r="AE81" s="229"/>
      <c r="AF81" s="229"/>
      <c r="AG81" s="229"/>
      <c r="AH81" s="229"/>
      <c r="AI81" s="229"/>
    </row>
    <row r="82" spans="2:35">
      <c r="B82" s="253"/>
      <c r="C82" s="254"/>
      <c r="D82" s="254"/>
      <c r="E82" s="254"/>
      <c r="F82" s="356"/>
      <c r="G82" s="253"/>
      <c r="H82" s="325"/>
      <c r="I82" s="229"/>
      <c r="J82" s="229"/>
      <c r="K82" s="229"/>
      <c r="L82" s="229"/>
      <c r="M82" s="229"/>
      <c r="N82" s="229"/>
      <c r="O82" s="229"/>
      <c r="P82" s="229"/>
      <c r="Q82" s="229"/>
      <c r="R82" s="229"/>
      <c r="S82" s="229"/>
      <c r="T82" s="229"/>
      <c r="U82" s="229"/>
      <c r="V82" s="229"/>
      <c r="W82" s="229"/>
      <c r="X82" s="229"/>
      <c r="Y82" s="229"/>
      <c r="Z82" s="229"/>
      <c r="AA82" s="229"/>
      <c r="AB82" s="229"/>
      <c r="AC82" s="229"/>
      <c r="AD82" s="229"/>
      <c r="AE82" s="229"/>
      <c r="AF82" s="229"/>
      <c r="AG82" s="229"/>
      <c r="AH82" s="229"/>
      <c r="AI82" s="229"/>
    </row>
    <row r="83" spans="2:35">
      <c r="B83" s="253"/>
      <c r="C83" s="254"/>
      <c r="D83" s="254"/>
      <c r="E83" s="254"/>
      <c r="F83" s="356"/>
      <c r="G83" s="253"/>
      <c r="H83" s="325"/>
      <c r="I83" s="229"/>
      <c r="J83" s="229"/>
      <c r="K83" s="229"/>
      <c r="L83" s="229"/>
      <c r="M83" s="229"/>
      <c r="N83" s="229"/>
      <c r="O83" s="229"/>
      <c r="P83" s="229"/>
      <c r="Q83" s="229"/>
      <c r="R83" s="229"/>
      <c r="S83" s="229"/>
      <c r="T83" s="229"/>
      <c r="U83" s="229"/>
      <c r="V83" s="229"/>
      <c r="W83" s="229"/>
      <c r="X83" s="229"/>
      <c r="Y83" s="229"/>
      <c r="Z83" s="229"/>
      <c r="AA83" s="229"/>
      <c r="AB83" s="229"/>
      <c r="AC83" s="229"/>
      <c r="AD83" s="229"/>
      <c r="AE83" s="229"/>
      <c r="AF83" s="229"/>
      <c r="AG83" s="229"/>
      <c r="AH83" s="229"/>
      <c r="AI83" s="229"/>
    </row>
    <row r="84" spans="2:35">
      <c r="B84" s="253"/>
      <c r="C84" s="254"/>
      <c r="D84" s="254"/>
      <c r="E84" s="254"/>
      <c r="F84" s="356"/>
      <c r="G84" s="253"/>
      <c r="H84" s="325"/>
      <c r="I84" s="229"/>
      <c r="J84" s="229"/>
      <c r="K84" s="229"/>
      <c r="L84" s="229"/>
      <c r="M84" s="229"/>
      <c r="N84" s="229"/>
      <c r="O84" s="229"/>
      <c r="P84" s="229"/>
      <c r="Q84" s="229"/>
      <c r="R84" s="229"/>
      <c r="S84" s="229"/>
      <c r="T84" s="229"/>
      <c r="U84" s="229"/>
      <c r="V84" s="229"/>
      <c r="W84" s="229"/>
      <c r="X84" s="229"/>
      <c r="Y84" s="229"/>
      <c r="Z84" s="229"/>
      <c r="AA84" s="229"/>
      <c r="AB84" s="229"/>
      <c r="AC84" s="229"/>
      <c r="AD84" s="229"/>
      <c r="AE84" s="229"/>
      <c r="AF84" s="229"/>
      <c r="AG84" s="229"/>
      <c r="AH84" s="229"/>
      <c r="AI84" s="229"/>
    </row>
    <row r="85" spans="2:35">
      <c r="B85" s="253"/>
      <c r="C85" s="254"/>
      <c r="D85" s="254"/>
      <c r="E85" s="254"/>
      <c r="F85" s="356"/>
      <c r="G85" s="253"/>
      <c r="H85" s="325"/>
      <c r="I85" s="229"/>
      <c r="J85" s="229"/>
      <c r="K85" s="229"/>
      <c r="L85" s="229"/>
      <c r="M85" s="229"/>
      <c r="N85" s="229"/>
      <c r="O85" s="229"/>
      <c r="P85" s="229"/>
      <c r="Q85" s="229"/>
      <c r="R85" s="229"/>
      <c r="S85" s="229"/>
      <c r="T85" s="229"/>
      <c r="U85" s="229"/>
      <c r="V85" s="229"/>
      <c r="W85" s="229"/>
      <c r="X85" s="229"/>
      <c r="Y85" s="229"/>
      <c r="Z85" s="229"/>
      <c r="AA85" s="229"/>
      <c r="AB85" s="229"/>
      <c r="AC85" s="229"/>
      <c r="AD85" s="229"/>
      <c r="AE85" s="229"/>
      <c r="AF85" s="229"/>
      <c r="AG85" s="229"/>
      <c r="AH85" s="229"/>
      <c r="AI85" s="229"/>
    </row>
    <row r="86" spans="2:35">
      <c r="B86" s="253"/>
      <c r="C86" s="254"/>
      <c r="D86" s="254"/>
      <c r="E86" s="254"/>
      <c r="F86" s="356"/>
      <c r="G86" s="253"/>
      <c r="H86" s="325"/>
      <c r="I86" s="229"/>
      <c r="J86" s="229"/>
      <c r="K86" s="229"/>
      <c r="L86" s="229"/>
      <c r="M86" s="229"/>
      <c r="N86" s="229"/>
      <c r="O86" s="229"/>
      <c r="P86" s="229"/>
      <c r="Q86" s="229"/>
      <c r="R86" s="229"/>
      <c r="S86" s="229"/>
      <c r="T86" s="229"/>
      <c r="U86" s="229"/>
      <c r="V86" s="229"/>
      <c r="W86" s="229"/>
      <c r="X86" s="229"/>
      <c r="Y86" s="229"/>
      <c r="Z86" s="229"/>
      <c r="AA86" s="229"/>
      <c r="AB86" s="229"/>
      <c r="AC86" s="229"/>
      <c r="AD86" s="229"/>
      <c r="AE86" s="229"/>
      <c r="AF86" s="229"/>
      <c r="AG86" s="229"/>
      <c r="AH86" s="229"/>
      <c r="AI86" s="229"/>
    </row>
    <row r="87" spans="2:35">
      <c r="B87" s="253"/>
      <c r="C87" s="254"/>
      <c r="D87" s="254"/>
      <c r="E87" s="254"/>
      <c r="F87" s="356"/>
      <c r="G87" s="253"/>
      <c r="H87" s="325"/>
      <c r="I87" s="229"/>
      <c r="J87" s="229"/>
      <c r="K87" s="229"/>
      <c r="L87" s="229"/>
      <c r="M87" s="229"/>
      <c r="N87" s="229"/>
      <c r="O87" s="229"/>
      <c r="P87" s="229"/>
      <c r="Q87" s="229"/>
      <c r="R87" s="229"/>
      <c r="S87" s="229"/>
      <c r="T87" s="229"/>
      <c r="U87" s="229"/>
      <c r="V87" s="229"/>
      <c r="W87" s="229"/>
      <c r="X87" s="229"/>
      <c r="Y87" s="229"/>
      <c r="Z87" s="229"/>
      <c r="AA87" s="229"/>
      <c r="AB87" s="229"/>
      <c r="AC87" s="229"/>
      <c r="AD87" s="229"/>
      <c r="AE87" s="229"/>
      <c r="AF87" s="229"/>
      <c r="AG87" s="229"/>
      <c r="AH87" s="229"/>
      <c r="AI87" s="229"/>
    </row>
    <row r="88" spans="2:35">
      <c r="B88" s="253"/>
      <c r="C88" s="254"/>
      <c r="D88" s="254"/>
      <c r="E88" s="254"/>
      <c r="F88" s="356"/>
      <c r="G88" s="253"/>
      <c r="H88" s="325"/>
      <c r="I88" s="229"/>
      <c r="J88" s="229"/>
      <c r="K88" s="229"/>
      <c r="L88" s="229"/>
      <c r="M88" s="229"/>
      <c r="N88" s="229"/>
      <c r="O88" s="229"/>
      <c r="P88" s="229"/>
      <c r="Q88" s="229"/>
      <c r="R88" s="229"/>
      <c r="S88" s="229"/>
      <c r="T88" s="229"/>
      <c r="U88" s="229"/>
      <c r="V88" s="229"/>
      <c r="W88" s="229"/>
      <c r="X88" s="229"/>
      <c r="Y88" s="229"/>
      <c r="Z88" s="229"/>
      <c r="AA88" s="229"/>
      <c r="AB88" s="229"/>
      <c r="AC88" s="229"/>
      <c r="AD88" s="229"/>
      <c r="AE88" s="229"/>
      <c r="AF88" s="229"/>
      <c r="AG88" s="229"/>
      <c r="AH88" s="229"/>
      <c r="AI88" s="229"/>
    </row>
    <row r="89" spans="2:35">
      <c r="B89" s="253"/>
      <c r="C89" s="254"/>
      <c r="D89" s="254"/>
      <c r="E89" s="254"/>
      <c r="F89" s="356"/>
      <c r="G89" s="253"/>
      <c r="H89" s="325"/>
      <c r="I89" s="229"/>
      <c r="J89" s="229"/>
      <c r="K89" s="229"/>
      <c r="L89" s="229"/>
      <c r="M89" s="229"/>
      <c r="N89" s="229"/>
      <c r="O89" s="229"/>
      <c r="P89" s="229"/>
      <c r="Q89" s="229"/>
      <c r="R89" s="229"/>
      <c r="S89" s="229"/>
      <c r="T89" s="229"/>
      <c r="U89" s="229"/>
      <c r="V89" s="229"/>
      <c r="W89" s="229"/>
      <c r="X89" s="229"/>
      <c r="Y89" s="229"/>
      <c r="Z89" s="229"/>
      <c r="AA89" s="229"/>
      <c r="AB89" s="229"/>
      <c r="AC89" s="229"/>
      <c r="AD89" s="229"/>
      <c r="AE89" s="229"/>
      <c r="AF89" s="229"/>
      <c r="AG89" s="229"/>
      <c r="AH89" s="229"/>
      <c r="AI89" s="229"/>
    </row>
    <row r="90" spans="2:35">
      <c r="B90" s="253"/>
      <c r="C90" s="254"/>
      <c r="D90" s="254"/>
      <c r="E90" s="254"/>
      <c r="F90" s="356"/>
      <c r="G90" s="253"/>
      <c r="H90" s="325"/>
      <c r="I90" s="229"/>
      <c r="J90" s="229"/>
      <c r="K90" s="229"/>
      <c r="L90" s="229"/>
      <c r="M90" s="229"/>
      <c r="N90" s="229"/>
      <c r="O90" s="229"/>
      <c r="P90" s="229"/>
      <c r="Q90" s="229"/>
      <c r="R90" s="229"/>
      <c r="S90" s="229"/>
      <c r="T90" s="229"/>
      <c r="U90" s="229"/>
      <c r="V90" s="229"/>
      <c r="W90" s="229"/>
      <c r="X90" s="229"/>
      <c r="Y90" s="229"/>
      <c r="Z90" s="229"/>
      <c r="AA90" s="229"/>
      <c r="AB90" s="229"/>
      <c r="AC90" s="229"/>
      <c r="AD90" s="229"/>
      <c r="AE90" s="229"/>
      <c r="AF90" s="229"/>
      <c r="AG90" s="229"/>
      <c r="AH90" s="229"/>
      <c r="AI90" s="229"/>
    </row>
    <row r="91" spans="2:35">
      <c r="B91" s="253"/>
      <c r="C91" s="254"/>
      <c r="D91" s="254"/>
      <c r="E91" s="254"/>
      <c r="F91" s="356"/>
      <c r="G91" s="253"/>
      <c r="H91" s="325"/>
      <c r="I91" s="229"/>
      <c r="J91" s="229"/>
      <c r="K91" s="229"/>
      <c r="L91" s="229"/>
      <c r="M91" s="229"/>
      <c r="N91" s="229"/>
      <c r="O91" s="229"/>
      <c r="P91" s="229"/>
      <c r="Q91" s="229"/>
      <c r="R91" s="229"/>
      <c r="S91" s="229"/>
      <c r="T91" s="229"/>
      <c r="U91" s="229"/>
      <c r="V91" s="229"/>
      <c r="W91" s="229"/>
      <c r="X91" s="229"/>
      <c r="Y91" s="229"/>
      <c r="Z91" s="229"/>
      <c r="AA91" s="229"/>
      <c r="AB91" s="229"/>
      <c r="AC91" s="229"/>
      <c r="AD91" s="229"/>
      <c r="AE91" s="229"/>
      <c r="AF91" s="229"/>
      <c r="AG91" s="229"/>
      <c r="AH91" s="229"/>
      <c r="AI91" s="229"/>
    </row>
    <row r="92" spans="2:35">
      <c r="B92" s="253"/>
      <c r="C92" s="254"/>
      <c r="D92" s="254"/>
      <c r="E92" s="254"/>
      <c r="F92" s="356"/>
      <c r="G92" s="253"/>
      <c r="H92" s="325"/>
      <c r="I92" s="229"/>
      <c r="J92" s="229"/>
      <c r="K92" s="229"/>
      <c r="L92" s="229"/>
      <c r="M92" s="229"/>
      <c r="N92" s="229"/>
      <c r="O92" s="229"/>
      <c r="P92" s="229"/>
      <c r="Q92" s="229"/>
      <c r="R92" s="229"/>
      <c r="S92" s="229"/>
      <c r="T92" s="229"/>
      <c r="U92" s="229"/>
      <c r="V92" s="229"/>
      <c r="W92" s="229"/>
      <c r="X92" s="229"/>
      <c r="Y92" s="229"/>
      <c r="Z92" s="229"/>
      <c r="AA92" s="229"/>
      <c r="AB92" s="229"/>
      <c r="AC92" s="229"/>
      <c r="AD92" s="229"/>
      <c r="AE92" s="229"/>
      <c r="AF92" s="229"/>
      <c r="AG92" s="229"/>
      <c r="AH92" s="229"/>
      <c r="AI92" s="229"/>
    </row>
    <row r="93" spans="2:35">
      <c r="B93" s="253"/>
      <c r="C93" s="254"/>
      <c r="D93" s="254"/>
      <c r="E93" s="254"/>
      <c r="F93" s="356"/>
      <c r="G93" s="253"/>
      <c r="H93" s="325"/>
      <c r="I93" s="229"/>
      <c r="J93" s="229"/>
      <c r="K93" s="229"/>
      <c r="L93" s="229"/>
      <c r="M93" s="229"/>
      <c r="N93" s="229"/>
      <c r="O93" s="229"/>
      <c r="P93" s="229"/>
      <c r="Q93" s="229"/>
      <c r="R93" s="229"/>
      <c r="S93" s="229"/>
      <c r="T93" s="229"/>
      <c r="U93" s="229"/>
      <c r="V93" s="229"/>
      <c r="W93" s="229"/>
      <c r="X93" s="229"/>
      <c r="Y93" s="229"/>
      <c r="Z93" s="229"/>
      <c r="AA93" s="229"/>
      <c r="AB93" s="229"/>
      <c r="AC93" s="229"/>
      <c r="AD93" s="229"/>
      <c r="AE93" s="229"/>
      <c r="AF93" s="229"/>
      <c r="AG93" s="229"/>
      <c r="AH93" s="229"/>
      <c r="AI93" s="229"/>
    </row>
    <row r="94" spans="2:35">
      <c r="B94" s="253"/>
      <c r="C94" s="254"/>
      <c r="D94" s="254"/>
      <c r="E94" s="254"/>
      <c r="F94" s="356"/>
      <c r="G94" s="253"/>
      <c r="H94" s="325"/>
      <c r="I94" s="229"/>
      <c r="J94" s="229"/>
      <c r="K94" s="229"/>
      <c r="L94" s="229"/>
      <c r="M94" s="229"/>
      <c r="N94" s="229"/>
      <c r="O94" s="229"/>
      <c r="P94" s="229"/>
      <c r="Q94" s="229"/>
      <c r="R94" s="229"/>
      <c r="S94" s="229"/>
      <c r="T94" s="229"/>
      <c r="U94" s="229"/>
      <c r="V94" s="229"/>
      <c r="W94" s="229"/>
      <c r="X94" s="229"/>
      <c r="Y94" s="229"/>
      <c r="Z94" s="229"/>
      <c r="AA94" s="229"/>
      <c r="AB94" s="229"/>
      <c r="AC94" s="229"/>
      <c r="AD94" s="229"/>
      <c r="AE94" s="229"/>
      <c r="AF94" s="229"/>
      <c r="AG94" s="229"/>
      <c r="AH94" s="229"/>
      <c r="AI94" s="229"/>
    </row>
    <row r="95" spans="2:35">
      <c r="B95" s="253"/>
      <c r="C95" s="254"/>
      <c r="D95" s="254"/>
      <c r="E95" s="254"/>
      <c r="F95" s="356"/>
      <c r="G95" s="253"/>
      <c r="H95" s="325"/>
      <c r="I95" s="229"/>
      <c r="J95" s="229"/>
      <c r="K95" s="229"/>
      <c r="L95" s="229"/>
      <c r="M95" s="229"/>
      <c r="N95" s="229"/>
      <c r="O95" s="229"/>
      <c r="P95" s="229"/>
      <c r="Q95" s="229"/>
      <c r="R95" s="229"/>
      <c r="S95" s="229"/>
      <c r="T95" s="229"/>
      <c r="U95" s="229"/>
      <c r="V95" s="229"/>
      <c r="W95" s="229"/>
      <c r="X95" s="229"/>
      <c r="Y95" s="229"/>
      <c r="Z95" s="229"/>
      <c r="AA95" s="229"/>
      <c r="AB95" s="229"/>
      <c r="AC95" s="229"/>
      <c r="AD95" s="229"/>
      <c r="AE95" s="229"/>
      <c r="AF95" s="229"/>
      <c r="AG95" s="229"/>
      <c r="AH95" s="229"/>
      <c r="AI95" s="229"/>
    </row>
    <row r="96" spans="2:35">
      <c r="B96" s="253"/>
      <c r="C96" s="254"/>
      <c r="D96" s="254"/>
      <c r="E96" s="254"/>
      <c r="F96" s="356"/>
      <c r="G96" s="253"/>
      <c r="H96" s="325"/>
      <c r="I96" s="229"/>
      <c r="J96" s="229"/>
      <c r="K96" s="229"/>
      <c r="L96" s="229"/>
      <c r="M96" s="229"/>
      <c r="N96" s="229"/>
      <c r="O96" s="229"/>
      <c r="P96" s="229"/>
      <c r="Q96" s="229"/>
      <c r="R96" s="229"/>
      <c r="S96" s="229"/>
      <c r="T96" s="229"/>
      <c r="U96" s="229"/>
      <c r="V96" s="229"/>
      <c r="W96" s="229"/>
      <c r="X96" s="229"/>
      <c r="Y96" s="229"/>
      <c r="Z96" s="229"/>
      <c r="AA96" s="229"/>
      <c r="AB96" s="229"/>
      <c r="AC96" s="229"/>
      <c r="AD96" s="229"/>
      <c r="AE96" s="229"/>
      <c r="AF96" s="229"/>
      <c r="AG96" s="229"/>
      <c r="AH96" s="229"/>
      <c r="AI96" s="229"/>
    </row>
    <row r="97" spans="2:35">
      <c r="B97" s="253"/>
      <c r="C97" s="254"/>
      <c r="D97" s="254"/>
      <c r="E97" s="254"/>
      <c r="F97" s="356"/>
      <c r="G97" s="253"/>
      <c r="H97" s="325"/>
      <c r="I97" s="229"/>
      <c r="J97" s="229"/>
      <c r="K97" s="229"/>
      <c r="L97" s="229"/>
      <c r="M97" s="229"/>
      <c r="N97" s="229"/>
      <c r="O97" s="229"/>
      <c r="P97" s="229"/>
      <c r="Q97" s="229"/>
      <c r="R97" s="229"/>
      <c r="S97" s="229"/>
      <c r="T97" s="229"/>
      <c r="U97" s="229"/>
      <c r="V97" s="229"/>
      <c r="W97" s="229"/>
      <c r="X97" s="229"/>
      <c r="Y97" s="229"/>
      <c r="Z97" s="229"/>
      <c r="AA97" s="229"/>
      <c r="AB97" s="229"/>
      <c r="AC97" s="229"/>
      <c r="AD97" s="229"/>
      <c r="AE97" s="229"/>
      <c r="AF97" s="229"/>
      <c r="AG97" s="229"/>
      <c r="AH97" s="229"/>
      <c r="AI97" s="229"/>
    </row>
    <row r="98" spans="2:35">
      <c r="B98" s="253"/>
      <c r="C98" s="254"/>
      <c r="D98" s="254"/>
      <c r="E98" s="254"/>
      <c r="F98" s="356"/>
      <c r="G98" s="253"/>
      <c r="H98" s="325"/>
      <c r="I98" s="229"/>
      <c r="J98" s="229"/>
      <c r="K98" s="229"/>
      <c r="L98" s="229"/>
      <c r="M98" s="229"/>
      <c r="N98" s="229"/>
      <c r="O98" s="229"/>
      <c r="P98" s="229"/>
      <c r="Q98" s="229"/>
      <c r="R98" s="229"/>
      <c r="S98" s="229"/>
      <c r="T98" s="229"/>
      <c r="U98" s="229"/>
      <c r="V98" s="229"/>
      <c r="W98" s="229"/>
      <c r="X98" s="229"/>
      <c r="Y98" s="229"/>
      <c r="Z98" s="229"/>
      <c r="AA98" s="229"/>
      <c r="AB98" s="229"/>
      <c r="AC98" s="229"/>
      <c r="AD98" s="229"/>
      <c r="AE98" s="229"/>
      <c r="AF98" s="229"/>
      <c r="AG98" s="229"/>
      <c r="AH98" s="229"/>
      <c r="AI98" s="229"/>
    </row>
    <row r="99" spans="2:35">
      <c r="B99" s="253"/>
      <c r="C99" s="254"/>
      <c r="D99" s="254"/>
      <c r="E99" s="254"/>
      <c r="F99" s="356"/>
      <c r="G99" s="253"/>
      <c r="H99" s="325"/>
      <c r="I99" s="229"/>
      <c r="J99" s="229"/>
      <c r="K99" s="229"/>
      <c r="L99" s="229"/>
      <c r="M99" s="229"/>
      <c r="N99" s="229"/>
      <c r="O99" s="229"/>
      <c r="P99" s="229"/>
      <c r="Q99" s="229"/>
      <c r="R99" s="229"/>
      <c r="S99" s="229"/>
      <c r="T99" s="229"/>
      <c r="U99" s="229"/>
      <c r="V99" s="229"/>
      <c r="W99" s="229"/>
      <c r="X99" s="229"/>
      <c r="Y99" s="229"/>
      <c r="Z99" s="229"/>
      <c r="AA99" s="229"/>
      <c r="AB99" s="229"/>
      <c r="AC99" s="229"/>
      <c r="AD99" s="229"/>
      <c r="AE99" s="229"/>
      <c r="AF99" s="229"/>
      <c r="AG99" s="229"/>
      <c r="AH99" s="229"/>
      <c r="AI99" s="229"/>
    </row>
    <row r="100" spans="2:35">
      <c r="B100" s="253"/>
      <c r="C100" s="254"/>
      <c r="D100" s="254"/>
      <c r="E100" s="254"/>
      <c r="F100" s="356"/>
      <c r="G100" s="253"/>
      <c r="H100" s="325"/>
      <c r="I100" s="229"/>
      <c r="J100" s="229"/>
      <c r="K100" s="229"/>
      <c r="L100" s="229"/>
      <c r="M100" s="229"/>
      <c r="N100" s="229"/>
      <c r="O100" s="229"/>
      <c r="P100" s="229"/>
      <c r="Q100" s="229"/>
      <c r="R100" s="229"/>
      <c r="S100" s="229"/>
      <c r="T100" s="229"/>
      <c r="U100" s="229"/>
      <c r="V100" s="229"/>
      <c r="W100" s="229"/>
      <c r="X100" s="229"/>
      <c r="Y100" s="229"/>
      <c r="Z100" s="229"/>
      <c r="AA100" s="229"/>
      <c r="AB100" s="229"/>
      <c r="AC100" s="229"/>
      <c r="AD100" s="229"/>
      <c r="AE100" s="229"/>
      <c r="AF100" s="229"/>
      <c r="AG100" s="229"/>
      <c r="AH100" s="229"/>
      <c r="AI100" s="229"/>
    </row>
    <row r="101" spans="2:35">
      <c r="B101" s="253"/>
      <c r="C101" s="254"/>
      <c r="D101" s="254"/>
      <c r="E101" s="254"/>
      <c r="F101" s="356"/>
      <c r="G101" s="253"/>
      <c r="H101" s="325"/>
      <c r="I101" s="229"/>
      <c r="J101" s="229"/>
      <c r="K101" s="229"/>
      <c r="L101" s="229"/>
      <c r="M101" s="229"/>
      <c r="N101" s="229"/>
      <c r="O101" s="229"/>
      <c r="P101" s="229"/>
      <c r="Q101" s="229"/>
      <c r="R101" s="229"/>
      <c r="S101" s="229"/>
      <c r="T101" s="229"/>
      <c r="U101" s="229"/>
      <c r="V101" s="229"/>
      <c r="W101" s="229"/>
      <c r="X101" s="229"/>
      <c r="Y101" s="229"/>
      <c r="Z101" s="229"/>
      <c r="AA101" s="229"/>
      <c r="AB101" s="229"/>
      <c r="AC101" s="229"/>
      <c r="AD101" s="229"/>
      <c r="AE101" s="229"/>
      <c r="AF101" s="229"/>
      <c r="AG101" s="229"/>
      <c r="AH101" s="229"/>
      <c r="AI101" s="229"/>
    </row>
    <row r="102" spans="2:35">
      <c r="B102" s="253"/>
      <c r="C102" s="254"/>
      <c r="D102" s="254"/>
      <c r="E102" s="254"/>
      <c r="F102" s="356"/>
      <c r="G102" s="253"/>
      <c r="H102" s="325"/>
      <c r="I102" s="229"/>
      <c r="J102" s="229"/>
      <c r="K102" s="229"/>
      <c r="L102" s="229"/>
      <c r="M102" s="229"/>
      <c r="N102" s="229"/>
      <c r="O102" s="229"/>
      <c r="P102" s="229"/>
      <c r="Q102" s="229"/>
      <c r="R102" s="229"/>
      <c r="S102" s="229"/>
      <c r="T102" s="229"/>
      <c r="U102" s="229"/>
      <c r="V102" s="229"/>
      <c r="W102" s="229"/>
      <c r="X102" s="229"/>
      <c r="Y102" s="229"/>
      <c r="Z102" s="229"/>
      <c r="AA102" s="229"/>
      <c r="AB102" s="229"/>
      <c r="AC102" s="229"/>
      <c r="AD102" s="229"/>
      <c r="AE102" s="229"/>
      <c r="AF102" s="229"/>
      <c r="AG102" s="229"/>
      <c r="AH102" s="229"/>
      <c r="AI102" s="229"/>
    </row>
    <row r="103" spans="2:35">
      <c r="B103" s="253"/>
      <c r="C103" s="254"/>
      <c r="D103" s="254"/>
      <c r="E103" s="254"/>
      <c r="F103" s="356"/>
      <c r="G103" s="253"/>
      <c r="H103" s="325"/>
      <c r="I103" s="229"/>
      <c r="J103" s="229"/>
      <c r="K103" s="229"/>
      <c r="L103" s="229"/>
      <c r="M103" s="229"/>
      <c r="N103" s="229"/>
      <c r="O103" s="229"/>
      <c r="P103" s="229"/>
      <c r="Q103" s="229"/>
      <c r="R103" s="229"/>
      <c r="S103" s="229"/>
      <c r="T103" s="229"/>
      <c r="U103" s="229"/>
      <c r="V103" s="229"/>
      <c r="W103" s="229"/>
      <c r="X103" s="229"/>
      <c r="Y103" s="229"/>
      <c r="Z103" s="229"/>
      <c r="AA103" s="229"/>
      <c r="AB103" s="229"/>
      <c r="AC103" s="229"/>
      <c r="AD103" s="229"/>
      <c r="AE103" s="229"/>
      <c r="AF103" s="229"/>
      <c r="AG103" s="229"/>
      <c r="AH103" s="229"/>
      <c r="AI103" s="229"/>
    </row>
    <row r="104" spans="2:35">
      <c r="B104" s="253"/>
      <c r="C104" s="254"/>
      <c r="D104" s="254"/>
      <c r="E104" s="254"/>
      <c r="F104" s="356"/>
      <c r="G104" s="253"/>
      <c r="H104" s="325"/>
      <c r="I104" s="229"/>
      <c r="J104" s="229"/>
      <c r="K104" s="229"/>
      <c r="L104" s="229"/>
      <c r="M104" s="229"/>
      <c r="N104" s="229"/>
      <c r="O104" s="229"/>
      <c r="P104" s="229"/>
      <c r="Q104" s="229"/>
      <c r="R104" s="229"/>
      <c r="S104" s="229"/>
      <c r="T104" s="229"/>
      <c r="U104" s="229"/>
      <c r="V104" s="229"/>
      <c r="W104" s="229"/>
      <c r="X104" s="229"/>
      <c r="Y104" s="229"/>
      <c r="Z104" s="229"/>
      <c r="AA104" s="229"/>
      <c r="AB104" s="229"/>
      <c r="AC104" s="229"/>
      <c r="AD104" s="229"/>
      <c r="AE104" s="229"/>
      <c r="AF104" s="229"/>
      <c r="AG104" s="229"/>
      <c r="AH104" s="229"/>
      <c r="AI104" s="229"/>
    </row>
    <row r="105" spans="2:35">
      <c r="B105" s="253"/>
      <c r="C105" s="254"/>
      <c r="D105" s="254"/>
      <c r="E105" s="254"/>
      <c r="F105" s="356"/>
      <c r="G105" s="253"/>
      <c r="H105" s="325"/>
      <c r="I105" s="229"/>
      <c r="J105" s="229"/>
      <c r="K105" s="229"/>
      <c r="L105" s="229"/>
      <c r="M105" s="229"/>
      <c r="N105" s="229"/>
      <c r="O105" s="229"/>
      <c r="P105" s="229"/>
      <c r="Q105" s="229"/>
      <c r="R105" s="229"/>
      <c r="S105" s="229"/>
      <c r="T105" s="229"/>
      <c r="U105" s="229"/>
      <c r="V105" s="229"/>
      <c r="W105" s="229"/>
      <c r="X105" s="229"/>
      <c r="Y105" s="229"/>
      <c r="Z105" s="229"/>
      <c r="AA105" s="229"/>
      <c r="AB105" s="229"/>
      <c r="AC105" s="229"/>
      <c r="AD105" s="229"/>
      <c r="AE105" s="229"/>
      <c r="AF105" s="229"/>
      <c r="AG105" s="229"/>
      <c r="AH105" s="229"/>
      <c r="AI105" s="229"/>
    </row>
    <row r="106" spans="2:35">
      <c r="B106" s="253"/>
      <c r="C106" s="254"/>
      <c r="D106" s="254"/>
      <c r="E106" s="254"/>
      <c r="F106" s="356"/>
      <c r="G106" s="253"/>
      <c r="H106" s="325"/>
      <c r="I106" s="229"/>
      <c r="J106" s="229"/>
      <c r="K106" s="229"/>
      <c r="L106" s="229"/>
      <c r="M106" s="229"/>
      <c r="N106" s="229"/>
      <c r="O106" s="229"/>
      <c r="P106" s="229"/>
      <c r="Q106" s="229"/>
      <c r="R106" s="229"/>
      <c r="S106" s="229"/>
      <c r="T106" s="229"/>
      <c r="U106" s="229"/>
      <c r="V106" s="229"/>
      <c r="W106" s="229"/>
      <c r="X106" s="229"/>
      <c r="Y106" s="229"/>
      <c r="Z106" s="229"/>
      <c r="AA106" s="229"/>
      <c r="AB106" s="229"/>
      <c r="AC106" s="229"/>
      <c r="AD106" s="229"/>
      <c r="AE106" s="229"/>
      <c r="AF106" s="229"/>
      <c r="AG106" s="229"/>
      <c r="AH106" s="229"/>
      <c r="AI106" s="229"/>
    </row>
    <row r="107" spans="2:35">
      <c r="B107" s="253"/>
      <c r="C107" s="254"/>
      <c r="D107" s="254"/>
      <c r="E107" s="254"/>
      <c r="F107" s="356"/>
      <c r="G107" s="253"/>
      <c r="H107" s="325"/>
      <c r="I107" s="229"/>
      <c r="J107" s="229"/>
      <c r="K107" s="229"/>
      <c r="L107" s="229"/>
      <c r="M107" s="229"/>
      <c r="N107" s="229"/>
      <c r="O107" s="229"/>
      <c r="P107" s="229"/>
      <c r="Q107" s="229"/>
      <c r="R107" s="229"/>
      <c r="S107" s="229"/>
      <c r="T107" s="229"/>
      <c r="U107" s="229"/>
      <c r="V107" s="229"/>
      <c r="W107" s="229"/>
      <c r="X107" s="229"/>
      <c r="Y107" s="229"/>
      <c r="Z107" s="229"/>
      <c r="AA107" s="229"/>
      <c r="AB107" s="229"/>
      <c r="AC107" s="229"/>
      <c r="AD107" s="229"/>
      <c r="AE107" s="229"/>
      <c r="AF107" s="229"/>
      <c r="AG107" s="229"/>
      <c r="AH107" s="229"/>
      <c r="AI107" s="229"/>
    </row>
    <row r="108" spans="2:35">
      <c r="B108" s="253"/>
      <c r="C108" s="254"/>
      <c r="D108" s="254"/>
      <c r="E108" s="254"/>
      <c r="F108" s="356"/>
      <c r="G108" s="253"/>
      <c r="H108" s="325"/>
      <c r="I108" s="229"/>
      <c r="J108" s="229"/>
      <c r="K108" s="229"/>
      <c r="L108" s="229"/>
      <c r="M108" s="229"/>
      <c r="N108" s="229"/>
      <c r="O108" s="229"/>
      <c r="P108" s="229"/>
      <c r="Q108" s="229"/>
      <c r="R108" s="229"/>
      <c r="S108" s="229"/>
      <c r="T108" s="229"/>
      <c r="U108" s="229"/>
      <c r="V108" s="229"/>
      <c r="W108" s="229"/>
      <c r="X108" s="229"/>
      <c r="Y108" s="229"/>
      <c r="Z108" s="229"/>
      <c r="AA108" s="229"/>
      <c r="AB108" s="229"/>
      <c r="AC108" s="229"/>
      <c r="AD108" s="229"/>
      <c r="AE108" s="229"/>
      <c r="AF108" s="229"/>
      <c r="AG108" s="229"/>
      <c r="AH108" s="229"/>
      <c r="AI108" s="229"/>
    </row>
    <row r="109" spans="2:35">
      <c r="B109" s="253"/>
      <c r="C109" s="254"/>
      <c r="D109" s="254"/>
      <c r="E109" s="254"/>
      <c r="F109" s="356"/>
      <c r="G109" s="253"/>
      <c r="H109" s="325"/>
      <c r="I109" s="229"/>
      <c r="J109" s="229"/>
      <c r="K109" s="229"/>
      <c r="L109" s="229"/>
      <c r="M109" s="229"/>
      <c r="N109" s="229"/>
      <c r="O109" s="229"/>
      <c r="P109" s="229"/>
      <c r="Q109" s="229"/>
      <c r="R109" s="229"/>
      <c r="S109" s="229"/>
      <c r="T109" s="229"/>
      <c r="U109" s="229"/>
      <c r="V109" s="229"/>
      <c r="W109" s="229"/>
      <c r="X109" s="229"/>
      <c r="Y109" s="229"/>
      <c r="Z109" s="229"/>
      <c r="AA109" s="229"/>
      <c r="AB109" s="229"/>
      <c r="AC109" s="229"/>
      <c r="AD109" s="229"/>
      <c r="AE109" s="229"/>
      <c r="AF109" s="229"/>
      <c r="AG109" s="229"/>
      <c r="AH109" s="229"/>
      <c r="AI109" s="229"/>
    </row>
    <row r="110" spans="2:35">
      <c r="B110" s="253"/>
      <c r="C110" s="254"/>
      <c r="D110" s="254"/>
      <c r="E110" s="254"/>
      <c r="F110" s="356"/>
      <c r="G110" s="253"/>
      <c r="H110" s="325"/>
      <c r="I110" s="229"/>
      <c r="J110" s="229"/>
      <c r="K110" s="229"/>
      <c r="L110" s="229"/>
      <c r="M110" s="229"/>
      <c r="N110" s="229"/>
      <c r="O110" s="229"/>
      <c r="P110" s="229"/>
      <c r="Q110" s="229"/>
      <c r="R110" s="229"/>
      <c r="S110" s="229"/>
      <c r="T110" s="229"/>
      <c r="U110" s="229"/>
      <c r="V110" s="229"/>
      <c r="W110" s="229"/>
      <c r="X110" s="229"/>
      <c r="Y110" s="229"/>
      <c r="Z110" s="229"/>
      <c r="AA110" s="229"/>
      <c r="AB110" s="229"/>
      <c r="AC110" s="229"/>
      <c r="AD110" s="229"/>
      <c r="AE110" s="229"/>
      <c r="AF110" s="229"/>
      <c r="AG110" s="229"/>
      <c r="AH110" s="229"/>
      <c r="AI110" s="229"/>
    </row>
    <row r="111" spans="2:35">
      <c r="B111" s="253"/>
      <c r="C111" s="254"/>
      <c r="D111" s="254"/>
      <c r="E111" s="254"/>
      <c r="F111" s="356"/>
      <c r="G111" s="253"/>
      <c r="H111" s="325"/>
      <c r="I111" s="229"/>
      <c r="J111" s="229"/>
      <c r="K111" s="229"/>
      <c r="L111" s="229"/>
      <c r="M111" s="229"/>
      <c r="N111" s="229"/>
      <c r="O111" s="229"/>
      <c r="P111" s="229"/>
      <c r="Q111" s="229"/>
      <c r="R111" s="229"/>
      <c r="S111" s="229"/>
      <c r="T111" s="229"/>
      <c r="U111" s="229"/>
      <c r="V111" s="229"/>
      <c r="W111" s="229"/>
      <c r="X111" s="229"/>
      <c r="Y111" s="229"/>
      <c r="Z111" s="229"/>
      <c r="AA111" s="229"/>
      <c r="AB111" s="229"/>
      <c r="AC111" s="229"/>
      <c r="AD111" s="229"/>
      <c r="AE111" s="229"/>
      <c r="AF111" s="229"/>
      <c r="AG111" s="229"/>
      <c r="AH111" s="229"/>
      <c r="AI111" s="229"/>
    </row>
    <row r="112" spans="2:35">
      <c r="B112" s="253"/>
      <c r="C112" s="254"/>
      <c r="D112" s="254"/>
      <c r="E112" s="254"/>
      <c r="F112" s="356"/>
      <c r="G112" s="253"/>
      <c r="H112" s="325"/>
      <c r="I112" s="229"/>
      <c r="J112" s="229"/>
      <c r="K112" s="229"/>
      <c r="L112" s="229"/>
      <c r="M112" s="229"/>
      <c r="N112" s="229"/>
      <c r="O112" s="229"/>
      <c r="P112" s="229"/>
      <c r="Q112" s="229"/>
      <c r="R112" s="229"/>
      <c r="S112" s="229"/>
      <c r="T112" s="229"/>
      <c r="U112" s="229"/>
      <c r="V112" s="229"/>
      <c r="W112" s="229"/>
      <c r="X112" s="229"/>
      <c r="Y112" s="229"/>
      <c r="Z112" s="229"/>
      <c r="AA112" s="229"/>
      <c r="AB112" s="229"/>
      <c r="AC112" s="229"/>
      <c r="AD112" s="229"/>
      <c r="AE112" s="229"/>
      <c r="AF112" s="229"/>
      <c r="AG112" s="229"/>
      <c r="AH112" s="229"/>
      <c r="AI112" s="229"/>
    </row>
    <row r="113" spans="2:35">
      <c r="B113" s="253"/>
      <c r="C113" s="254"/>
      <c r="D113" s="254"/>
      <c r="E113" s="254"/>
      <c r="F113" s="356"/>
      <c r="G113" s="253"/>
      <c r="H113" s="325"/>
      <c r="I113" s="229"/>
      <c r="J113" s="229"/>
      <c r="K113" s="229"/>
      <c r="L113" s="229"/>
      <c r="M113" s="229"/>
      <c r="N113" s="229"/>
      <c r="O113" s="229"/>
      <c r="P113" s="229"/>
      <c r="Q113" s="229"/>
      <c r="R113" s="229"/>
      <c r="S113" s="229"/>
      <c r="T113" s="229"/>
      <c r="U113" s="229"/>
      <c r="V113" s="229"/>
      <c r="W113" s="229"/>
      <c r="X113" s="229"/>
      <c r="Y113" s="229"/>
      <c r="Z113" s="229"/>
      <c r="AA113" s="229"/>
      <c r="AB113" s="229"/>
      <c r="AC113" s="229"/>
      <c r="AD113" s="229"/>
      <c r="AE113" s="229"/>
      <c r="AF113" s="229"/>
      <c r="AG113" s="229"/>
      <c r="AH113" s="229"/>
      <c r="AI113" s="229"/>
    </row>
    <row r="114" spans="2:35">
      <c r="B114" s="253"/>
      <c r="C114" s="254"/>
      <c r="D114" s="254"/>
      <c r="E114" s="254"/>
      <c r="F114" s="356"/>
      <c r="G114" s="253"/>
      <c r="H114" s="325"/>
      <c r="I114" s="229"/>
      <c r="J114" s="229"/>
      <c r="K114" s="229"/>
      <c r="L114" s="229"/>
      <c r="M114" s="229"/>
      <c r="N114" s="229"/>
      <c r="O114" s="229"/>
      <c r="P114" s="229"/>
      <c r="Q114" s="229"/>
      <c r="R114" s="229"/>
      <c r="S114" s="229"/>
      <c r="T114" s="229"/>
      <c r="U114" s="229"/>
      <c r="V114" s="229"/>
      <c r="W114" s="229"/>
      <c r="X114" s="229"/>
      <c r="Y114" s="229"/>
      <c r="Z114" s="229"/>
      <c r="AA114" s="229"/>
      <c r="AB114" s="229"/>
      <c r="AC114" s="229"/>
      <c r="AD114" s="229"/>
      <c r="AE114" s="229"/>
      <c r="AF114" s="229"/>
      <c r="AG114" s="229"/>
      <c r="AH114" s="229"/>
      <c r="AI114" s="229"/>
    </row>
    <row r="115" spans="2:35">
      <c r="B115" s="253"/>
      <c r="C115" s="254"/>
      <c r="D115" s="254"/>
      <c r="E115" s="254"/>
      <c r="F115" s="356"/>
      <c r="G115" s="253"/>
      <c r="H115" s="325"/>
      <c r="I115" s="229"/>
      <c r="J115" s="229"/>
      <c r="K115" s="229"/>
      <c r="L115" s="229"/>
      <c r="M115" s="229"/>
      <c r="N115" s="229"/>
      <c r="O115" s="229"/>
      <c r="P115" s="229"/>
      <c r="Q115" s="229"/>
      <c r="R115" s="229"/>
      <c r="S115" s="229"/>
      <c r="T115" s="229"/>
      <c r="U115" s="229"/>
      <c r="V115" s="229"/>
      <c r="W115" s="229"/>
      <c r="X115" s="229"/>
      <c r="Y115" s="229"/>
      <c r="Z115" s="229"/>
      <c r="AA115" s="229"/>
      <c r="AB115" s="229"/>
      <c r="AC115" s="229"/>
      <c r="AD115" s="229"/>
      <c r="AE115" s="229"/>
      <c r="AF115" s="229"/>
      <c r="AG115" s="229"/>
      <c r="AH115" s="229"/>
      <c r="AI115" s="229"/>
    </row>
    <row r="116" spans="2:35">
      <c r="B116" s="253"/>
      <c r="C116" s="254"/>
      <c r="D116" s="254"/>
      <c r="E116" s="254"/>
      <c r="F116" s="356"/>
      <c r="G116" s="253"/>
      <c r="H116" s="325"/>
      <c r="I116" s="229"/>
      <c r="J116" s="229"/>
      <c r="K116" s="229"/>
      <c r="L116" s="229"/>
      <c r="M116" s="229"/>
      <c r="N116" s="229"/>
      <c r="O116" s="229"/>
      <c r="P116" s="229"/>
      <c r="Q116" s="229"/>
      <c r="R116" s="229"/>
      <c r="S116" s="229"/>
      <c r="T116" s="229"/>
      <c r="U116" s="229"/>
      <c r="V116" s="229"/>
      <c r="W116" s="229"/>
      <c r="X116" s="229"/>
      <c r="Y116" s="229"/>
      <c r="Z116" s="229"/>
      <c r="AA116" s="229"/>
      <c r="AB116" s="229"/>
      <c r="AC116" s="229"/>
      <c r="AD116" s="229"/>
      <c r="AE116" s="229"/>
      <c r="AF116" s="229"/>
      <c r="AG116" s="229"/>
      <c r="AH116" s="229"/>
      <c r="AI116" s="229"/>
    </row>
    <row r="117" spans="2:35">
      <c r="B117" s="253"/>
      <c r="C117" s="254"/>
      <c r="D117" s="254"/>
      <c r="E117" s="254"/>
      <c r="F117" s="356"/>
      <c r="G117" s="253"/>
      <c r="H117" s="325"/>
      <c r="I117" s="229"/>
      <c r="J117" s="229"/>
      <c r="K117" s="229"/>
      <c r="L117" s="229"/>
      <c r="M117" s="229"/>
      <c r="N117" s="229"/>
      <c r="O117" s="229"/>
      <c r="P117" s="229"/>
      <c r="Q117" s="229"/>
      <c r="R117" s="229"/>
      <c r="S117" s="229"/>
      <c r="T117" s="229"/>
      <c r="U117" s="229"/>
      <c r="V117" s="229"/>
      <c r="W117" s="229"/>
      <c r="X117" s="229"/>
      <c r="Y117" s="229"/>
      <c r="Z117" s="229"/>
      <c r="AA117" s="229"/>
      <c r="AB117" s="229"/>
      <c r="AC117" s="229"/>
      <c r="AD117" s="229"/>
      <c r="AE117" s="229"/>
      <c r="AF117" s="229"/>
      <c r="AG117" s="229"/>
      <c r="AH117" s="229"/>
      <c r="AI117" s="229"/>
    </row>
    <row r="118" spans="2:35">
      <c r="B118" s="253"/>
      <c r="C118" s="254"/>
      <c r="D118" s="254"/>
      <c r="E118" s="254"/>
      <c r="F118" s="356"/>
      <c r="G118" s="253"/>
      <c r="H118" s="325"/>
      <c r="I118" s="229"/>
      <c r="J118" s="229"/>
      <c r="K118" s="229"/>
      <c r="L118" s="229"/>
      <c r="M118" s="229"/>
      <c r="N118" s="229"/>
      <c r="O118" s="229"/>
      <c r="P118" s="229"/>
      <c r="Q118" s="229"/>
      <c r="R118" s="229"/>
      <c r="S118" s="229"/>
      <c r="T118" s="229"/>
      <c r="U118" s="229"/>
      <c r="V118" s="229"/>
      <c r="W118" s="229"/>
      <c r="X118" s="229"/>
      <c r="Y118" s="229"/>
      <c r="Z118" s="229"/>
      <c r="AA118" s="229"/>
      <c r="AB118" s="229"/>
      <c r="AC118" s="229"/>
      <c r="AD118" s="229"/>
      <c r="AE118" s="229"/>
      <c r="AF118" s="229"/>
      <c r="AG118" s="229"/>
      <c r="AH118" s="229"/>
      <c r="AI118" s="229"/>
    </row>
    <row r="119" spans="2:35">
      <c r="B119" s="253"/>
      <c r="C119" s="254"/>
      <c r="D119" s="254"/>
      <c r="E119" s="254"/>
      <c r="F119" s="356"/>
      <c r="G119" s="253"/>
      <c r="H119" s="325"/>
      <c r="I119" s="229"/>
      <c r="J119" s="229"/>
      <c r="K119" s="229"/>
      <c r="L119" s="229"/>
      <c r="M119" s="229"/>
      <c r="N119" s="229"/>
      <c r="O119" s="229"/>
      <c r="P119" s="229"/>
      <c r="Q119" s="229"/>
      <c r="R119" s="229"/>
      <c r="S119" s="229"/>
      <c r="T119" s="229"/>
      <c r="U119" s="229"/>
      <c r="V119" s="229"/>
      <c r="W119" s="229"/>
      <c r="X119" s="229"/>
      <c r="Y119" s="229"/>
      <c r="Z119" s="229"/>
      <c r="AA119" s="229"/>
      <c r="AB119" s="229"/>
      <c r="AC119" s="229"/>
      <c r="AD119" s="229"/>
      <c r="AE119" s="229"/>
      <c r="AF119" s="229"/>
      <c r="AG119" s="229"/>
      <c r="AH119" s="229"/>
      <c r="AI119" s="229"/>
    </row>
    <row r="120" spans="2:35">
      <c r="B120" s="253"/>
      <c r="C120" s="254"/>
      <c r="D120" s="254"/>
      <c r="E120" s="254"/>
      <c r="F120" s="356"/>
      <c r="G120" s="253"/>
      <c r="H120" s="325"/>
      <c r="I120" s="229"/>
      <c r="J120" s="229"/>
      <c r="K120" s="229"/>
      <c r="L120" s="229"/>
      <c r="M120" s="229"/>
      <c r="N120" s="229"/>
      <c r="O120" s="229"/>
      <c r="P120" s="229"/>
      <c r="Q120" s="229"/>
      <c r="R120" s="229"/>
      <c r="S120" s="229"/>
      <c r="T120" s="229"/>
      <c r="U120" s="229"/>
      <c r="V120" s="229"/>
      <c r="W120" s="229"/>
      <c r="X120" s="229"/>
      <c r="Y120" s="229"/>
      <c r="Z120" s="229"/>
      <c r="AA120" s="229"/>
      <c r="AB120" s="229"/>
      <c r="AC120" s="229"/>
      <c r="AD120" s="229"/>
      <c r="AE120" s="229"/>
      <c r="AF120" s="229"/>
      <c r="AG120" s="229"/>
      <c r="AH120" s="229"/>
      <c r="AI120" s="229"/>
    </row>
    <row r="121" spans="2:35">
      <c r="B121" s="253"/>
      <c r="C121" s="254"/>
      <c r="D121" s="254"/>
      <c r="E121" s="254"/>
      <c r="F121" s="356"/>
      <c r="G121" s="253"/>
      <c r="H121" s="325"/>
      <c r="I121" s="229"/>
      <c r="J121" s="229"/>
      <c r="K121" s="229"/>
      <c r="L121" s="229"/>
      <c r="M121" s="229"/>
      <c r="N121" s="229"/>
      <c r="O121" s="229"/>
      <c r="P121" s="229"/>
      <c r="Q121" s="229"/>
      <c r="R121" s="229"/>
      <c r="S121" s="229"/>
      <c r="T121" s="229"/>
      <c r="U121" s="229"/>
      <c r="V121" s="229"/>
      <c r="W121" s="229"/>
      <c r="X121" s="229"/>
      <c r="Y121" s="229"/>
      <c r="Z121" s="229"/>
      <c r="AA121" s="229"/>
      <c r="AB121" s="229"/>
      <c r="AC121" s="229"/>
      <c r="AD121" s="229"/>
      <c r="AE121" s="229"/>
      <c r="AF121" s="229"/>
      <c r="AG121" s="229"/>
      <c r="AH121" s="229"/>
      <c r="AI121" s="229"/>
    </row>
    <row r="122" spans="2:35">
      <c r="B122" s="253"/>
      <c r="C122" s="254"/>
      <c r="D122" s="254"/>
      <c r="E122" s="254"/>
      <c r="F122" s="356"/>
      <c r="G122" s="253"/>
      <c r="H122" s="325"/>
      <c r="I122" s="229"/>
      <c r="J122" s="229"/>
      <c r="K122" s="229"/>
      <c r="L122" s="229"/>
      <c r="M122" s="229"/>
      <c r="N122" s="229"/>
      <c r="O122" s="229"/>
      <c r="P122" s="229"/>
      <c r="Q122" s="229"/>
      <c r="R122" s="229"/>
      <c r="S122" s="229"/>
      <c r="T122" s="229"/>
      <c r="U122" s="229"/>
      <c r="V122" s="229"/>
      <c r="W122" s="229"/>
      <c r="X122" s="229"/>
      <c r="Y122" s="229"/>
      <c r="Z122" s="229"/>
      <c r="AA122" s="229"/>
      <c r="AB122" s="229"/>
      <c r="AC122" s="229"/>
      <c r="AD122" s="229"/>
      <c r="AE122" s="229"/>
      <c r="AF122" s="229"/>
      <c r="AG122" s="229"/>
      <c r="AH122" s="229"/>
      <c r="AI122" s="229"/>
    </row>
    <row r="123" spans="2:35">
      <c r="B123" s="253"/>
      <c r="C123" s="254"/>
      <c r="D123" s="254"/>
      <c r="E123" s="254"/>
      <c r="F123" s="356"/>
      <c r="G123" s="253"/>
      <c r="H123" s="325"/>
      <c r="I123" s="229"/>
      <c r="J123" s="229"/>
      <c r="K123" s="229"/>
      <c r="L123" s="229"/>
      <c r="M123" s="229"/>
      <c r="N123" s="229"/>
      <c r="O123" s="229"/>
      <c r="P123" s="229"/>
      <c r="Q123" s="229"/>
      <c r="R123" s="229"/>
      <c r="S123" s="229"/>
      <c r="T123" s="229"/>
      <c r="U123" s="229"/>
      <c r="V123" s="229"/>
      <c r="W123" s="229"/>
      <c r="X123" s="229"/>
      <c r="Y123" s="229"/>
      <c r="Z123" s="229"/>
      <c r="AA123" s="229"/>
      <c r="AB123" s="229"/>
      <c r="AC123" s="229"/>
      <c r="AD123" s="229"/>
      <c r="AE123" s="229"/>
      <c r="AF123" s="229"/>
      <c r="AG123" s="229"/>
      <c r="AH123" s="229"/>
      <c r="AI123" s="229"/>
    </row>
    <row r="124" spans="2:35">
      <c r="B124" s="253"/>
      <c r="C124" s="254"/>
      <c r="D124" s="254"/>
      <c r="E124" s="254"/>
      <c r="F124" s="356"/>
      <c r="G124" s="253"/>
      <c r="H124" s="325"/>
      <c r="I124" s="229"/>
      <c r="J124" s="229"/>
      <c r="K124" s="229"/>
      <c r="L124" s="229"/>
      <c r="M124" s="229"/>
      <c r="N124" s="229"/>
      <c r="O124" s="229"/>
      <c r="P124" s="229"/>
      <c r="Q124" s="229"/>
      <c r="R124" s="229"/>
      <c r="S124" s="229"/>
      <c r="T124" s="229"/>
      <c r="U124" s="229"/>
      <c r="V124" s="229"/>
      <c r="W124" s="229"/>
      <c r="X124" s="229"/>
      <c r="Y124" s="229"/>
      <c r="Z124" s="229"/>
      <c r="AA124" s="229"/>
      <c r="AB124" s="229"/>
      <c r="AC124" s="229"/>
      <c r="AD124" s="229"/>
      <c r="AE124" s="229"/>
      <c r="AF124" s="229"/>
      <c r="AG124" s="229"/>
      <c r="AH124" s="229"/>
      <c r="AI124" s="229"/>
    </row>
    <row r="125" spans="2:35">
      <c r="B125" s="253"/>
      <c r="C125" s="254"/>
      <c r="D125" s="254"/>
      <c r="E125" s="254"/>
      <c r="F125" s="356"/>
      <c r="G125" s="253"/>
      <c r="H125" s="325"/>
      <c r="I125" s="229"/>
      <c r="J125" s="229"/>
      <c r="K125" s="229"/>
      <c r="L125" s="229"/>
      <c r="M125" s="229"/>
      <c r="N125" s="229"/>
      <c r="O125" s="229"/>
      <c r="P125" s="229"/>
      <c r="Q125" s="229"/>
      <c r="R125" s="229"/>
      <c r="S125" s="229"/>
      <c r="T125" s="229"/>
      <c r="U125" s="229"/>
      <c r="V125" s="229"/>
      <c r="W125" s="229"/>
      <c r="X125" s="229"/>
      <c r="Y125" s="229"/>
      <c r="Z125" s="229"/>
      <c r="AA125" s="229"/>
      <c r="AB125" s="229"/>
      <c r="AC125" s="229"/>
      <c r="AD125" s="229"/>
      <c r="AE125" s="229"/>
      <c r="AF125" s="229"/>
      <c r="AG125" s="229"/>
      <c r="AH125" s="229"/>
      <c r="AI125" s="229"/>
    </row>
    <row r="126" spans="2:35">
      <c r="B126" s="253"/>
      <c r="C126" s="254"/>
      <c r="D126" s="254"/>
      <c r="E126" s="254"/>
      <c r="F126" s="356"/>
      <c r="G126" s="253"/>
      <c r="H126" s="325"/>
      <c r="I126" s="229"/>
      <c r="J126" s="229"/>
      <c r="K126" s="229"/>
      <c r="L126" s="229"/>
      <c r="M126" s="229"/>
      <c r="N126" s="229"/>
      <c r="O126" s="229"/>
      <c r="P126" s="229"/>
      <c r="Q126" s="229"/>
      <c r="R126" s="229"/>
      <c r="S126" s="229"/>
      <c r="T126" s="229"/>
      <c r="U126" s="229"/>
      <c r="V126" s="229"/>
      <c r="W126" s="229"/>
      <c r="X126" s="229"/>
      <c r="Y126" s="229"/>
      <c r="Z126" s="229"/>
      <c r="AA126" s="229"/>
      <c r="AB126" s="229"/>
      <c r="AC126" s="229"/>
      <c r="AD126" s="229"/>
      <c r="AE126" s="229"/>
      <c r="AF126" s="229"/>
      <c r="AG126" s="229"/>
      <c r="AH126" s="229"/>
      <c r="AI126" s="229"/>
    </row>
    <row r="127" spans="2:35">
      <c r="B127" s="253"/>
      <c r="C127" s="254"/>
      <c r="D127" s="254"/>
      <c r="E127" s="254"/>
      <c r="F127" s="356"/>
      <c r="G127" s="253"/>
      <c r="H127" s="325"/>
      <c r="I127" s="229"/>
      <c r="J127" s="229"/>
      <c r="K127" s="229"/>
      <c r="L127" s="229"/>
      <c r="M127" s="229"/>
      <c r="N127" s="229"/>
      <c r="O127" s="229"/>
      <c r="P127" s="229"/>
      <c r="Q127" s="229"/>
      <c r="R127" s="229"/>
      <c r="S127" s="229"/>
      <c r="T127" s="229"/>
      <c r="U127" s="229"/>
      <c r="V127" s="229"/>
      <c r="W127" s="229"/>
      <c r="X127" s="229"/>
      <c r="Y127" s="229"/>
      <c r="Z127" s="229"/>
      <c r="AA127" s="229"/>
      <c r="AB127" s="229"/>
      <c r="AC127" s="229"/>
      <c r="AD127" s="229"/>
      <c r="AE127" s="229"/>
      <c r="AF127" s="229"/>
      <c r="AG127" s="229"/>
      <c r="AH127" s="229"/>
      <c r="AI127" s="229"/>
    </row>
    <row r="128" spans="2:35">
      <c r="B128" s="253"/>
      <c r="C128" s="254"/>
      <c r="D128" s="254"/>
      <c r="E128" s="254"/>
      <c r="F128" s="356"/>
      <c r="G128" s="253"/>
      <c r="H128" s="325"/>
      <c r="I128" s="229"/>
      <c r="J128" s="229"/>
      <c r="K128" s="229"/>
      <c r="L128" s="229"/>
      <c r="M128" s="229"/>
      <c r="N128" s="229"/>
      <c r="O128" s="229"/>
      <c r="P128" s="229"/>
      <c r="Q128" s="229"/>
      <c r="R128" s="229"/>
      <c r="S128" s="229"/>
      <c r="T128" s="229"/>
      <c r="U128" s="229"/>
      <c r="V128" s="229"/>
      <c r="W128" s="229"/>
      <c r="X128" s="229"/>
      <c r="Y128" s="229"/>
      <c r="Z128" s="229"/>
      <c r="AA128" s="229"/>
      <c r="AB128" s="229"/>
      <c r="AC128" s="229"/>
      <c r="AD128" s="229"/>
      <c r="AE128" s="229"/>
      <c r="AF128" s="229"/>
      <c r="AG128" s="229"/>
      <c r="AH128" s="229"/>
      <c r="AI128" s="229"/>
    </row>
    <row r="129" spans="2:35">
      <c r="B129" s="253"/>
      <c r="C129" s="254"/>
      <c r="D129" s="254"/>
      <c r="E129" s="254"/>
      <c r="F129" s="356"/>
      <c r="G129" s="253"/>
      <c r="H129" s="325"/>
      <c r="I129" s="229"/>
      <c r="J129" s="229"/>
      <c r="K129" s="229"/>
      <c r="L129" s="229"/>
      <c r="M129" s="229"/>
      <c r="N129" s="229"/>
      <c r="O129" s="229"/>
      <c r="P129" s="229"/>
      <c r="Q129" s="229"/>
      <c r="R129" s="229"/>
      <c r="S129" s="229"/>
      <c r="T129" s="229"/>
      <c r="U129" s="229"/>
      <c r="V129" s="229"/>
      <c r="W129" s="229"/>
      <c r="X129" s="229"/>
      <c r="Y129" s="229"/>
      <c r="Z129" s="229"/>
      <c r="AA129" s="229"/>
      <c r="AB129" s="229"/>
      <c r="AC129" s="229"/>
      <c r="AD129" s="229"/>
      <c r="AE129" s="229"/>
      <c r="AF129" s="229"/>
      <c r="AG129" s="229"/>
      <c r="AH129" s="229"/>
      <c r="AI129" s="229"/>
    </row>
    <row r="130" spans="2:35">
      <c r="B130" s="253"/>
      <c r="C130" s="254"/>
      <c r="D130" s="254"/>
      <c r="E130" s="254"/>
      <c r="F130" s="356"/>
      <c r="G130" s="253"/>
      <c r="H130" s="325"/>
      <c r="I130" s="229"/>
      <c r="J130" s="229"/>
      <c r="K130" s="229"/>
      <c r="L130" s="229"/>
      <c r="M130" s="229"/>
      <c r="N130" s="229"/>
      <c r="O130" s="229"/>
      <c r="P130" s="229"/>
      <c r="Q130" s="229"/>
      <c r="R130" s="229"/>
      <c r="S130" s="229"/>
      <c r="T130" s="229"/>
      <c r="U130" s="229"/>
      <c r="V130" s="229"/>
      <c r="W130" s="229"/>
      <c r="X130" s="229"/>
      <c r="Y130" s="229"/>
      <c r="Z130" s="229"/>
      <c r="AA130" s="229"/>
      <c r="AB130" s="229"/>
      <c r="AC130" s="229"/>
      <c r="AD130" s="229"/>
      <c r="AE130" s="229"/>
      <c r="AF130" s="229"/>
      <c r="AG130" s="229"/>
      <c r="AH130" s="229"/>
      <c r="AI130" s="229"/>
    </row>
    <row r="131" spans="2:35">
      <c r="B131" s="253"/>
      <c r="C131" s="254"/>
      <c r="D131" s="254"/>
      <c r="E131" s="254"/>
      <c r="F131" s="356"/>
      <c r="G131" s="253"/>
      <c r="H131" s="325"/>
      <c r="I131" s="229"/>
      <c r="J131" s="229"/>
      <c r="K131" s="229"/>
      <c r="L131" s="229"/>
      <c r="M131" s="229"/>
      <c r="N131" s="229"/>
      <c r="O131" s="229"/>
      <c r="P131" s="229"/>
      <c r="Q131" s="229"/>
      <c r="R131" s="229"/>
      <c r="S131" s="229"/>
      <c r="T131" s="229"/>
      <c r="U131" s="229"/>
      <c r="V131" s="229"/>
      <c r="W131" s="229"/>
      <c r="X131" s="229"/>
      <c r="Y131" s="229"/>
      <c r="Z131" s="229"/>
      <c r="AA131" s="229"/>
      <c r="AB131" s="229"/>
      <c r="AC131" s="229"/>
      <c r="AD131" s="229"/>
      <c r="AE131" s="229"/>
      <c r="AF131" s="229"/>
      <c r="AG131" s="229"/>
      <c r="AH131" s="229"/>
      <c r="AI131" s="229"/>
    </row>
    <row r="132" spans="2:35">
      <c r="B132" s="253"/>
      <c r="C132" s="254"/>
      <c r="D132" s="254"/>
      <c r="E132" s="254"/>
      <c r="F132" s="356"/>
      <c r="G132" s="253"/>
      <c r="H132" s="325"/>
      <c r="I132" s="229"/>
      <c r="J132" s="229"/>
      <c r="K132" s="229"/>
      <c r="L132" s="229"/>
      <c r="M132" s="229"/>
      <c r="N132" s="229"/>
      <c r="O132" s="229"/>
      <c r="P132" s="229"/>
      <c r="Q132" s="229"/>
      <c r="R132" s="229"/>
      <c r="S132" s="229"/>
      <c r="T132" s="229"/>
      <c r="U132" s="229"/>
      <c r="V132" s="229"/>
      <c r="W132" s="229"/>
      <c r="X132" s="229"/>
      <c r="Y132" s="229"/>
      <c r="Z132" s="229"/>
      <c r="AA132" s="229"/>
      <c r="AB132" s="229"/>
      <c r="AC132" s="229"/>
      <c r="AD132" s="229"/>
      <c r="AE132" s="229"/>
      <c r="AF132" s="229"/>
      <c r="AG132" s="229"/>
      <c r="AH132" s="229"/>
      <c r="AI132" s="229"/>
    </row>
    <row r="133" spans="2:35">
      <c r="B133" s="253"/>
      <c r="C133" s="254"/>
      <c r="D133" s="254"/>
      <c r="E133" s="254"/>
      <c r="F133" s="356"/>
      <c r="G133" s="253"/>
      <c r="H133" s="325"/>
      <c r="I133" s="229"/>
      <c r="J133" s="229"/>
      <c r="K133" s="229"/>
      <c r="L133" s="229"/>
      <c r="M133" s="229"/>
      <c r="N133" s="229"/>
      <c r="O133" s="229"/>
      <c r="P133" s="229"/>
      <c r="Q133" s="229"/>
      <c r="R133" s="229"/>
      <c r="S133" s="229"/>
      <c r="T133" s="229"/>
      <c r="U133" s="229"/>
      <c r="V133" s="229"/>
      <c r="W133" s="229"/>
      <c r="X133" s="229"/>
      <c r="Y133" s="229"/>
      <c r="Z133" s="229"/>
      <c r="AA133" s="229"/>
      <c r="AB133" s="229"/>
      <c r="AC133" s="229"/>
      <c r="AD133" s="229"/>
      <c r="AE133" s="229"/>
      <c r="AF133" s="229"/>
      <c r="AG133" s="229"/>
      <c r="AH133" s="229"/>
      <c r="AI133" s="229"/>
    </row>
    <row r="134" spans="2:35">
      <c r="B134" s="253"/>
      <c r="C134" s="254"/>
      <c r="D134" s="254"/>
      <c r="E134" s="254"/>
      <c r="F134" s="356"/>
      <c r="G134" s="253"/>
      <c r="H134" s="325"/>
      <c r="I134" s="229"/>
      <c r="J134" s="229"/>
      <c r="K134" s="229"/>
      <c r="L134" s="229"/>
      <c r="M134" s="229"/>
      <c r="N134" s="229"/>
      <c r="O134" s="229"/>
      <c r="P134" s="229"/>
      <c r="Q134" s="229"/>
      <c r="R134" s="229"/>
      <c r="S134" s="229"/>
      <c r="T134" s="229"/>
      <c r="U134" s="229"/>
      <c r="V134" s="229"/>
      <c r="W134" s="229"/>
      <c r="X134" s="229"/>
      <c r="Y134" s="229"/>
      <c r="Z134" s="229"/>
      <c r="AA134" s="229"/>
      <c r="AB134" s="229"/>
      <c r="AC134" s="229"/>
      <c r="AD134" s="229"/>
      <c r="AE134" s="229"/>
      <c r="AF134" s="229"/>
      <c r="AG134" s="229"/>
      <c r="AH134" s="229"/>
      <c r="AI134" s="229"/>
    </row>
    <row r="135" spans="2:35">
      <c r="B135" s="253"/>
      <c r="C135" s="254"/>
      <c r="D135" s="254"/>
      <c r="E135" s="254"/>
      <c r="F135" s="356"/>
      <c r="G135" s="253"/>
      <c r="H135" s="325"/>
      <c r="I135" s="229"/>
      <c r="J135" s="229"/>
      <c r="K135" s="229"/>
      <c r="L135" s="229"/>
      <c r="M135" s="229"/>
      <c r="N135" s="229"/>
      <c r="O135" s="229"/>
      <c r="P135" s="229"/>
      <c r="Q135" s="229"/>
      <c r="R135" s="229"/>
      <c r="S135" s="229"/>
      <c r="T135" s="229"/>
      <c r="U135" s="229"/>
      <c r="V135" s="229"/>
      <c r="W135" s="229"/>
      <c r="X135" s="229"/>
      <c r="Y135" s="229"/>
      <c r="Z135" s="229"/>
      <c r="AA135" s="229"/>
      <c r="AB135" s="229"/>
      <c r="AC135" s="229"/>
      <c r="AD135" s="229"/>
      <c r="AE135" s="229"/>
      <c r="AF135" s="229"/>
      <c r="AG135" s="229"/>
      <c r="AH135" s="229"/>
      <c r="AI135" s="229"/>
    </row>
    <row r="136" spans="2:35">
      <c r="B136" s="253"/>
      <c r="C136" s="254"/>
      <c r="D136" s="254"/>
      <c r="E136" s="254"/>
      <c r="F136" s="356"/>
      <c r="G136" s="253"/>
      <c r="H136" s="325"/>
      <c r="I136" s="229"/>
      <c r="J136" s="229"/>
      <c r="K136" s="229"/>
      <c r="L136" s="229"/>
      <c r="M136" s="229"/>
      <c r="N136" s="229"/>
      <c r="O136" s="229"/>
      <c r="P136" s="229"/>
      <c r="Q136" s="229"/>
      <c r="R136" s="229"/>
      <c r="S136" s="229"/>
      <c r="T136" s="229"/>
      <c r="U136" s="229"/>
      <c r="V136" s="229"/>
      <c r="W136" s="229"/>
      <c r="X136" s="229"/>
      <c r="Y136" s="229"/>
      <c r="Z136" s="229"/>
      <c r="AA136" s="229"/>
      <c r="AB136" s="229"/>
      <c r="AC136" s="229"/>
      <c r="AD136" s="229"/>
      <c r="AE136" s="229"/>
      <c r="AF136" s="229"/>
      <c r="AG136" s="229"/>
      <c r="AH136" s="229"/>
      <c r="AI136" s="229"/>
    </row>
    <row r="137" spans="2:35">
      <c r="B137" s="253"/>
      <c r="C137" s="254"/>
      <c r="D137" s="254"/>
      <c r="E137" s="254"/>
      <c r="F137" s="356"/>
      <c r="G137" s="253"/>
      <c r="H137" s="325"/>
      <c r="I137" s="229"/>
      <c r="J137" s="229"/>
      <c r="K137" s="229"/>
      <c r="L137" s="229"/>
      <c r="M137" s="229"/>
      <c r="N137" s="229"/>
      <c r="O137" s="229"/>
      <c r="P137" s="229"/>
      <c r="Q137" s="229"/>
      <c r="R137" s="229"/>
      <c r="S137" s="229"/>
      <c r="T137" s="229"/>
      <c r="U137" s="229"/>
      <c r="V137" s="229"/>
      <c r="W137" s="229"/>
      <c r="X137" s="229"/>
      <c r="Y137" s="229"/>
      <c r="Z137" s="229"/>
      <c r="AA137" s="229"/>
      <c r="AB137" s="229"/>
      <c r="AC137" s="229"/>
      <c r="AD137" s="229"/>
      <c r="AE137" s="229"/>
      <c r="AF137" s="229"/>
      <c r="AG137" s="229"/>
      <c r="AH137" s="229"/>
      <c r="AI137" s="229"/>
    </row>
    <row r="138" spans="2:35">
      <c r="B138" s="253"/>
      <c r="C138" s="254"/>
      <c r="D138" s="254"/>
      <c r="E138" s="254"/>
      <c r="F138" s="356"/>
      <c r="G138" s="253"/>
      <c r="H138" s="325"/>
      <c r="I138" s="229"/>
      <c r="J138" s="229"/>
      <c r="K138" s="229"/>
      <c r="L138" s="229"/>
      <c r="M138" s="229"/>
      <c r="N138" s="229"/>
      <c r="O138" s="229"/>
      <c r="P138" s="229"/>
      <c r="Q138" s="229"/>
      <c r="R138" s="229"/>
      <c r="S138" s="229"/>
      <c r="T138" s="229"/>
      <c r="U138" s="229"/>
      <c r="V138" s="229"/>
      <c r="W138" s="229"/>
      <c r="X138" s="229"/>
      <c r="Y138" s="229"/>
      <c r="Z138" s="229"/>
      <c r="AA138" s="229"/>
      <c r="AB138" s="229"/>
      <c r="AC138" s="229"/>
      <c r="AD138" s="229"/>
      <c r="AE138" s="229"/>
      <c r="AF138" s="229"/>
      <c r="AG138" s="229"/>
      <c r="AH138" s="229"/>
      <c r="AI138" s="229"/>
    </row>
    <row r="139" spans="2:35">
      <c r="B139" s="253"/>
      <c r="C139" s="254"/>
      <c r="D139" s="254"/>
      <c r="E139" s="254"/>
      <c r="F139" s="356"/>
      <c r="G139" s="253"/>
      <c r="H139" s="325"/>
      <c r="I139" s="229"/>
      <c r="J139" s="229"/>
      <c r="K139" s="229"/>
      <c r="L139" s="229"/>
      <c r="M139" s="229"/>
      <c r="N139" s="229"/>
      <c r="O139" s="229"/>
      <c r="P139" s="229"/>
      <c r="Q139" s="229"/>
      <c r="R139" s="229"/>
      <c r="S139" s="229"/>
      <c r="T139" s="229"/>
      <c r="U139" s="229"/>
      <c r="V139" s="229"/>
      <c r="W139" s="229"/>
      <c r="X139" s="229"/>
      <c r="Y139" s="229"/>
      <c r="Z139" s="229"/>
      <c r="AA139" s="229"/>
      <c r="AB139" s="229"/>
      <c r="AC139" s="229"/>
      <c r="AD139" s="229"/>
      <c r="AE139" s="229"/>
      <c r="AF139" s="229"/>
      <c r="AG139" s="229"/>
      <c r="AH139" s="229"/>
      <c r="AI139" s="229"/>
    </row>
    <row r="140" spans="2:35">
      <c r="B140" s="253"/>
      <c r="C140" s="254"/>
      <c r="D140" s="254"/>
      <c r="E140" s="254"/>
      <c r="F140" s="356"/>
      <c r="G140" s="253"/>
      <c r="H140" s="325"/>
      <c r="I140" s="229"/>
      <c r="J140" s="229"/>
      <c r="K140" s="229"/>
      <c r="L140" s="229"/>
      <c r="M140" s="229"/>
      <c r="N140" s="229"/>
      <c r="O140" s="229"/>
      <c r="P140" s="229"/>
      <c r="Q140" s="229"/>
      <c r="R140" s="229"/>
      <c r="S140" s="229"/>
      <c r="T140" s="229"/>
      <c r="U140" s="229"/>
      <c r="V140" s="229"/>
      <c r="W140" s="229"/>
      <c r="X140" s="229"/>
      <c r="Y140" s="229"/>
      <c r="Z140" s="229"/>
      <c r="AA140" s="229"/>
      <c r="AB140" s="229"/>
      <c r="AC140" s="229"/>
      <c r="AD140" s="229"/>
      <c r="AE140" s="229"/>
      <c r="AF140" s="229"/>
      <c r="AG140" s="229"/>
      <c r="AH140" s="229"/>
      <c r="AI140" s="229"/>
    </row>
    <row r="141" spans="2:35">
      <c r="B141" s="253"/>
      <c r="C141" s="254"/>
      <c r="D141" s="254"/>
      <c r="E141" s="254"/>
      <c r="F141" s="356"/>
      <c r="G141" s="253"/>
      <c r="H141" s="325"/>
      <c r="I141" s="229"/>
      <c r="J141" s="229"/>
      <c r="K141" s="229"/>
      <c r="L141" s="229"/>
      <c r="M141" s="229"/>
      <c r="N141" s="229"/>
      <c r="O141" s="229"/>
      <c r="P141" s="229"/>
      <c r="Q141" s="229"/>
      <c r="R141" s="229"/>
      <c r="S141" s="229"/>
      <c r="T141" s="229"/>
      <c r="U141" s="229"/>
      <c r="V141" s="229"/>
      <c r="W141" s="229"/>
      <c r="X141" s="229"/>
      <c r="Y141" s="229"/>
      <c r="Z141" s="229"/>
      <c r="AA141" s="229"/>
      <c r="AB141" s="229"/>
      <c r="AC141" s="229"/>
      <c r="AD141" s="229"/>
      <c r="AE141" s="229"/>
      <c r="AF141" s="229"/>
      <c r="AG141" s="229"/>
      <c r="AH141" s="229"/>
      <c r="AI141" s="229"/>
    </row>
    <row r="142" spans="2:35">
      <c r="B142" s="253"/>
      <c r="C142" s="254"/>
      <c r="D142" s="254"/>
      <c r="E142" s="254"/>
      <c r="F142" s="356"/>
      <c r="G142" s="253"/>
      <c r="H142" s="325"/>
      <c r="I142" s="229"/>
      <c r="J142" s="229"/>
      <c r="K142" s="229"/>
      <c r="L142" s="229"/>
      <c r="M142" s="229"/>
      <c r="N142" s="229"/>
      <c r="O142" s="229"/>
      <c r="P142" s="229"/>
      <c r="Q142" s="229"/>
      <c r="R142" s="229"/>
      <c r="S142" s="229"/>
      <c r="T142" s="229"/>
      <c r="U142" s="229"/>
      <c r="V142" s="229"/>
      <c r="W142" s="229"/>
      <c r="X142" s="229"/>
      <c r="Y142" s="229"/>
      <c r="Z142" s="229"/>
      <c r="AA142" s="229"/>
      <c r="AB142" s="229"/>
      <c r="AC142" s="229"/>
      <c r="AD142" s="229"/>
      <c r="AE142" s="229"/>
      <c r="AF142" s="229"/>
      <c r="AG142" s="229"/>
      <c r="AH142" s="229"/>
      <c r="AI142" s="229"/>
    </row>
    <row r="143" spans="2:35">
      <c r="B143" s="253"/>
      <c r="C143" s="254"/>
      <c r="D143" s="254"/>
      <c r="E143" s="254"/>
      <c r="F143" s="356"/>
      <c r="G143" s="253"/>
      <c r="H143" s="325"/>
      <c r="I143" s="229"/>
      <c r="J143" s="229"/>
      <c r="K143" s="229"/>
      <c r="L143" s="229"/>
      <c r="M143" s="229"/>
      <c r="N143" s="229"/>
      <c r="O143" s="229"/>
      <c r="P143" s="229"/>
      <c r="Q143" s="229"/>
      <c r="R143" s="229"/>
      <c r="S143" s="229"/>
      <c r="T143" s="229"/>
      <c r="U143" s="229"/>
      <c r="V143" s="229"/>
      <c r="W143" s="229"/>
      <c r="X143" s="229"/>
      <c r="Y143" s="229"/>
      <c r="Z143" s="229"/>
      <c r="AA143" s="229"/>
      <c r="AB143" s="229"/>
      <c r="AC143" s="229"/>
      <c r="AD143" s="229"/>
      <c r="AE143" s="229"/>
      <c r="AF143" s="229"/>
      <c r="AG143" s="229"/>
      <c r="AH143" s="229"/>
      <c r="AI143" s="229"/>
    </row>
    <row r="144" spans="2:35">
      <c r="B144" s="253"/>
      <c r="C144" s="254"/>
      <c r="D144" s="254"/>
      <c r="E144" s="254"/>
      <c r="F144" s="356"/>
      <c r="G144" s="253"/>
      <c r="H144" s="325"/>
      <c r="I144" s="229"/>
      <c r="J144" s="229"/>
      <c r="K144" s="229"/>
      <c r="L144" s="229"/>
      <c r="M144" s="229"/>
      <c r="N144" s="229"/>
      <c r="O144" s="229"/>
      <c r="P144" s="229"/>
      <c r="Q144" s="229"/>
      <c r="R144" s="229"/>
      <c r="S144" s="229"/>
      <c r="T144" s="229"/>
      <c r="U144" s="229"/>
      <c r="V144" s="229"/>
      <c r="W144" s="229"/>
      <c r="X144" s="229"/>
      <c r="Y144" s="229"/>
      <c r="Z144" s="229"/>
      <c r="AA144" s="229"/>
      <c r="AB144" s="229"/>
      <c r="AC144" s="229"/>
      <c r="AD144" s="229"/>
      <c r="AE144" s="229"/>
      <c r="AF144" s="229"/>
      <c r="AG144" s="229"/>
      <c r="AH144" s="229"/>
      <c r="AI144" s="229"/>
    </row>
    <row r="145" spans="2:35">
      <c r="B145" s="253"/>
      <c r="C145" s="254"/>
      <c r="D145" s="254"/>
      <c r="E145" s="254"/>
      <c r="F145" s="356"/>
      <c r="G145" s="253"/>
      <c r="H145" s="325"/>
      <c r="I145" s="229"/>
      <c r="J145" s="229"/>
      <c r="K145" s="229"/>
      <c r="L145" s="229"/>
      <c r="M145" s="229"/>
      <c r="N145" s="229"/>
      <c r="O145" s="229"/>
      <c r="P145" s="229"/>
      <c r="Q145" s="229"/>
      <c r="R145" s="229"/>
      <c r="S145" s="229"/>
      <c r="T145" s="229"/>
      <c r="U145" s="229"/>
      <c r="V145" s="229"/>
      <c r="W145" s="229"/>
      <c r="X145" s="229"/>
      <c r="Y145" s="229"/>
      <c r="Z145" s="229"/>
      <c r="AA145" s="229"/>
      <c r="AB145" s="229"/>
      <c r="AC145" s="229"/>
      <c r="AD145" s="229"/>
      <c r="AE145" s="229"/>
      <c r="AF145" s="229"/>
      <c r="AG145" s="229"/>
      <c r="AH145" s="229"/>
      <c r="AI145" s="229"/>
    </row>
    <row r="146" spans="2:35">
      <c r="B146" s="253"/>
      <c r="C146" s="254"/>
      <c r="D146" s="254"/>
      <c r="E146" s="254"/>
      <c r="F146" s="356"/>
      <c r="G146" s="253"/>
      <c r="H146" s="325"/>
      <c r="I146" s="229"/>
      <c r="J146" s="229"/>
      <c r="K146" s="229"/>
      <c r="L146" s="229"/>
      <c r="M146" s="229"/>
      <c r="N146" s="229"/>
      <c r="O146" s="229"/>
      <c r="P146" s="229"/>
      <c r="Q146" s="229"/>
      <c r="R146" s="229"/>
      <c r="S146" s="229"/>
      <c r="T146" s="229"/>
      <c r="U146" s="229"/>
      <c r="V146" s="229"/>
      <c r="W146" s="229"/>
      <c r="X146" s="229"/>
      <c r="Y146" s="229"/>
      <c r="Z146" s="229"/>
      <c r="AA146" s="229"/>
      <c r="AB146" s="229"/>
      <c r="AC146" s="229"/>
      <c r="AD146" s="229"/>
      <c r="AE146" s="229"/>
      <c r="AF146" s="229"/>
      <c r="AG146" s="229"/>
      <c r="AH146" s="229"/>
      <c r="AI146" s="229"/>
    </row>
    <row r="147" spans="2:35">
      <c r="B147" s="253"/>
      <c r="C147" s="254"/>
      <c r="D147" s="254"/>
      <c r="E147" s="254"/>
      <c r="F147" s="356"/>
      <c r="G147" s="253"/>
      <c r="H147" s="325"/>
      <c r="I147" s="229"/>
      <c r="J147" s="229"/>
      <c r="K147" s="229"/>
      <c r="L147" s="229"/>
      <c r="M147" s="229"/>
      <c r="N147" s="229"/>
      <c r="O147" s="229"/>
      <c r="P147" s="229"/>
      <c r="Q147" s="229"/>
      <c r="R147" s="229"/>
      <c r="S147" s="229"/>
      <c r="T147" s="229"/>
      <c r="U147" s="229"/>
      <c r="V147" s="229"/>
      <c r="W147" s="229"/>
      <c r="X147" s="229"/>
      <c r="Y147" s="229"/>
      <c r="Z147" s="229"/>
      <c r="AA147" s="229"/>
      <c r="AB147" s="229"/>
      <c r="AC147" s="229"/>
      <c r="AD147" s="229"/>
      <c r="AE147" s="229"/>
      <c r="AF147" s="229"/>
      <c r="AG147" s="229"/>
      <c r="AH147" s="229"/>
      <c r="AI147" s="229"/>
    </row>
    <row r="148" spans="2:35">
      <c r="B148" s="253"/>
      <c r="C148" s="254"/>
      <c r="D148" s="254"/>
      <c r="E148" s="254"/>
      <c r="F148" s="356"/>
      <c r="G148" s="253"/>
      <c r="H148" s="325"/>
      <c r="I148" s="229"/>
      <c r="J148" s="229"/>
      <c r="K148" s="229"/>
      <c r="L148" s="229"/>
      <c r="M148" s="229"/>
      <c r="N148" s="229"/>
      <c r="O148" s="229"/>
      <c r="P148" s="229"/>
      <c r="Q148" s="229"/>
      <c r="R148" s="229"/>
      <c r="S148" s="229"/>
      <c r="T148" s="229"/>
      <c r="U148" s="229"/>
      <c r="V148" s="229"/>
      <c r="W148" s="229"/>
      <c r="X148" s="229"/>
      <c r="Y148" s="229"/>
      <c r="Z148" s="229"/>
      <c r="AA148" s="229"/>
      <c r="AB148" s="229"/>
      <c r="AC148" s="229"/>
      <c r="AD148" s="229"/>
      <c r="AE148" s="229"/>
      <c r="AF148" s="229"/>
      <c r="AG148" s="229"/>
      <c r="AH148" s="229"/>
      <c r="AI148" s="229"/>
    </row>
    <row r="149" spans="2:35">
      <c r="B149" s="253"/>
      <c r="C149" s="254"/>
      <c r="D149" s="254"/>
      <c r="E149" s="254"/>
      <c r="F149" s="356"/>
      <c r="G149" s="253"/>
      <c r="H149" s="325"/>
      <c r="I149" s="229"/>
      <c r="J149" s="229"/>
      <c r="K149" s="229"/>
      <c r="L149" s="229"/>
      <c r="M149" s="229"/>
      <c r="N149" s="229"/>
      <c r="O149" s="229"/>
      <c r="P149" s="229"/>
      <c r="Q149" s="229"/>
      <c r="R149" s="229"/>
      <c r="S149" s="229"/>
      <c r="T149" s="229"/>
      <c r="U149" s="229"/>
      <c r="V149" s="229"/>
      <c r="W149" s="229"/>
      <c r="X149" s="229"/>
      <c r="Y149" s="229"/>
      <c r="Z149" s="229"/>
      <c r="AA149" s="229"/>
      <c r="AB149" s="229"/>
      <c r="AC149" s="229"/>
      <c r="AD149" s="229"/>
      <c r="AE149" s="229"/>
      <c r="AF149" s="229"/>
      <c r="AG149" s="229"/>
      <c r="AH149" s="229"/>
      <c r="AI149" s="229"/>
    </row>
    <row r="150" spans="2:35">
      <c r="B150" s="253"/>
      <c r="C150" s="254"/>
      <c r="D150" s="254"/>
      <c r="E150" s="254"/>
      <c r="F150" s="356"/>
      <c r="G150" s="253"/>
      <c r="H150" s="325"/>
      <c r="I150" s="229"/>
      <c r="J150" s="229"/>
      <c r="K150" s="229"/>
      <c r="L150" s="229"/>
      <c r="M150" s="229"/>
      <c r="N150" s="229"/>
      <c r="O150" s="229"/>
      <c r="P150" s="229"/>
      <c r="Q150" s="229"/>
      <c r="R150" s="229"/>
      <c r="S150" s="229"/>
      <c r="T150" s="229"/>
      <c r="U150" s="229"/>
      <c r="V150" s="229"/>
      <c r="W150" s="229"/>
      <c r="X150" s="229"/>
      <c r="Y150" s="229"/>
      <c r="Z150" s="229"/>
      <c r="AA150" s="229"/>
      <c r="AB150" s="229"/>
      <c r="AC150" s="229"/>
      <c r="AD150" s="229"/>
      <c r="AE150" s="229"/>
      <c r="AF150" s="229"/>
      <c r="AG150" s="229"/>
      <c r="AH150" s="229"/>
      <c r="AI150" s="229"/>
    </row>
    <row r="151" spans="2:35">
      <c r="B151" s="253"/>
      <c r="C151" s="254"/>
      <c r="D151" s="254"/>
      <c r="E151" s="254"/>
      <c r="F151" s="356"/>
      <c r="G151" s="253"/>
      <c r="H151" s="325"/>
      <c r="I151" s="229"/>
      <c r="J151" s="229"/>
      <c r="K151" s="229"/>
      <c r="L151" s="229"/>
      <c r="M151" s="229"/>
      <c r="N151" s="229"/>
      <c r="O151" s="229"/>
      <c r="P151" s="229"/>
      <c r="Q151" s="229"/>
      <c r="R151" s="229"/>
      <c r="S151" s="229"/>
      <c r="T151" s="229"/>
      <c r="U151" s="229"/>
      <c r="V151" s="229"/>
      <c r="W151" s="229"/>
      <c r="X151" s="229"/>
      <c r="Y151" s="229"/>
      <c r="Z151" s="229"/>
      <c r="AA151" s="229"/>
      <c r="AB151" s="229"/>
      <c r="AC151" s="229"/>
      <c r="AD151" s="229"/>
      <c r="AE151" s="229"/>
      <c r="AF151" s="229"/>
      <c r="AG151" s="229"/>
      <c r="AH151" s="229"/>
      <c r="AI151" s="229"/>
    </row>
    <row r="152" spans="2:35">
      <c r="B152" s="253"/>
      <c r="C152" s="254"/>
      <c r="D152" s="254"/>
      <c r="E152" s="254"/>
      <c r="F152" s="356"/>
      <c r="G152" s="253"/>
      <c r="H152" s="325"/>
      <c r="I152" s="229"/>
      <c r="J152" s="229"/>
      <c r="K152" s="229"/>
      <c r="L152" s="229"/>
      <c r="M152" s="229"/>
      <c r="N152" s="229"/>
      <c r="O152" s="229"/>
      <c r="P152" s="229"/>
      <c r="Q152" s="229"/>
      <c r="R152" s="229"/>
      <c r="S152" s="229"/>
      <c r="T152" s="229"/>
      <c r="U152" s="229"/>
      <c r="V152" s="229"/>
      <c r="W152" s="229"/>
      <c r="X152" s="229"/>
      <c r="Y152" s="229"/>
      <c r="Z152" s="229"/>
      <c r="AA152" s="229"/>
      <c r="AB152" s="229"/>
      <c r="AC152" s="229"/>
      <c r="AD152" s="229"/>
      <c r="AE152" s="229"/>
      <c r="AF152" s="229"/>
      <c r="AG152" s="229"/>
      <c r="AH152" s="229"/>
      <c r="AI152" s="229"/>
    </row>
    <row r="153" spans="2:35">
      <c r="B153" s="253"/>
      <c r="C153" s="254"/>
      <c r="D153" s="254"/>
      <c r="E153" s="254"/>
      <c r="F153" s="356"/>
      <c r="G153" s="253"/>
      <c r="H153" s="325"/>
      <c r="I153" s="229"/>
      <c r="J153" s="229"/>
      <c r="K153" s="229"/>
      <c r="L153" s="229"/>
      <c r="M153" s="229"/>
      <c r="N153" s="229"/>
      <c r="O153" s="229"/>
      <c r="P153" s="229"/>
      <c r="Q153" s="229"/>
      <c r="R153" s="229"/>
      <c r="S153" s="229"/>
      <c r="T153" s="229"/>
      <c r="U153" s="229"/>
      <c r="V153" s="229"/>
      <c r="W153" s="229"/>
      <c r="X153" s="229"/>
      <c r="Y153" s="229"/>
      <c r="Z153" s="229"/>
      <c r="AA153" s="229"/>
      <c r="AB153" s="229"/>
      <c r="AC153" s="229"/>
      <c r="AD153" s="229"/>
      <c r="AE153" s="229"/>
      <c r="AF153" s="229"/>
      <c r="AG153" s="229"/>
      <c r="AH153" s="229"/>
      <c r="AI153" s="229"/>
    </row>
    <row r="154" spans="2:35">
      <c r="B154" s="253"/>
      <c r="C154" s="254"/>
      <c r="D154" s="254"/>
      <c r="E154" s="254"/>
      <c r="F154" s="356"/>
      <c r="G154" s="253"/>
      <c r="H154" s="325"/>
      <c r="I154" s="229"/>
      <c r="J154" s="229"/>
      <c r="K154" s="229"/>
      <c r="L154" s="229"/>
      <c r="M154" s="229"/>
      <c r="N154" s="229"/>
      <c r="O154" s="229"/>
      <c r="P154" s="229"/>
      <c r="Q154" s="229"/>
      <c r="R154" s="229"/>
      <c r="S154" s="229"/>
      <c r="T154" s="229"/>
      <c r="U154" s="229"/>
      <c r="V154" s="229"/>
      <c r="W154" s="229"/>
      <c r="X154" s="229"/>
      <c r="Y154" s="229"/>
      <c r="Z154" s="229"/>
      <c r="AA154" s="229"/>
      <c r="AB154" s="229"/>
      <c r="AC154" s="229"/>
      <c r="AD154" s="229"/>
      <c r="AE154" s="229"/>
      <c r="AF154" s="229"/>
      <c r="AG154" s="229"/>
      <c r="AH154" s="229"/>
      <c r="AI154" s="229"/>
    </row>
    <row r="155" spans="2:35">
      <c r="B155" s="253"/>
      <c r="C155" s="254"/>
      <c r="D155" s="254"/>
      <c r="E155" s="254"/>
      <c r="F155" s="356"/>
      <c r="G155" s="253"/>
      <c r="H155" s="325"/>
      <c r="I155" s="229"/>
      <c r="J155" s="229"/>
      <c r="K155" s="229"/>
      <c r="L155" s="229"/>
      <c r="M155" s="229"/>
      <c r="N155" s="229"/>
      <c r="O155" s="229"/>
      <c r="P155" s="229"/>
      <c r="Q155" s="229"/>
      <c r="R155" s="229"/>
      <c r="S155" s="229"/>
      <c r="T155" s="229"/>
      <c r="U155" s="229"/>
      <c r="V155" s="229"/>
      <c r="W155" s="229"/>
      <c r="X155" s="229"/>
      <c r="Y155" s="229"/>
      <c r="Z155" s="229"/>
      <c r="AA155" s="229"/>
      <c r="AB155" s="229"/>
      <c r="AC155" s="229"/>
      <c r="AD155" s="229"/>
      <c r="AE155" s="229"/>
      <c r="AF155" s="229"/>
      <c r="AG155" s="229"/>
      <c r="AH155" s="229"/>
      <c r="AI155" s="229"/>
    </row>
    <row r="156" spans="2:35">
      <c r="B156" s="253"/>
      <c r="C156" s="254"/>
      <c r="D156" s="254"/>
      <c r="E156" s="254"/>
      <c r="F156" s="356"/>
      <c r="G156" s="253"/>
      <c r="H156" s="325"/>
      <c r="I156" s="229"/>
      <c r="J156" s="229"/>
      <c r="K156" s="229"/>
      <c r="L156" s="229"/>
      <c r="M156" s="229"/>
      <c r="N156" s="229"/>
      <c r="O156" s="229"/>
      <c r="P156" s="229"/>
      <c r="Q156" s="229"/>
      <c r="R156" s="229"/>
      <c r="S156" s="229"/>
      <c r="T156" s="229"/>
      <c r="U156" s="229"/>
      <c r="V156" s="229"/>
      <c r="W156" s="229"/>
      <c r="X156" s="229"/>
      <c r="Y156" s="229"/>
      <c r="Z156" s="229"/>
      <c r="AA156" s="229"/>
      <c r="AB156" s="229"/>
      <c r="AC156" s="229"/>
      <c r="AD156" s="229"/>
      <c r="AE156" s="229"/>
      <c r="AF156" s="229"/>
      <c r="AG156" s="229"/>
      <c r="AH156" s="229"/>
      <c r="AI156" s="229"/>
    </row>
    <row r="157" spans="2:35">
      <c r="B157" s="253"/>
      <c r="C157" s="254"/>
      <c r="D157" s="254"/>
      <c r="E157" s="254"/>
      <c r="F157" s="356"/>
      <c r="G157" s="253"/>
      <c r="H157" s="253"/>
      <c r="I157" s="229"/>
      <c r="J157" s="229"/>
      <c r="K157" s="229"/>
      <c r="L157" s="229"/>
      <c r="M157" s="229"/>
      <c r="N157" s="229"/>
      <c r="O157" s="229"/>
      <c r="P157" s="229"/>
      <c r="Q157" s="229"/>
      <c r="R157" s="229"/>
      <c r="S157" s="229"/>
      <c r="T157" s="229"/>
      <c r="U157" s="229"/>
      <c r="V157" s="229"/>
      <c r="W157" s="229"/>
      <c r="X157" s="229"/>
      <c r="Y157" s="229"/>
      <c r="Z157" s="229"/>
      <c r="AA157" s="229"/>
      <c r="AB157" s="229"/>
      <c r="AC157" s="229"/>
      <c r="AD157" s="229"/>
      <c r="AE157" s="229"/>
      <c r="AF157" s="229"/>
      <c r="AG157" s="229"/>
      <c r="AH157" s="229"/>
      <c r="AI157" s="229"/>
    </row>
    <row r="158" spans="2:35">
      <c r="B158" s="253"/>
      <c r="C158" s="254"/>
      <c r="D158" s="254"/>
      <c r="E158" s="254"/>
      <c r="F158" s="356"/>
      <c r="G158" s="253"/>
      <c r="H158" s="253"/>
      <c r="I158" s="229"/>
      <c r="J158" s="229"/>
      <c r="K158" s="229"/>
      <c r="L158" s="229"/>
      <c r="M158" s="229"/>
      <c r="N158" s="229"/>
      <c r="O158" s="229"/>
      <c r="P158" s="229"/>
      <c r="Q158" s="229"/>
      <c r="R158" s="229"/>
      <c r="S158" s="229"/>
      <c r="T158" s="229"/>
      <c r="U158" s="229"/>
      <c r="V158" s="229"/>
      <c r="W158" s="229"/>
      <c r="X158" s="229"/>
      <c r="Y158" s="229"/>
      <c r="Z158" s="229"/>
      <c r="AA158" s="229"/>
      <c r="AB158" s="229"/>
      <c r="AC158" s="229"/>
      <c r="AD158" s="229"/>
      <c r="AE158" s="229"/>
      <c r="AF158" s="229"/>
      <c r="AG158" s="229"/>
      <c r="AH158" s="229"/>
      <c r="AI158" s="229"/>
    </row>
    <row r="159" spans="2:35">
      <c r="B159" s="253"/>
      <c r="C159" s="254"/>
      <c r="D159" s="254"/>
      <c r="E159" s="254"/>
      <c r="F159" s="356"/>
      <c r="G159" s="253"/>
      <c r="H159" s="253"/>
      <c r="I159" s="229"/>
      <c r="J159" s="229"/>
      <c r="K159" s="229"/>
      <c r="L159" s="229"/>
      <c r="M159" s="229"/>
      <c r="N159" s="229"/>
      <c r="O159" s="229"/>
      <c r="P159" s="229"/>
      <c r="Q159" s="229"/>
      <c r="R159" s="229"/>
      <c r="S159" s="229"/>
      <c r="T159" s="229"/>
      <c r="U159" s="229"/>
      <c r="V159" s="229"/>
      <c r="W159" s="229"/>
      <c r="X159" s="229"/>
      <c r="Y159" s="229"/>
      <c r="Z159" s="229"/>
      <c r="AA159" s="229"/>
      <c r="AB159" s="229"/>
      <c r="AC159" s="229"/>
      <c r="AD159" s="229"/>
      <c r="AE159" s="229"/>
      <c r="AF159" s="229"/>
      <c r="AG159" s="229"/>
      <c r="AH159" s="229"/>
      <c r="AI159" s="229"/>
    </row>
    <row r="160" spans="2:35">
      <c r="B160" s="253"/>
      <c r="C160" s="254"/>
      <c r="D160" s="254"/>
      <c r="E160" s="254"/>
      <c r="F160" s="356"/>
      <c r="G160" s="253"/>
      <c r="H160" s="253"/>
      <c r="I160" s="229"/>
      <c r="J160" s="229"/>
      <c r="K160" s="229"/>
      <c r="L160" s="229"/>
      <c r="M160" s="229"/>
      <c r="N160" s="229"/>
      <c r="O160" s="229"/>
      <c r="P160" s="229"/>
      <c r="Q160" s="229"/>
      <c r="R160" s="229"/>
      <c r="S160" s="229"/>
      <c r="T160" s="229"/>
      <c r="U160" s="229"/>
      <c r="V160" s="229"/>
      <c r="W160" s="229"/>
      <c r="X160" s="229"/>
      <c r="Y160" s="229"/>
      <c r="Z160" s="229"/>
      <c r="AA160" s="229"/>
      <c r="AB160" s="229"/>
      <c r="AC160" s="229"/>
      <c r="AD160" s="229"/>
      <c r="AE160" s="229"/>
      <c r="AF160" s="229"/>
      <c r="AG160" s="229"/>
      <c r="AH160" s="229"/>
      <c r="AI160" s="229"/>
    </row>
    <row r="161" spans="2:35">
      <c r="B161" s="253"/>
      <c r="C161" s="254"/>
      <c r="D161" s="254"/>
      <c r="E161" s="254"/>
      <c r="F161" s="356"/>
      <c r="G161" s="253"/>
      <c r="H161" s="253"/>
      <c r="I161" s="229"/>
      <c r="J161" s="229"/>
      <c r="K161" s="229"/>
      <c r="L161" s="229"/>
      <c r="M161" s="229"/>
      <c r="N161" s="229"/>
      <c r="O161" s="229"/>
      <c r="P161" s="229"/>
      <c r="Q161" s="229"/>
      <c r="R161" s="229"/>
      <c r="S161" s="229"/>
      <c r="T161" s="229"/>
      <c r="U161" s="229"/>
      <c r="V161" s="229"/>
      <c r="W161" s="229"/>
      <c r="X161" s="229"/>
      <c r="Y161" s="229"/>
      <c r="Z161" s="229"/>
      <c r="AA161" s="229"/>
      <c r="AB161" s="229"/>
      <c r="AC161" s="229"/>
      <c r="AD161" s="229"/>
      <c r="AE161" s="229"/>
      <c r="AF161" s="229"/>
      <c r="AG161" s="229"/>
      <c r="AH161" s="229"/>
      <c r="AI161" s="229"/>
    </row>
    <row r="162" spans="2:35">
      <c r="B162" s="253"/>
      <c r="C162" s="254"/>
      <c r="D162" s="254"/>
      <c r="E162" s="254"/>
      <c r="F162" s="356"/>
      <c r="G162" s="253"/>
      <c r="H162" s="253"/>
      <c r="I162" s="229"/>
      <c r="J162" s="229"/>
      <c r="K162" s="229"/>
      <c r="L162" s="229"/>
      <c r="M162" s="229"/>
      <c r="N162" s="229"/>
      <c r="O162" s="229"/>
      <c r="P162" s="229"/>
      <c r="Q162" s="229"/>
      <c r="R162" s="229"/>
      <c r="S162" s="229"/>
      <c r="T162" s="229"/>
      <c r="U162" s="229"/>
      <c r="V162" s="229"/>
      <c r="W162" s="229"/>
      <c r="X162" s="229"/>
      <c r="Y162" s="229"/>
      <c r="Z162" s="229"/>
      <c r="AA162" s="229"/>
      <c r="AB162" s="229"/>
      <c r="AC162" s="229"/>
      <c r="AD162" s="229"/>
      <c r="AE162" s="229"/>
      <c r="AF162" s="229"/>
      <c r="AG162" s="229"/>
      <c r="AH162" s="229"/>
      <c r="AI162" s="229"/>
    </row>
    <row r="163" spans="2:35">
      <c r="B163" s="253"/>
      <c r="C163" s="254"/>
      <c r="D163" s="254"/>
      <c r="E163" s="254"/>
      <c r="F163" s="356"/>
      <c r="G163" s="253"/>
      <c r="H163" s="253"/>
      <c r="I163" s="229"/>
      <c r="J163" s="229"/>
      <c r="K163" s="229"/>
      <c r="L163" s="229"/>
      <c r="M163" s="229"/>
      <c r="N163" s="229"/>
      <c r="O163" s="229"/>
      <c r="P163" s="229"/>
      <c r="Q163" s="229"/>
      <c r="R163" s="229"/>
      <c r="S163" s="229"/>
      <c r="T163" s="229"/>
      <c r="U163" s="229"/>
      <c r="V163" s="229"/>
      <c r="W163" s="229"/>
      <c r="X163" s="229"/>
      <c r="Y163" s="229"/>
      <c r="Z163" s="229"/>
      <c r="AA163" s="229"/>
      <c r="AB163" s="229"/>
      <c r="AC163" s="229"/>
      <c r="AD163" s="229"/>
      <c r="AE163" s="229"/>
      <c r="AF163" s="229"/>
      <c r="AG163" s="229"/>
      <c r="AH163" s="229"/>
      <c r="AI163" s="229"/>
    </row>
    <row r="164" spans="2:35">
      <c r="B164" s="253"/>
      <c r="C164" s="254"/>
      <c r="D164" s="254"/>
      <c r="E164" s="254"/>
      <c r="F164" s="356"/>
      <c r="G164" s="253"/>
      <c r="H164" s="253"/>
      <c r="I164" s="229"/>
      <c r="J164" s="229"/>
      <c r="K164" s="229"/>
      <c r="L164" s="229"/>
      <c r="M164" s="229"/>
      <c r="N164" s="229"/>
      <c r="O164" s="229"/>
      <c r="P164" s="229"/>
      <c r="Q164" s="229"/>
      <c r="R164" s="229"/>
      <c r="S164" s="229"/>
      <c r="T164" s="229"/>
      <c r="U164" s="229"/>
      <c r="V164" s="229"/>
      <c r="W164" s="229"/>
      <c r="X164" s="229"/>
      <c r="Y164" s="229"/>
      <c r="Z164" s="229"/>
      <c r="AA164" s="229"/>
      <c r="AB164" s="229"/>
      <c r="AC164" s="229"/>
      <c r="AD164" s="229"/>
      <c r="AE164" s="229"/>
      <c r="AF164" s="229"/>
      <c r="AG164" s="229"/>
      <c r="AH164" s="229"/>
      <c r="AI164" s="229"/>
    </row>
    <row r="165" spans="2:35">
      <c r="B165" s="253"/>
      <c r="C165" s="254"/>
      <c r="D165" s="254"/>
      <c r="E165" s="254"/>
      <c r="F165" s="356"/>
      <c r="G165" s="253"/>
      <c r="H165" s="253"/>
      <c r="I165" s="229"/>
      <c r="J165" s="229"/>
      <c r="K165" s="229"/>
      <c r="L165" s="229"/>
      <c r="M165" s="229"/>
      <c r="N165" s="229"/>
      <c r="O165" s="229"/>
      <c r="P165" s="229"/>
      <c r="Q165" s="229"/>
      <c r="R165" s="229"/>
      <c r="S165" s="229"/>
      <c r="T165" s="229"/>
      <c r="U165" s="229"/>
      <c r="V165" s="229"/>
      <c r="W165" s="229"/>
      <c r="X165" s="229"/>
      <c r="Y165" s="229"/>
      <c r="Z165" s="229"/>
      <c r="AA165" s="229"/>
      <c r="AB165" s="229"/>
      <c r="AC165" s="229"/>
      <c r="AD165" s="229"/>
      <c r="AE165" s="229"/>
      <c r="AF165" s="229"/>
      <c r="AG165" s="229"/>
      <c r="AH165" s="229"/>
      <c r="AI165" s="229"/>
    </row>
    <row r="166" spans="2:35">
      <c r="B166" s="253"/>
      <c r="C166" s="254"/>
      <c r="D166" s="254"/>
      <c r="E166" s="254"/>
      <c r="F166" s="356"/>
      <c r="G166" s="253"/>
      <c r="H166" s="253"/>
      <c r="I166" s="229"/>
      <c r="J166" s="229"/>
      <c r="K166" s="229"/>
      <c r="L166" s="229"/>
      <c r="M166" s="229"/>
      <c r="N166" s="229"/>
      <c r="O166" s="229"/>
      <c r="P166" s="229"/>
      <c r="Q166" s="229"/>
      <c r="R166" s="229"/>
      <c r="S166" s="229"/>
      <c r="T166" s="229"/>
      <c r="U166" s="229"/>
      <c r="V166" s="229"/>
      <c r="W166" s="229"/>
      <c r="X166" s="229"/>
      <c r="Y166" s="229"/>
      <c r="Z166" s="229"/>
      <c r="AA166" s="229"/>
      <c r="AB166" s="229"/>
      <c r="AC166" s="229"/>
      <c r="AD166" s="229"/>
      <c r="AE166" s="229"/>
      <c r="AF166" s="229"/>
      <c r="AG166" s="229"/>
      <c r="AH166" s="229"/>
      <c r="AI166" s="229"/>
    </row>
    <row r="167" spans="2:35">
      <c r="B167" s="253"/>
      <c r="C167" s="254"/>
      <c r="D167" s="254"/>
      <c r="E167" s="254"/>
      <c r="F167" s="356"/>
      <c r="G167" s="253"/>
      <c r="H167" s="253"/>
      <c r="I167" s="229"/>
      <c r="J167" s="229"/>
      <c r="K167" s="229"/>
      <c r="L167" s="229"/>
      <c r="M167" s="229"/>
      <c r="N167" s="229"/>
      <c r="O167" s="229"/>
      <c r="P167" s="229"/>
      <c r="Q167" s="229"/>
      <c r="R167" s="229"/>
      <c r="S167" s="229"/>
      <c r="T167" s="229"/>
      <c r="U167" s="229"/>
      <c r="V167" s="229"/>
      <c r="W167" s="229"/>
      <c r="X167" s="229"/>
      <c r="Y167" s="229"/>
      <c r="Z167" s="229"/>
      <c r="AA167" s="229"/>
      <c r="AB167" s="229"/>
      <c r="AC167" s="229"/>
      <c r="AD167" s="229"/>
      <c r="AE167" s="229"/>
      <c r="AF167" s="229"/>
      <c r="AG167" s="229"/>
      <c r="AH167" s="229"/>
      <c r="AI167" s="229"/>
    </row>
    <row r="168" spans="2:35">
      <c r="B168" s="253"/>
      <c r="C168" s="254"/>
      <c r="D168" s="254"/>
      <c r="E168" s="254"/>
      <c r="F168" s="356"/>
      <c r="G168" s="253"/>
      <c r="H168" s="253"/>
      <c r="I168" s="229"/>
      <c r="J168" s="229"/>
      <c r="K168" s="229"/>
      <c r="L168" s="229"/>
      <c r="M168" s="229"/>
      <c r="N168" s="229"/>
      <c r="O168" s="229"/>
      <c r="P168" s="229"/>
      <c r="Q168" s="229"/>
      <c r="R168" s="229"/>
      <c r="S168" s="229"/>
      <c r="T168" s="229"/>
      <c r="U168" s="229"/>
      <c r="V168" s="229"/>
      <c r="W168" s="229"/>
      <c r="X168" s="229"/>
      <c r="Y168" s="229"/>
      <c r="Z168" s="229"/>
      <c r="AA168" s="229"/>
      <c r="AB168" s="229"/>
      <c r="AC168" s="229"/>
      <c r="AD168" s="229"/>
      <c r="AE168" s="229"/>
      <c r="AF168" s="229"/>
      <c r="AG168" s="229"/>
      <c r="AH168" s="229"/>
      <c r="AI168" s="229"/>
    </row>
    <row r="169" spans="2:35">
      <c r="B169" s="253"/>
      <c r="C169" s="254"/>
      <c r="D169" s="254"/>
      <c r="E169" s="254"/>
      <c r="F169" s="356"/>
      <c r="G169" s="253"/>
      <c r="H169" s="253"/>
      <c r="I169" s="229"/>
      <c r="J169" s="229"/>
      <c r="K169" s="229"/>
      <c r="L169" s="229"/>
      <c r="M169" s="229"/>
      <c r="N169" s="229"/>
      <c r="O169" s="229"/>
      <c r="P169" s="229"/>
      <c r="Q169" s="229"/>
      <c r="R169" s="229"/>
      <c r="S169" s="229"/>
      <c r="T169" s="229"/>
      <c r="U169" s="229"/>
      <c r="V169" s="229"/>
      <c r="W169" s="229"/>
      <c r="X169" s="229"/>
      <c r="Y169" s="229"/>
      <c r="Z169" s="229"/>
      <c r="AA169" s="229"/>
      <c r="AB169" s="229"/>
      <c r="AC169" s="229"/>
      <c r="AD169" s="229"/>
      <c r="AE169" s="229"/>
      <c r="AF169" s="229"/>
      <c r="AG169" s="229"/>
      <c r="AH169" s="229"/>
      <c r="AI169" s="229"/>
    </row>
    <row r="170" spans="2:35">
      <c r="B170" s="253"/>
      <c r="C170" s="254"/>
      <c r="D170" s="254"/>
      <c r="E170" s="254"/>
      <c r="F170" s="356"/>
      <c r="G170" s="253"/>
      <c r="I170" s="229"/>
      <c r="J170" s="229"/>
      <c r="K170" s="229"/>
      <c r="L170" s="229"/>
      <c r="M170" s="229"/>
      <c r="N170" s="229"/>
      <c r="O170" s="229"/>
      <c r="P170" s="229"/>
      <c r="Q170" s="229"/>
      <c r="R170" s="229"/>
      <c r="S170" s="229"/>
      <c r="T170" s="229"/>
      <c r="U170" s="229"/>
      <c r="V170" s="229"/>
      <c r="W170" s="229"/>
      <c r="X170" s="229"/>
      <c r="Y170" s="229"/>
      <c r="Z170" s="229"/>
      <c r="AA170" s="229"/>
      <c r="AB170" s="229"/>
      <c r="AC170" s="229"/>
      <c r="AD170" s="229"/>
      <c r="AE170" s="229"/>
      <c r="AF170" s="229"/>
      <c r="AG170" s="229"/>
      <c r="AH170" s="229"/>
      <c r="AI170" s="229"/>
    </row>
    <row r="171" spans="2:35">
      <c r="B171" s="253"/>
      <c r="C171" s="254"/>
      <c r="D171" s="254"/>
      <c r="E171" s="254"/>
      <c r="F171" s="356"/>
      <c r="G171" s="253"/>
      <c r="I171" s="229"/>
      <c r="J171" s="229"/>
      <c r="K171" s="229"/>
      <c r="L171" s="229"/>
      <c r="M171" s="229"/>
      <c r="N171" s="229"/>
      <c r="O171" s="229"/>
      <c r="P171" s="229"/>
      <c r="Q171" s="229"/>
      <c r="R171" s="229"/>
      <c r="S171" s="229"/>
      <c r="T171" s="229"/>
      <c r="U171" s="229"/>
      <c r="V171" s="229"/>
      <c r="W171" s="229"/>
      <c r="X171" s="229"/>
      <c r="Y171" s="229"/>
      <c r="Z171" s="229"/>
      <c r="AA171" s="229"/>
      <c r="AB171" s="229"/>
      <c r="AC171" s="229"/>
      <c r="AD171" s="229"/>
      <c r="AE171" s="229"/>
      <c r="AF171" s="229"/>
      <c r="AG171" s="229"/>
      <c r="AH171" s="229"/>
      <c r="AI171" s="229"/>
    </row>
    <row r="172" spans="2:35">
      <c r="B172" s="253"/>
      <c r="C172" s="254"/>
      <c r="D172" s="254"/>
      <c r="E172" s="254"/>
      <c r="F172" s="356"/>
      <c r="G172" s="253"/>
      <c r="I172" s="229"/>
      <c r="J172" s="229"/>
      <c r="K172" s="229"/>
      <c r="L172" s="229"/>
      <c r="M172" s="229"/>
      <c r="N172" s="229"/>
      <c r="O172" s="229"/>
      <c r="P172" s="229"/>
      <c r="Q172" s="229"/>
      <c r="R172" s="229"/>
      <c r="S172" s="229"/>
      <c r="T172" s="229"/>
      <c r="U172" s="229"/>
      <c r="V172" s="229"/>
      <c r="W172" s="229"/>
      <c r="X172" s="229"/>
      <c r="Y172" s="229"/>
      <c r="Z172" s="229"/>
      <c r="AA172" s="229"/>
      <c r="AB172" s="229"/>
      <c r="AC172" s="229"/>
      <c r="AD172" s="229"/>
      <c r="AE172" s="229"/>
      <c r="AF172" s="229"/>
      <c r="AG172" s="229"/>
      <c r="AH172" s="229"/>
      <c r="AI172" s="229"/>
    </row>
    <row r="173" spans="2:35">
      <c r="B173" s="253"/>
      <c r="C173" s="254"/>
      <c r="D173" s="254"/>
      <c r="E173" s="254"/>
      <c r="F173" s="356"/>
      <c r="G173" s="253"/>
      <c r="I173" s="229"/>
      <c r="J173" s="229"/>
      <c r="K173" s="229"/>
      <c r="L173" s="229"/>
      <c r="M173" s="229"/>
      <c r="N173" s="229"/>
      <c r="O173" s="229"/>
      <c r="P173" s="229"/>
      <c r="Q173" s="229"/>
      <c r="R173" s="229"/>
      <c r="S173" s="229"/>
      <c r="T173" s="229"/>
      <c r="U173" s="229"/>
      <c r="V173" s="229"/>
      <c r="W173" s="229"/>
      <c r="X173" s="229"/>
      <c r="Y173" s="229"/>
      <c r="Z173" s="229"/>
      <c r="AA173" s="229"/>
      <c r="AB173" s="229"/>
      <c r="AC173" s="229"/>
      <c r="AD173" s="229"/>
      <c r="AE173" s="229"/>
      <c r="AF173" s="229"/>
      <c r="AG173" s="229"/>
      <c r="AH173" s="229"/>
      <c r="AI173" s="229"/>
    </row>
    <row r="174" spans="2:35">
      <c r="B174" s="253"/>
      <c r="C174" s="254"/>
      <c r="D174" s="254"/>
      <c r="E174" s="254"/>
      <c r="F174" s="356"/>
      <c r="G174" s="253"/>
      <c r="I174" s="229"/>
      <c r="J174" s="229"/>
      <c r="K174" s="229"/>
      <c r="L174" s="229"/>
      <c r="M174" s="229"/>
      <c r="N174" s="229"/>
      <c r="O174" s="229"/>
      <c r="P174" s="229"/>
      <c r="Q174" s="229"/>
      <c r="R174" s="229"/>
      <c r="S174" s="229"/>
      <c r="T174" s="229"/>
      <c r="U174" s="229"/>
      <c r="V174" s="229"/>
      <c r="W174" s="229"/>
      <c r="X174" s="229"/>
      <c r="Y174" s="229"/>
      <c r="Z174" s="229"/>
      <c r="AA174" s="229"/>
      <c r="AB174" s="229"/>
      <c r="AC174" s="229"/>
      <c r="AD174" s="229"/>
      <c r="AE174" s="229"/>
      <c r="AF174" s="229"/>
      <c r="AG174" s="229"/>
      <c r="AH174" s="229"/>
      <c r="AI174" s="229"/>
    </row>
    <row r="175" spans="2:35">
      <c r="B175" s="253"/>
      <c r="C175" s="254"/>
      <c r="D175" s="254"/>
      <c r="E175" s="254"/>
      <c r="F175" s="356"/>
      <c r="G175" s="253"/>
      <c r="I175" s="229"/>
      <c r="J175" s="229"/>
      <c r="K175" s="229"/>
      <c r="L175" s="229"/>
      <c r="M175" s="229"/>
      <c r="N175" s="229"/>
      <c r="O175" s="229"/>
      <c r="P175" s="229"/>
      <c r="Q175" s="229"/>
      <c r="R175" s="229"/>
      <c r="S175" s="229"/>
      <c r="T175" s="229"/>
      <c r="U175" s="229"/>
      <c r="V175" s="229"/>
      <c r="W175" s="229"/>
      <c r="X175" s="229"/>
      <c r="Y175" s="229"/>
      <c r="Z175" s="229"/>
      <c r="AA175" s="229"/>
      <c r="AB175" s="229"/>
      <c r="AC175" s="229"/>
      <c r="AD175" s="229"/>
      <c r="AE175" s="229"/>
      <c r="AF175" s="229"/>
      <c r="AG175" s="229"/>
      <c r="AH175" s="229"/>
      <c r="AI175" s="229"/>
    </row>
    <row r="176" spans="2:35">
      <c r="B176" s="253"/>
      <c r="C176" s="254"/>
      <c r="D176" s="254"/>
      <c r="E176" s="254"/>
      <c r="F176" s="356"/>
      <c r="G176" s="253"/>
      <c r="I176" s="229"/>
      <c r="J176" s="229"/>
      <c r="K176" s="229"/>
      <c r="L176" s="229"/>
      <c r="M176" s="229"/>
      <c r="N176" s="229"/>
      <c r="O176" s="229"/>
      <c r="P176" s="229"/>
      <c r="Q176" s="229"/>
      <c r="R176" s="229"/>
      <c r="S176" s="229"/>
      <c r="T176" s="229"/>
      <c r="U176" s="229"/>
      <c r="V176" s="229"/>
      <c r="W176" s="229"/>
      <c r="X176" s="229"/>
      <c r="Y176" s="229"/>
      <c r="Z176" s="229"/>
      <c r="AA176" s="229"/>
      <c r="AB176" s="229"/>
      <c r="AC176" s="229"/>
      <c r="AD176" s="229"/>
      <c r="AE176" s="229"/>
      <c r="AF176" s="229"/>
      <c r="AG176" s="229"/>
      <c r="AH176" s="229"/>
      <c r="AI176" s="229"/>
    </row>
    <row r="177" spans="2:35">
      <c r="B177" s="253"/>
      <c r="C177" s="254"/>
      <c r="D177" s="254"/>
      <c r="E177" s="254"/>
      <c r="F177" s="356"/>
      <c r="G177" s="253"/>
      <c r="I177" s="229"/>
      <c r="J177" s="229"/>
      <c r="K177" s="229"/>
      <c r="L177" s="229"/>
      <c r="M177" s="229"/>
      <c r="N177" s="229"/>
      <c r="O177" s="229"/>
      <c r="P177" s="229"/>
      <c r="Q177" s="229"/>
      <c r="R177" s="229"/>
      <c r="S177" s="229"/>
      <c r="T177" s="229"/>
      <c r="U177" s="229"/>
      <c r="V177" s="229"/>
      <c r="W177" s="229"/>
      <c r="X177" s="229"/>
      <c r="Y177" s="229"/>
      <c r="Z177" s="229"/>
      <c r="AA177" s="229"/>
      <c r="AB177" s="229"/>
      <c r="AC177" s="229"/>
      <c r="AD177" s="229"/>
      <c r="AE177" s="229"/>
      <c r="AF177" s="229"/>
      <c r="AG177" s="229"/>
      <c r="AH177" s="229"/>
      <c r="AI177" s="229"/>
    </row>
    <row r="178" spans="2:35">
      <c r="B178" s="253"/>
      <c r="C178" s="254"/>
      <c r="D178" s="254"/>
      <c r="E178" s="254"/>
      <c r="F178" s="356"/>
      <c r="G178" s="253"/>
      <c r="I178" s="229"/>
      <c r="J178" s="229"/>
      <c r="K178" s="229"/>
      <c r="L178" s="229"/>
      <c r="M178" s="229"/>
      <c r="N178" s="229"/>
      <c r="O178" s="229"/>
      <c r="P178" s="229"/>
      <c r="Q178" s="229"/>
      <c r="R178" s="229"/>
      <c r="S178" s="229"/>
      <c r="T178" s="229"/>
      <c r="U178" s="229"/>
      <c r="V178" s="229"/>
      <c r="W178" s="229"/>
      <c r="X178" s="229"/>
      <c r="Y178" s="229"/>
      <c r="Z178" s="229"/>
      <c r="AA178" s="229"/>
      <c r="AB178" s="229"/>
      <c r="AC178" s="229"/>
      <c r="AD178" s="229"/>
      <c r="AE178" s="229"/>
      <c r="AF178" s="229"/>
      <c r="AG178" s="229"/>
      <c r="AH178" s="229"/>
      <c r="AI178" s="229"/>
    </row>
    <row r="179" spans="2:35">
      <c r="B179" s="253"/>
      <c r="C179" s="254"/>
      <c r="D179" s="254"/>
      <c r="E179" s="254"/>
      <c r="F179" s="356"/>
      <c r="G179" s="253"/>
      <c r="I179" s="229"/>
      <c r="J179" s="229"/>
      <c r="K179" s="229"/>
      <c r="L179" s="229"/>
      <c r="M179" s="229"/>
      <c r="N179" s="229"/>
      <c r="O179" s="229"/>
      <c r="P179" s="229"/>
      <c r="Q179" s="229"/>
      <c r="R179" s="229"/>
      <c r="S179" s="229"/>
      <c r="T179" s="229"/>
      <c r="U179" s="229"/>
      <c r="V179" s="229"/>
      <c r="W179" s="229"/>
      <c r="X179" s="229"/>
      <c r="Y179" s="229"/>
      <c r="Z179" s="229"/>
      <c r="AA179" s="229"/>
      <c r="AB179" s="229"/>
      <c r="AC179" s="229"/>
      <c r="AD179" s="229"/>
      <c r="AE179" s="229"/>
      <c r="AF179" s="229"/>
      <c r="AG179" s="229"/>
      <c r="AH179" s="229"/>
      <c r="AI179" s="229"/>
    </row>
    <row r="180" spans="2:35">
      <c r="B180" s="253"/>
      <c r="C180" s="254"/>
      <c r="D180" s="254"/>
      <c r="E180" s="254"/>
      <c r="F180" s="356"/>
      <c r="G180" s="253"/>
      <c r="I180" s="229"/>
      <c r="J180" s="229"/>
      <c r="K180" s="229"/>
      <c r="L180" s="229"/>
      <c r="M180" s="229"/>
      <c r="N180" s="229"/>
      <c r="O180" s="229"/>
      <c r="P180" s="229"/>
      <c r="Q180" s="229"/>
      <c r="R180" s="229"/>
      <c r="S180" s="229"/>
      <c r="T180" s="229"/>
      <c r="U180" s="229"/>
      <c r="V180" s="229"/>
      <c r="W180" s="229"/>
      <c r="X180" s="229"/>
      <c r="Y180" s="229"/>
      <c r="Z180" s="229"/>
      <c r="AA180" s="229"/>
      <c r="AB180" s="229"/>
      <c r="AC180" s="229"/>
      <c r="AD180" s="229"/>
      <c r="AE180" s="229"/>
      <c r="AF180" s="229"/>
      <c r="AG180" s="229"/>
      <c r="AH180" s="229"/>
      <c r="AI180" s="229"/>
    </row>
    <row r="181" spans="2:35">
      <c r="B181" s="253"/>
      <c r="C181" s="254"/>
      <c r="D181" s="254"/>
      <c r="E181" s="254"/>
      <c r="F181" s="356"/>
      <c r="G181" s="253"/>
      <c r="I181" s="229"/>
      <c r="J181" s="229"/>
      <c r="K181" s="229"/>
      <c r="L181" s="229"/>
      <c r="M181" s="229"/>
      <c r="N181" s="229"/>
      <c r="O181" s="229"/>
      <c r="P181" s="229"/>
      <c r="Q181" s="229"/>
      <c r="R181" s="229"/>
      <c r="S181" s="229"/>
      <c r="T181" s="229"/>
      <c r="U181" s="229"/>
      <c r="V181" s="229"/>
      <c r="W181" s="229"/>
      <c r="X181" s="229"/>
      <c r="Y181" s="229"/>
      <c r="Z181" s="229"/>
      <c r="AA181" s="229"/>
      <c r="AB181" s="229"/>
      <c r="AC181" s="229"/>
      <c r="AD181" s="229"/>
      <c r="AE181" s="229"/>
      <c r="AF181" s="229"/>
      <c r="AG181" s="229"/>
      <c r="AH181" s="229"/>
      <c r="AI181" s="229"/>
    </row>
    <row r="182" spans="2:35">
      <c r="B182" s="253"/>
      <c r="C182" s="254"/>
      <c r="D182" s="254"/>
      <c r="E182" s="254"/>
      <c r="F182" s="356"/>
      <c r="G182" s="253"/>
      <c r="I182" s="229"/>
      <c r="J182" s="229"/>
      <c r="K182" s="229"/>
      <c r="L182" s="229"/>
      <c r="M182" s="229"/>
      <c r="N182" s="229"/>
      <c r="O182" s="229"/>
      <c r="P182" s="229"/>
      <c r="Q182" s="229"/>
      <c r="R182" s="229"/>
      <c r="S182" s="229"/>
      <c r="T182" s="229"/>
      <c r="U182" s="229"/>
      <c r="V182" s="229"/>
      <c r="W182" s="229"/>
      <c r="X182" s="229"/>
      <c r="Y182" s="229"/>
      <c r="Z182" s="229"/>
      <c r="AA182" s="229"/>
      <c r="AB182" s="229"/>
      <c r="AC182" s="229"/>
      <c r="AD182" s="229"/>
      <c r="AE182" s="229"/>
      <c r="AF182" s="229"/>
      <c r="AG182" s="229"/>
      <c r="AH182" s="229"/>
      <c r="AI182" s="229"/>
    </row>
    <row r="183" spans="2:35">
      <c r="B183" s="253"/>
      <c r="C183" s="254"/>
      <c r="D183" s="254"/>
      <c r="E183" s="254"/>
      <c r="F183" s="356"/>
      <c r="G183" s="253"/>
      <c r="I183" s="229"/>
      <c r="J183" s="229"/>
      <c r="K183" s="229"/>
      <c r="L183" s="229"/>
      <c r="M183" s="229"/>
      <c r="N183" s="229"/>
      <c r="O183" s="229"/>
      <c r="P183" s="229"/>
      <c r="Q183" s="229"/>
      <c r="R183" s="229"/>
      <c r="S183" s="229"/>
      <c r="T183" s="229"/>
      <c r="U183" s="229"/>
      <c r="V183" s="229"/>
      <c r="W183" s="229"/>
      <c r="X183" s="229"/>
      <c r="Y183" s="229"/>
      <c r="Z183" s="229"/>
      <c r="AA183" s="229"/>
      <c r="AB183" s="229"/>
      <c r="AC183" s="229"/>
      <c r="AD183" s="229"/>
      <c r="AE183" s="229"/>
      <c r="AF183" s="229"/>
      <c r="AG183" s="229"/>
      <c r="AH183" s="229"/>
      <c r="AI183" s="229"/>
    </row>
    <row r="184" spans="2:35">
      <c r="B184" s="253"/>
      <c r="C184" s="254"/>
      <c r="D184" s="254"/>
      <c r="E184" s="254"/>
      <c r="F184" s="356"/>
      <c r="G184" s="253"/>
      <c r="I184" s="229"/>
      <c r="J184" s="229"/>
      <c r="K184" s="229"/>
      <c r="L184" s="229"/>
      <c r="M184" s="229"/>
      <c r="N184" s="229"/>
      <c r="O184" s="229"/>
      <c r="P184" s="229"/>
      <c r="Q184" s="229"/>
      <c r="R184" s="229"/>
      <c r="S184" s="229"/>
      <c r="T184" s="229"/>
      <c r="U184" s="229"/>
      <c r="V184" s="229"/>
      <c r="W184" s="229"/>
      <c r="X184" s="229"/>
      <c r="Y184" s="229"/>
      <c r="Z184" s="229"/>
      <c r="AA184" s="229"/>
      <c r="AB184" s="229"/>
      <c r="AC184" s="229"/>
      <c r="AD184" s="229"/>
      <c r="AE184" s="229"/>
      <c r="AF184" s="229"/>
      <c r="AG184" s="229"/>
      <c r="AH184" s="229"/>
      <c r="AI184" s="229"/>
    </row>
    <row r="185" spans="2:35">
      <c r="B185" s="253"/>
      <c r="C185" s="254"/>
      <c r="D185" s="254"/>
      <c r="E185" s="254"/>
      <c r="F185" s="356"/>
      <c r="G185" s="253"/>
      <c r="I185" s="229"/>
      <c r="J185" s="229"/>
      <c r="K185" s="229"/>
      <c r="L185" s="229"/>
      <c r="M185" s="229"/>
      <c r="N185" s="229"/>
      <c r="O185" s="229"/>
      <c r="P185" s="229"/>
      <c r="Q185" s="229"/>
      <c r="R185" s="229"/>
      <c r="S185" s="229"/>
      <c r="T185" s="229"/>
      <c r="U185" s="229"/>
      <c r="V185" s="229"/>
      <c r="W185" s="229"/>
      <c r="X185" s="229"/>
      <c r="Y185" s="229"/>
      <c r="Z185" s="229"/>
      <c r="AA185" s="229"/>
      <c r="AB185" s="229"/>
      <c r="AC185" s="229"/>
      <c r="AD185" s="229"/>
      <c r="AE185" s="229"/>
      <c r="AF185" s="229"/>
      <c r="AG185" s="229"/>
      <c r="AH185" s="229"/>
      <c r="AI185" s="229"/>
    </row>
    <row r="186" spans="2:35">
      <c r="B186" s="253"/>
      <c r="C186" s="254"/>
      <c r="D186" s="254"/>
      <c r="E186" s="254"/>
      <c r="F186" s="356"/>
      <c r="G186" s="253"/>
      <c r="I186" s="229"/>
      <c r="J186" s="229"/>
      <c r="K186" s="229"/>
      <c r="L186" s="229"/>
      <c r="M186" s="229"/>
      <c r="N186" s="229"/>
      <c r="O186" s="229"/>
      <c r="P186" s="229"/>
      <c r="Q186" s="229"/>
      <c r="R186" s="229"/>
      <c r="S186" s="229"/>
      <c r="T186" s="229"/>
      <c r="U186" s="229"/>
      <c r="V186" s="229"/>
      <c r="W186" s="229"/>
      <c r="X186" s="229"/>
      <c r="Y186" s="229"/>
      <c r="Z186" s="229"/>
      <c r="AA186" s="229"/>
      <c r="AB186" s="229"/>
      <c r="AC186" s="229"/>
      <c r="AD186" s="229"/>
      <c r="AE186" s="229"/>
      <c r="AF186" s="229"/>
      <c r="AG186" s="229"/>
      <c r="AH186" s="229"/>
      <c r="AI186" s="229"/>
    </row>
    <row r="187" spans="2:35">
      <c r="B187" s="253"/>
      <c r="C187" s="254"/>
      <c r="D187" s="254"/>
      <c r="E187" s="254"/>
      <c r="F187" s="356"/>
      <c r="G187" s="253"/>
      <c r="I187" s="229"/>
      <c r="J187" s="229"/>
      <c r="K187" s="229"/>
      <c r="L187" s="229"/>
      <c r="M187" s="229"/>
      <c r="N187" s="229"/>
      <c r="O187" s="229"/>
      <c r="P187" s="229"/>
      <c r="Q187" s="229"/>
      <c r="R187" s="229"/>
      <c r="S187" s="229"/>
      <c r="T187" s="229"/>
      <c r="U187" s="229"/>
      <c r="V187" s="229"/>
      <c r="W187" s="229"/>
      <c r="X187" s="229"/>
      <c r="Y187" s="229"/>
      <c r="Z187" s="229"/>
      <c r="AA187" s="229"/>
      <c r="AB187" s="229"/>
      <c r="AC187" s="229"/>
      <c r="AD187" s="229"/>
      <c r="AE187" s="229"/>
      <c r="AF187" s="229"/>
      <c r="AG187" s="229"/>
      <c r="AH187" s="229"/>
      <c r="AI187" s="229"/>
    </row>
    <row r="188" spans="2:35">
      <c r="B188" s="253"/>
      <c r="C188" s="254"/>
      <c r="D188" s="254"/>
      <c r="E188" s="254"/>
      <c r="F188" s="356"/>
      <c r="G188" s="253"/>
      <c r="I188" s="229"/>
      <c r="J188" s="229"/>
      <c r="K188" s="229"/>
      <c r="L188" s="229"/>
      <c r="M188" s="229"/>
      <c r="N188" s="229"/>
      <c r="O188" s="229"/>
      <c r="P188" s="229"/>
      <c r="Q188" s="229"/>
      <c r="R188" s="229"/>
      <c r="S188" s="229"/>
      <c r="T188" s="229"/>
      <c r="U188" s="229"/>
      <c r="V188" s="229"/>
      <c r="W188" s="229"/>
      <c r="X188" s="229"/>
      <c r="Y188" s="229"/>
      <c r="Z188" s="229"/>
      <c r="AA188" s="229"/>
      <c r="AB188" s="229"/>
      <c r="AC188" s="229"/>
      <c r="AD188" s="229"/>
      <c r="AE188" s="229"/>
      <c r="AF188" s="229"/>
      <c r="AG188" s="229"/>
      <c r="AH188" s="229"/>
      <c r="AI188" s="229"/>
    </row>
    <row r="189" spans="2:35">
      <c r="B189" s="253"/>
      <c r="C189" s="254"/>
      <c r="D189" s="254"/>
      <c r="E189" s="254"/>
      <c r="F189" s="356"/>
      <c r="G189" s="253"/>
      <c r="I189" s="229"/>
      <c r="J189" s="229"/>
      <c r="K189" s="229"/>
      <c r="L189" s="229"/>
      <c r="M189" s="229"/>
      <c r="N189" s="229"/>
      <c r="O189" s="229"/>
      <c r="P189" s="229"/>
      <c r="Q189" s="229"/>
      <c r="R189" s="229"/>
      <c r="S189" s="229"/>
      <c r="T189" s="229"/>
      <c r="U189" s="229"/>
      <c r="V189" s="229"/>
      <c r="W189" s="229"/>
      <c r="X189" s="229"/>
      <c r="Y189" s="229"/>
      <c r="Z189" s="229"/>
      <c r="AA189" s="229"/>
      <c r="AB189" s="229"/>
      <c r="AC189" s="229"/>
      <c r="AD189" s="229"/>
      <c r="AE189" s="229"/>
      <c r="AF189" s="229"/>
      <c r="AG189" s="229"/>
      <c r="AH189" s="229"/>
      <c r="AI189" s="229"/>
    </row>
    <row r="190" spans="2:35">
      <c r="B190" s="253"/>
      <c r="C190" s="254"/>
      <c r="D190" s="254"/>
      <c r="E190" s="254"/>
      <c r="F190" s="356"/>
      <c r="G190" s="253"/>
      <c r="I190" s="229"/>
      <c r="J190" s="229"/>
      <c r="K190" s="229"/>
      <c r="L190" s="229"/>
      <c r="M190" s="229"/>
      <c r="N190" s="229"/>
      <c r="O190" s="229"/>
      <c r="P190" s="229"/>
      <c r="Q190" s="229"/>
      <c r="R190" s="229"/>
      <c r="S190" s="229"/>
      <c r="T190" s="229"/>
      <c r="U190" s="229"/>
      <c r="V190" s="229"/>
      <c r="W190" s="229"/>
      <c r="X190" s="229"/>
      <c r="Y190" s="229"/>
      <c r="Z190" s="229"/>
      <c r="AA190" s="229"/>
      <c r="AB190" s="229"/>
      <c r="AC190" s="229"/>
      <c r="AD190" s="229"/>
      <c r="AE190" s="229"/>
      <c r="AF190" s="229"/>
      <c r="AG190" s="229"/>
      <c r="AH190" s="229"/>
      <c r="AI190" s="229"/>
    </row>
    <row r="191" spans="2:35">
      <c r="B191" s="253"/>
      <c r="C191" s="254"/>
      <c r="D191" s="254"/>
      <c r="E191" s="254"/>
      <c r="F191" s="356"/>
      <c r="G191" s="253"/>
      <c r="I191" s="229"/>
      <c r="J191" s="229"/>
      <c r="K191" s="229"/>
      <c r="L191" s="229"/>
      <c r="M191" s="229"/>
      <c r="N191" s="229"/>
      <c r="O191" s="229"/>
      <c r="P191" s="229"/>
      <c r="Q191" s="229"/>
      <c r="R191" s="229"/>
      <c r="S191" s="229"/>
      <c r="T191" s="229"/>
      <c r="U191" s="229"/>
      <c r="V191" s="229"/>
      <c r="W191" s="229"/>
      <c r="X191" s="229"/>
      <c r="Y191" s="229"/>
      <c r="Z191" s="229"/>
      <c r="AA191" s="229"/>
      <c r="AB191" s="229"/>
      <c r="AC191" s="229"/>
      <c r="AD191" s="229"/>
      <c r="AE191" s="229"/>
      <c r="AF191" s="229"/>
      <c r="AG191" s="229"/>
      <c r="AH191" s="229"/>
      <c r="AI191" s="229"/>
    </row>
    <row r="192" spans="2:35">
      <c r="B192" s="253"/>
      <c r="C192" s="254"/>
      <c r="D192" s="254"/>
      <c r="E192" s="254"/>
      <c r="F192" s="356"/>
      <c r="G192" s="253"/>
      <c r="I192" s="229"/>
      <c r="J192" s="229"/>
      <c r="K192" s="229"/>
      <c r="L192" s="229"/>
      <c r="M192" s="229"/>
      <c r="N192" s="229"/>
      <c r="O192" s="229"/>
      <c r="P192" s="229"/>
      <c r="Q192" s="229"/>
      <c r="R192" s="229"/>
      <c r="S192" s="229"/>
      <c r="T192" s="229"/>
      <c r="U192" s="229"/>
      <c r="V192" s="229"/>
      <c r="W192" s="229"/>
      <c r="X192" s="229"/>
      <c r="Y192" s="229"/>
      <c r="Z192" s="229"/>
      <c r="AA192" s="229"/>
      <c r="AB192" s="229"/>
      <c r="AC192" s="229"/>
      <c r="AD192" s="229"/>
      <c r="AE192" s="229"/>
      <c r="AF192" s="229"/>
      <c r="AG192" s="229"/>
      <c r="AH192" s="229"/>
      <c r="AI192" s="229"/>
    </row>
    <row r="193" spans="2:35">
      <c r="B193" s="253"/>
      <c r="C193" s="254"/>
      <c r="D193" s="254"/>
      <c r="E193" s="254"/>
      <c r="F193" s="356"/>
      <c r="G193" s="253"/>
      <c r="I193" s="229"/>
      <c r="J193" s="229"/>
      <c r="K193" s="229"/>
      <c r="L193" s="229"/>
      <c r="M193" s="229"/>
      <c r="N193" s="229"/>
      <c r="O193" s="229"/>
      <c r="P193" s="229"/>
      <c r="Q193" s="229"/>
      <c r="R193" s="229"/>
      <c r="S193" s="229"/>
      <c r="T193" s="229"/>
      <c r="U193" s="229"/>
      <c r="V193" s="229"/>
      <c r="W193" s="229"/>
      <c r="X193" s="229"/>
      <c r="Y193" s="229"/>
      <c r="Z193" s="229"/>
      <c r="AA193" s="229"/>
      <c r="AB193" s="229"/>
      <c r="AC193" s="229"/>
      <c r="AD193" s="229"/>
      <c r="AE193" s="229"/>
      <c r="AF193" s="229"/>
      <c r="AG193" s="229"/>
      <c r="AH193" s="229"/>
      <c r="AI193" s="229"/>
    </row>
    <row r="194" spans="2:35">
      <c r="B194" s="253"/>
      <c r="C194" s="254"/>
      <c r="D194" s="254"/>
      <c r="E194" s="254"/>
      <c r="F194" s="356"/>
      <c r="G194" s="253"/>
      <c r="I194" s="229"/>
      <c r="J194" s="229"/>
      <c r="K194" s="229"/>
      <c r="L194" s="229"/>
      <c r="M194" s="229"/>
      <c r="N194" s="229"/>
      <c r="O194" s="229"/>
      <c r="P194" s="229"/>
      <c r="Q194" s="229"/>
      <c r="R194" s="229"/>
      <c r="S194" s="229"/>
      <c r="T194" s="229"/>
      <c r="U194" s="229"/>
      <c r="V194" s="229"/>
      <c r="W194" s="229"/>
      <c r="X194" s="229"/>
      <c r="Y194" s="229"/>
      <c r="Z194" s="229"/>
      <c r="AA194" s="229"/>
      <c r="AB194" s="229"/>
      <c r="AC194" s="229"/>
      <c r="AD194" s="229"/>
      <c r="AE194" s="229"/>
      <c r="AF194" s="229"/>
      <c r="AG194" s="229"/>
      <c r="AH194" s="229"/>
      <c r="AI194" s="229"/>
    </row>
    <row r="195" spans="2:35">
      <c r="B195" s="253"/>
      <c r="C195" s="254"/>
      <c r="D195" s="254"/>
      <c r="E195" s="254"/>
      <c r="F195" s="356"/>
      <c r="G195" s="253"/>
      <c r="I195" s="229"/>
      <c r="J195" s="229"/>
      <c r="K195" s="229"/>
      <c r="L195" s="229"/>
      <c r="M195" s="229"/>
      <c r="N195" s="229"/>
      <c r="O195" s="229"/>
      <c r="P195" s="229"/>
      <c r="Q195" s="229"/>
      <c r="R195" s="229"/>
      <c r="S195" s="229"/>
      <c r="T195" s="229"/>
      <c r="U195" s="229"/>
      <c r="V195" s="229"/>
      <c r="W195" s="229"/>
      <c r="X195" s="229"/>
      <c r="Y195" s="229"/>
      <c r="Z195" s="229"/>
      <c r="AA195" s="229"/>
      <c r="AB195" s="229"/>
      <c r="AC195" s="229"/>
      <c r="AD195" s="229"/>
      <c r="AE195" s="229"/>
      <c r="AF195" s="229"/>
      <c r="AG195" s="229"/>
      <c r="AH195" s="229"/>
      <c r="AI195" s="229"/>
    </row>
    <row r="196" spans="2:35">
      <c r="B196" s="253"/>
      <c r="C196" s="254"/>
      <c r="D196" s="254"/>
      <c r="E196" s="254"/>
      <c r="F196" s="356"/>
      <c r="G196" s="253"/>
      <c r="I196" s="229"/>
      <c r="J196" s="229"/>
      <c r="K196" s="229"/>
      <c r="L196" s="229"/>
      <c r="M196" s="229"/>
      <c r="N196" s="229"/>
      <c r="O196" s="229"/>
      <c r="P196" s="229"/>
      <c r="Q196" s="229"/>
      <c r="R196" s="229"/>
      <c r="S196" s="229"/>
      <c r="T196" s="229"/>
      <c r="U196" s="229"/>
      <c r="V196" s="229"/>
      <c r="W196" s="229"/>
      <c r="X196" s="229"/>
      <c r="Y196" s="229"/>
      <c r="Z196" s="229"/>
      <c r="AA196" s="229"/>
      <c r="AB196" s="229"/>
      <c r="AC196" s="229"/>
      <c r="AD196" s="229"/>
      <c r="AE196" s="229"/>
      <c r="AF196" s="229"/>
      <c r="AG196" s="229"/>
      <c r="AH196" s="229"/>
      <c r="AI196" s="229"/>
    </row>
    <row r="197" spans="2:35">
      <c r="B197" s="253"/>
      <c r="C197" s="254"/>
      <c r="D197" s="254"/>
      <c r="E197" s="254"/>
      <c r="F197" s="356"/>
      <c r="G197" s="253"/>
      <c r="I197" s="229"/>
      <c r="J197" s="229"/>
      <c r="K197" s="229"/>
      <c r="L197" s="229"/>
      <c r="M197" s="229"/>
      <c r="N197" s="229"/>
      <c r="O197" s="229"/>
      <c r="P197" s="229"/>
      <c r="Q197" s="229"/>
      <c r="R197" s="229"/>
      <c r="S197" s="229"/>
      <c r="T197" s="229"/>
      <c r="U197" s="229"/>
      <c r="V197" s="229"/>
      <c r="W197" s="229"/>
      <c r="X197" s="229"/>
      <c r="Y197" s="229"/>
      <c r="Z197" s="229"/>
      <c r="AA197" s="229"/>
      <c r="AB197" s="229"/>
      <c r="AC197" s="229"/>
      <c r="AD197" s="229"/>
      <c r="AE197" s="229"/>
      <c r="AF197" s="229"/>
      <c r="AG197" s="229"/>
      <c r="AH197" s="229"/>
      <c r="AI197" s="229"/>
    </row>
    <row r="198" spans="2:35">
      <c r="B198" s="253"/>
      <c r="C198" s="254"/>
      <c r="D198" s="254"/>
      <c r="E198" s="254"/>
      <c r="F198" s="356"/>
      <c r="G198" s="253"/>
      <c r="I198" s="229"/>
      <c r="J198" s="229"/>
      <c r="K198" s="229"/>
      <c r="L198" s="229"/>
      <c r="M198" s="229"/>
      <c r="N198" s="229"/>
      <c r="O198" s="229"/>
      <c r="P198" s="229"/>
      <c r="Q198" s="229"/>
      <c r="R198" s="229"/>
      <c r="S198" s="229"/>
      <c r="T198" s="229"/>
      <c r="U198" s="229"/>
      <c r="V198" s="229"/>
      <c r="W198" s="229"/>
      <c r="X198" s="229"/>
      <c r="Y198" s="229"/>
      <c r="Z198" s="229"/>
      <c r="AA198" s="229"/>
      <c r="AB198" s="229"/>
      <c r="AC198" s="229"/>
      <c r="AD198" s="229"/>
      <c r="AE198" s="229"/>
      <c r="AF198" s="229"/>
      <c r="AG198" s="229"/>
      <c r="AH198" s="229"/>
      <c r="AI198" s="229"/>
    </row>
    <row r="199" spans="2:35">
      <c r="B199" s="253"/>
      <c r="C199" s="254"/>
      <c r="D199" s="254"/>
      <c r="E199" s="254"/>
      <c r="F199" s="356"/>
      <c r="G199" s="253"/>
      <c r="I199" s="229"/>
      <c r="J199" s="229"/>
      <c r="K199" s="229"/>
      <c r="L199" s="229"/>
      <c r="M199" s="229"/>
      <c r="N199" s="229"/>
      <c r="O199" s="229"/>
      <c r="P199" s="229"/>
      <c r="Q199" s="229"/>
      <c r="R199" s="229"/>
      <c r="S199" s="229"/>
      <c r="T199" s="229"/>
      <c r="U199" s="229"/>
      <c r="V199" s="229"/>
      <c r="W199" s="229"/>
      <c r="X199" s="229"/>
      <c r="Y199" s="229"/>
      <c r="Z199" s="229"/>
      <c r="AA199" s="229"/>
      <c r="AB199" s="229"/>
      <c r="AC199" s="229"/>
      <c r="AD199" s="229"/>
      <c r="AE199" s="229"/>
      <c r="AF199" s="229"/>
      <c r="AG199" s="229"/>
      <c r="AH199" s="229"/>
      <c r="AI199" s="229"/>
    </row>
    <row r="200" spans="2:35">
      <c r="B200" s="253"/>
      <c r="C200" s="254"/>
      <c r="D200" s="254"/>
      <c r="E200" s="254"/>
      <c r="F200" s="356"/>
      <c r="G200" s="253"/>
      <c r="I200" s="229"/>
      <c r="J200" s="229"/>
      <c r="K200" s="229"/>
      <c r="L200" s="229"/>
      <c r="M200" s="229"/>
      <c r="N200" s="229"/>
      <c r="O200" s="229"/>
      <c r="P200" s="229"/>
      <c r="Q200" s="229"/>
      <c r="R200" s="229"/>
      <c r="S200" s="229"/>
      <c r="T200" s="229"/>
      <c r="U200" s="229"/>
      <c r="V200" s="229"/>
      <c r="W200" s="229"/>
      <c r="X200" s="229"/>
      <c r="Y200" s="229"/>
      <c r="Z200" s="229"/>
      <c r="AA200" s="229"/>
      <c r="AB200" s="229"/>
      <c r="AC200" s="229"/>
      <c r="AD200" s="229"/>
      <c r="AE200" s="229"/>
      <c r="AF200" s="229"/>
      <c r="AG200" s="229"/>
      <c r="AH200" s="229"/>
      <c r="AI200" s="229"/>
    </row>
    <row r="201" spans="2:35">
      <c r="B201" s="253"/>
      <c r="C201" s="254"/>
      <c r="D201" s="254"/>
      <c r="E201" s="254"/>
      <c r="F201" s="356"/>
      <c r="G201" s="253"/>
      <c r="I201" s="229"/>
      <c r="J201" s="229"/>
      <c r="K201" s="229"/>
      <c r="L201" s="229"/>
      <c r="M201" s="229"/>
      <c r="N201" s="229"/>
      <c r="O201" s="229"/>
      <c r="P201" s="229"/>
      <c r="Q201" s="229"/>
      <c r="R201" s="229"/>
      <c r="S201" s="229"/>
      <c r="T201" s="229"/>
      <c r="U201" s="229"/>
      <c r="V201" s="229"/>
      <c r="W201" s="229"/>
      <c r="X201" s="229"/>
      <c r="Y201" s="229"/>
      <c r="Z201" s="229"/>
      <c r="AA201" s="229"/>
      <c r="AB201" s="229"/>
      <c r="AC201" s="229"/>
      <c r="AD201" s="229"/>
      <c r="AE201" s="229"/>
      <c r="AF201" s="229"/>
      <c r="AG201" s="229"/>
      <c r="AH201" s="229"/>
      <c r="AI201" s="229"/>
    </row>
    <row r="202" spans="2:35">
      <c r="B202" s="253"/>
      <c r="C202" s="254"/>
      <c r="D202" s="254"/>
      <c r="E202" s="254"/>
      <c r="F202" s="356"/>
      <c r="G202" s="253"/>
      <c r="I202" s="229"/>
      <c r="J202" s="229"/>
      <c r="K202" s="229"/>
      <c r="L202" s="229"/>
      <c r="M202" s="229"/>
      <c r="N202" s="229"/>
      <c r="O202" s="229"/>
      <c r="P202" s="229"/>
      <c r="Q202" s="229"/>
      <c r="R202" s="229"/>
      <c r="S202" s="229"/>
      <c r="T202" s="229"/>
      <c r="U202" s="229"/>
      <c r="V202" s="229"/>
      <c r="W202" s="229"/>
      <c r="X202" s="229"/>
      <c r="Y202" s="229"/>
      <c r="Z202" s="229"/>
      <c r="AA202" s="229"/>
      <c r="AB202" s="229"/>
      <c r="AC202" s="229"/>
      <c r="AD202" s="229"/>
      <c r="AE202" s="229"/>
      <c r="AF202" s="229"/>
      <c r="AG202" s="229"/>
      <c r="AH202" s="229"/>
      <c r="AI202" s="229"/>
    </row>
    <row r="203" spans="2:35">
      <c r="B203" s="253"/>
      <c r="C203" s="254"/>
      <c r="D203" s="254"/>
      <c r="E203" s="254"/>
      <c r="F203" s="356"/>
      <c r="G203" s="253"/>
      <c r="I203" s="229"/>
      <c r="J203" s="229"/>
      <c r="K203" s="229"/>
      <c r="L203" s="229"/>
      <c r="M203" s="229"/>
      <c r="N203" s="229"/>
      <c r="O203" s="229"/>
      <c r="P203" s="229"/>
      <c r="Q203" s="229"/>
      <c r="R203" s="229"/>
      <c r="S203" s="229"/>
      <c r="T203" s="229"/>
      <c r="U203" s="229"/>
      <c r="V203" s="229"/>
      <c r="W203" s="229"/>
      <c r="X203" s="229"/>
      <c r="Y203" s="229"/>
      <c r="Z203" s="229"/>
      <c r="AA203" s="229"/>
      <c r="AB203" s="229"/>
      <c r="AC203" s="229"/>
      <c r="AD203" s="229"/>
      <c r="AE203" s="229"/>
      <c r="AF203" s="229"/>
      <c r="AG203" s="229"/>
      <c r="AH203" s="229"/>
      <c r="AI203" s="229"/>
    </row>
    <row r="204" spans="2:35">
      <c r="B204" s="253"/>
      <c r="C204" s="254"/>
      <c r="D204" s="254"/>
      <c r="E204" s="254"/>
      <c r="F204" s="356"/>
      <c r="G204" s="253"/>
      <c r="I204" s="229"/>
      <c r="J204" s="229"/>
      <c r="K204" s="229"/>
      <c r="L204" s="229"/>
      <c r="M204" s="229"/>
      <c r="N204" s="229"/>
      <c r="O204" s="229"/>
      <c r="P204" s="229"/>
      <c r="Q204" s="229"/>
      <c r="R204" s="229"/>
      <c r="S204" s="229"/>
      <c r="T204" s="229"/>
      <c r="U204" s="229"/>
      <c r="V204" s="229"/>
      <c r="W204" s="229"/>
      <c r="X204" s="229"/>
      <c r="Y204" s="229"/>
      <c r="Z204" s="229"/>
      <c r="AA204" s="229"/>
      <c r="AB204" s="229"/>
      <c r="AC204" s="229"/>
      <c r="AD204" s="229"/>
      <c r="AE204" s="229"/>
      <c r="AF204" s="229"/>
      <c r="AG204" s="229"/>
      <c r="AH204" s="229"/>
      <c r="AI204" s="229"/>
    </row>
    <row r="205" spans="2:35">
      <c r="B205" s="253"/>
      <c r="C205" s="254"/>
      <c r="D205" s="254"/>
      <c r="E205" s="254"/>
      <c r="F205" s="356"/>
      <c r="G205" s="253"/>
      <c r="I205" s="229"/>
      <c r="J205" s="229"/>
      <c r="K205" s="229"/>
      <c r="L205" s="229"/>
      <c r="M205" s="229"/>
      <c r="N205" s="229"/>
      <c r="O205" s="229"/>
      <c r="P205" s="229"/>
      <c r="Q205" s="229"/>
      <c r="R205" s="229"/>
      <c r="S205" s="229"/>
      <c r="T205" s="229"/>
      <c r="U205" s="229"/>
      <c r="V205" s="229"/>
      <c r="W205" s="229"/>
      <c r="X205" s="229"/>
      <c r="Y205" s="229"/>
      <c r="Z205" s="229"/>
      <c r="AA205" s="229"/>
      <c r="AB205" s="229"/>
      <c r="AC205" s="229"/>
      <c r="AD205" s="229"/>
      <c r="AE205" s="229"/>
      <c r="AF205" s="229"/>
      <c r="AG205" s="229"/>
      <c r="AH205" s="229"/>
      <c r="AI205" s="229"/>
    </row>
    <row r="206" spans="2:35">
      <c r="B206" s="253"/>
      <c r="C206" s="254"/>
      <c r="D206" s="254"/>
      <c r="E206" s="254"/>
      <c r="F206" s="356"/>
      <c r="G206" s="253"/>
      <c r="I206" s="229"/>
      <c r="J206" s="229"/>
      <c r="K206" s="229"/>
      <c r="L206" s="229"/>
      <c r="M206" s="229"/>
      <c r="N206" s="229"/>
      <c r="O206" s="229"/>
      <c r="P206" s="229"/>
      <c r="Q206" s="229"/>
      <c r="R206" s="229"/>
      <c r="S206" s="229"/>
      <c r="T206" s="229"/>
      <c r="U206" s="229"/>
      <c r="V206" s="229"/>
      <c r="W206" s="229"/>
      <c r="X206" s="229"/>
      <c r="Y206" s="229"/>
      <c r="Z206" s="229"/>
      <c r="AA206" s="229"/>
      <c r="AB206" s="229"/>
      <c r="AC206" s="229"/>
      <c r="AD206" s="229"/>
      <c r="AE206" s="229"/>
      <c r="AF206" s="229"/>
      <c r="AG206" s="229"/>
      <c r="AH206" s="229"/>
      <c r="AI206" s="229"/>
    </row>
    <row r="207" spans="2:35">
      <c r="B207" s="253"/>
      <c r="C207" s="254"/>
      <c r="D207" s="254"/>
      <c r="E207" s="254"/>
      <c r="F207" s="356"/>
      <c r="G207" s="253"/>
      <c r="I207" s="229"/>
      <c r="J207" s="229"/>
      <c r="K207" s="229"/>
      <c r="L207" s="229"/>
      <c r="M207" s="229"/>
      <c r="N207" s="229"/>
      <c r="O207" s="229"/>
      <c r="P207" s="229"/>
      <c r="Q207" s="229"/>
      <c r="R207" s="229"/>
      <c r="S207" s="229"/>
      <c r="T207" s="229"/>
      <c r="U207" s="229"/>
      <c r="V207" s="229"/>
      <c r="W207" s="229"/>
      <c r="X207" s="229"/>
      <c r="Y207" s="229"/>
      <c r="Z207" s="229"/>
      <c r="AA207" s="229"/>
      <c r="AB207" s="229"/>
      <c r="AC207" s="229"/>
      <c r="AD207" s="229"/>
      <c r="AE207" s="229"/>
      <c r="AF207" s="229"/>
      <c r="AG207" s="229"/>
      <c r="AH207" s="229"/>
      <c r="AI207" s="229"/>
    </row>
    <row r="208" spans="2:35">
      <c r="B208" s="253"/>
      <c r="C208" s="254"/>
      <c r="D208" s="254"/>
      <c r="E208" s="254"/>
      <c r="F208" s="356"/>
      <c r="G208" s="253"/>
      <c r="I208" s="229"/>
      <c r="J208" s="229"/>
      <c r="K208" s="229"/>
      <c r="L208" s="229"/>
      <c r="M208" s="229"/>
      <c r="N208" s="229"/>
      <c r="O208" s="229"/>
      <c r="P208" s="229"/>
      <c r="Q208" s="229"/>
      <c r="R208" s="229"/>
      <c r="S208" s="229"/>
      <c r="T208" s="229"/>
      <c r="U208" s="229"/>
      <c r="V208" s="229"/>
      <c r="W208" s="229"/>
      <c r="X208" s="229"/>
      <c r="Y208" s="229"/>
      <c r="Z208" s="229"/>
      <c r="AA208" s="229"/>
      <c r="AB208" s="229"/>
      <c r="AC208" s="229"/>
      <c r="AD208" s="229"/>
      <c r="AE208" s="229"/>
      <c r="AF208" s="229"/>
      <c r="AG208" s="229"/>
      <c r="AH208" s="229"/>
      <c r="AI208" s="229"/>
    </row>
    <row r="209" spans="2:35">
      <c r="B209" s="253"/>
      <c r="C209" s="254"/>
      <c r="D209" s="254"/>
      <c r="E209" s="254"/>
      <c r="F209" s="356"/>
      <c r="G209" s="253"/>
      <c r="I209" s="229"/>
      <c r="J209" s="229"/>
      <c r="K209" s="229"/>
      <c r="L209" s="229"/>
      <c r="M209" s="229"/>
      <c r="N209" s="229"/>
      <c r="O209" s="229"/>
      <c r="P209" s="229"/>
      <c r="Q209" s="229"/>
      <c r="R209" s="229"/>
      <c r="S209" s="229"/>
      <c r="T209" s="229"/>
      <c r="U209" s="229"/>
      <c r="V209" s="229"/>
      <c r="W209" s="229"/>
      <c r="X209" s="229"/>
      <c r="Y209" s="229"/>
      <c r="Z209" s="229"/>
      <c r="AA209" s="229"/>
      <c r="AB209" s="229"/>
      <c r="AC209" s="229"/>
      <c r="AD209" s="229"/>
      <c r="AE209" s="229"/>
      <c r="AF209" s="229"/>
      <c r="AG209" s="229"/>
      <c r="AH209" s="229"/>
      <c r="AI209" s="229"/>
    </row>
    <row r="210" spans="2:35">
      <c r="B210" s="253"/>
      <c r="C210" s="254"/>
      <c r="D210" s="254"/>
      <c r="E210" s="254"/>
      <c r="F210" s="356"/>
      <c r="G210" s="253"/>
      <c r="I210" s="229"/>
      <c r="J210" s="229"/>
      <c r="K210" s="229"/>
      <c r="L210" s="229"/>
      <c r="M210" s="229"/>
      <c r="N210" s="229"/>
      <c r="O210" s="229"/>
      <c r="P210" s="229"/>
      <c r="Q210" s="229"/>
      <c r="R210" s="229"/>
      <c r="S210" s="229"/>
      <c r="T210" s="229"/>
      <c r="U210" s="229"/>
      <c r="V210" s="229"/>
      <c r="W210" s="229"/>
      <c r="X210" s="229"/>
      <c r="Y210" s="229"/>
      <c r="Z210" s="229"/>
      <c r="AA210" s="229"/>
      <c r="AB210" s="229"/>
      <c r="AC210" s="229"/>
      <c r="AD210" s="229"/>
      <c r="AE210" s="229"/>
      <c r="AF210" s="229"/>
      <c r="AG210" s="229"/>
      <c r="AH210" s="229"/>
      <c r="AI210" s="229"/>
    </row>
    <row r="211" spans="2:35">
      <c r="B211" s="253"/>
      <c r="C211" s="254"/>
      <c r="D211" s="254"/>
      <c r="E211" s="254"/>
      <c r="F211" s="356"/>
      <c r="G211" s="253"/>
      <c r="I211" s="229"/>
      <c r="J211" s="229"/>
      <c r="K211" s="229"/>
      <c r="L211" s="229"/>
      <c r="M211" s="229"/>
      <c r="N211" s="229"/>
      <c r="O211" s="229"/>
      <c r="P211" s="229"/>
      <c r="Q211" s="229"/>
      <c r="R211" s="229"/>
      <c r="S211" s="229"/>
      <c r="T211" s="229"/>
      <c r="U211" s="229"/>
      <c r="V211" s="229"/>
      <c r="W211" s="229"/>
      <c r="X211" s="229"/>
      <c r="Y211" s="229"/>
      <c r="Z211" s="229"/>
      <c r="AA211" s="229"/>
      <c r="AB211" s="229"/>
      <c r="AC211" s="229"/>
      <c r="AD211" s="229"/>
      <c r="AE211" s="229"/>
      <c r="AF211" s="229"/>
      <c r="AG211" s="229"/>
      <c r="AH211" s="229"/>
      <c r="AI211" s="229"/>
    </row>
    <row r="212" spans="2:35">
      <c r="B212" s="253"/>
      <c r="C212" s="254"/>
      <c r="D212" s="254"/>
      <c r="E212" s="254"/>
      <c r="F212" s="356"/>
      <c r="G212" s="253"/>
      <c r="I212" s="229"/>
      <c r="J212" s="229"/>
      <c r="K212" s="229"/>
      <c r="L212" s="229"/>
      <c r="M212" s="229"/>
      <c r="N212" s="229"/>
      <c r="O212" s="229"/>
      <c r="P212" s="229"/>
      <c r="Q212" s="229"/>
      <c r="R212" s="229"/>
      <c r="S212" s="229"/>
      <c r="T212" s="229"/>
      <c r="U212" s="229"/>
      <c r="V212" s="229"/>
      <c r="W212" s="229"/>
      <c r="X212" s="229"/>
      <c r="Y212" s="229"/>
      <c r="Z212" s="229"/>
      <c r="AA212" s="229"/>
      <c r="AB212" s="229"/>
      <c r="AC212" s="229"/>
      <c r="AD212" s="229"/>
      <c r="AE212" s="229"/>
      <c r="AF212" s="229"/>
      <c r="AG212" s="229"/>
      <c r="AH212" s="229"/>
      <c r="AI212" s="229"/>
    </row>
    <row r="213" spans="2:35">
      <c r="B213" s="253"/>
      <c r="C213" s="254"/>
      <c r="D213" s="254"/>
      <c r="E213" s="254"/>
      <c r="F213" s="356"/>
      <c r="G213" s="253"/>
      <c r="I213" s="229"/>
      <c r="J213" s="229"/>
      <c r="K213" s="229"/>
      <c r="L213" s="229"/>
      <c r="M213" s="229"/>
      <c r="N213" s="229"/>
      <c r="O213" s="229"/>
      <c r="P213" s="229"/>
      <c r="Q213" s="229"/>
      <c r="R213" s="229"/>
      <c r="S213" s="229"/>
      <c r="T213" s="229"/>
      <c r="U213" s="229"/>
      <c r="V213" s="229"/>
      <c r="W213" s="229"/>
      <c r="X213" s="229"/>
      <c r="Y213" s="229"/>
      <c r="Z213" s="229"/>
      <c r="AA213" s="229"/>
      <c r="AB213" s="229"/>
      <c r="AC213" s="229"/>
      <c r="AD213" s="229"/>
      <c r="AE213" s="229"/>
      <c r="AF213" s="229"/>
      <c r="AG213" s="229"/>
      <c r="AH213" s="229"/>
      <c r="AI213" s="229"/>
    </row>
    <row r="214" spans="2:35">
      <c r="B214" s="253"/>
      <c r="C214" s="254"/>
      <c r="D214" s="254"/>
      <c r="E214" s="254"/>
      <c r="F214" s="356"/>
      <c r="G214" s="253"/>
      <c r="I214" s="229"/>
      <c r="J214" s="229"/>
      <c r="K214" s="229"/>
      <c r="L214" s="229"/>
      <c r="M214" s="229"/>
      <c r="N214" s="229"/>
      <c r="O214" s="229"/>
      <c r="P214" s="229"/>
      <c r="Q214" s="229"/>
      <c r="R214" s="229"/>
      <c r="S214" s="229"/>
      <c r="T214" s="229"/>
      <c r="U214" s="229"/>
      <c r="V214" s="229"/>
      <c r="W214" s="229"/>
      <c r="X214" s="229"/>
      <c r="Y214" s="229"/>
      <c r="Z214" s="229"/>
      <c r="AA214" s="229"/>
      <c r="AB214" s="229"/>
      <c r="AC214" s="229"/>
      <c r="AD214" s="229"/>
      <c r="AE214" s="229"/>
      <c r="AF214" s="229"/>
      <c r="AG214" s="229"/>
      <c r="AH214" s="229"/>
      <c r="AI214" s="229"/>
    </row>
    <row r="215" spans="2:35">
      <c r="B215" s="253"/>
      <c r="C215" s="254"/>
      <c r="D215" s="254"/>
      <c r="E215" s="254"/>
      <c r="F215" s="356"/>
      <c r="G215" s="253"/>
      <c r="I215" s="229"/>
      <c r="J215" s="229"/>
      <c r="K215" s="229"/>
      <c r="L215" s="229"/>
      <c r="M215" s="229"/>
      <c r="N215" s="229"/>
      <c r="O215" s="229"/>
      <c r="P215" s="229"/>
      <c r="Q215" s="229"/>
      <c r="R215" s="229"/>
      <c r="S215" s="229"/>
      <c r="T215" s="229"/>
      <c r="U215" s="229"/>
      <c r="V215" s="229"/>
      <c r="W215" s="229"/>
      <c r="X215" s="229"/>
      <c r="Y215" s="229"/>
      <c r="Z215" s="229"/>
      <c r="AA215" s="229"/>
      <c r="AB215" s="229"/>
      <c r="AC215" s="229"/>
      <c r="AD215" s="229"/>
      <c r="AE215" s="229"/>
      <c r="AF215" s="229"/>
      <c r="AG215" s="229"/>
      <c r="AH215" s="229"/>
      <c r="AI215" s="229"/>
    </row>
    <row r="216" spans="2:35">
      <c r="B216" s="253"/>
      <c r="C216" s="254"/>
      <c r="D216" s="254"/>
      <c r="E216" s="254"/>
      <c r="F216" s="356"/>
      <c r="G216" s="253"/>
      <c r="I216" s="229"/>
      <c r="J216" s="229"/>
      <c r="K216" s="229"/>
      <c r="L216" s="229"/>
      <c r="M216" s="229"/>
      <c r="N216" s="229"/>
      <c r="O216" s="229"/>
      <c r="P216" s="229"/>
      <c r="Q216" s="229"/>
      <c r="R216" s="229"/>
      <c r="S216" s="229"/>
      <c r="T216" s="229"/>
      <c r="U216" s="229"/>
      <c r="V216" s="229"/>
      <c r="W216" s="229"/>
      <c r="X216" s="229"/>
      <c r="Y216" s="229"/>
      <c r="Z216" s="229"/>
      <c r="AA216" s="229"/>
      <c r="AB216" s="229"/>
      <c r="AC216" s="229"/>
      <c r="AD216" s="229"/>
      <c r="AE216" s="229"/>
      <c r="AF216" s="229"/>
      <c r="AG216" s="229"/>
      <c r="AH216" s="229"/>
      <c r="AI216" s="229"/>
    </row>
    <row r="217" spans="2:35">
      <c r="B217" s="253"/>
      <c r="C217" s="254"/>
      <c r="D217" s="254"/>
      <c r="E217" s="254"/>
      <c r="F217" s="356"/>
      <c r="G217" s="253"/>
      <c r="I217" s="229"/>
      <c r="J217" s="229"/>
      <c r="K217" s="229"/>
      <c r="L217" s="229"/>
      <c r="M217" s="229"/>
      <c r="N217" s="229"/>
      <c r="O217" s="229"/>
      <c r="P217" s="229"/>
      <c r="Q217" s="229"/>
      <c r="R217" s="229"/>
      <c r="S217" s="229"/>
      <c r="T217" s="229"/>
      <c r="U217" s="229"/>
      <c r="V217" s="229"/>
      <c r="W217" s="229"/>
      <c r="X217" s="229"/>
      <c r="Y217" s="229"/>
      <c r="Z217" s="229"/>
      <c r="AA217" s="229"/>
      <c r="AB217" s="229"/>
      <c r="AC217" s="229"/>
      <c r="AD217" s="229"/>
      <c r="AE217" s="229"/>
      <c r="AF217" s="229"/>
      <c r="AG217" s="229"/>
      <c r="AH217" s="229"/>
      <c r="AI217" s="229"/>
    </row>
    <row r="218" spans="2:35">
      <c r="B218" s="253"/>
      <c r="C218" s="254"/>
      <c r="D218" s="254"/>
      <c r="E218" s="254"/>
      <c r="F218" s="356"/>
      <c r="G218" s="253"/>
      <c r="I218" s="229"/>
      <c r="J218" s="229"/>
      <c r="K218" s="229"/>
      <c r="L218" s="229"/>
      <c r="M218" s="229"/>
      <c r="N218" s="229"/>
      <c r="O218" s="229"/>
      <c r="P218" s="229"/>
      <c r="Q218" s="229"/>
      <c r="R218" s="229"/>
      <c r="S218" s="229"/>
      <c r="T218" s="229"/>
      <c r="U218" s="229"/>
      <c r="V218" s="229"/>
      <c r="W218" s="229"/>
      <c r="X218" s="229"/>
      <c r="Y218" s="229"/>
      <c r="Z218" s="229"/>
      <c r="AA218" s="229"/>
      <c r="AB218" s="229"/>
      <c r="AC218" s="229"/>
      <c r="AD218" s="229"/>
      <c r="AE218" s="229"/>
      <c r="AF218" s="229"/>
      <c r="AG218" s="229"/>
      <c r="AH218" s="229"/>
      <c r="AI218" s="229"/>
    </row>
    <row r="219" spans="2:35">
      <c r="B219" s="253"/>
      <c r="C219" s="254"/>
      <c r="D219" s="254"/>
      <c r="E219" s="254"/>
      <c r="F219" s="356"/>
      <c r="G219" s="253"/>
      <c r="I219" s="229"/>
      <c r="J219" s="229"/>
      <c r="K219" s="229"/>
      <c r="L219" s="229"/>
      <c r="M219" s="229"/>
      <c r="N219" s="229"/>
      <c r="O219" s="229"/>
      <c r="P219" s="229"/>
      <c r="Q219" s="229"/>
      <c r="R219" s="229"/>
      <c r="S219" s="229"/>
      <c r="T219" s="229"/>
      <c r="U219" s="229"/>
      <c r="V219" s="229"/>
      <c r="W219" s="229"/>
      <c r="X219" s="229"/>
      <c r="Y219" s="229"/>
      <c r="Z219" s="229"/>
      <c r="AA219" s="229"/>
      <c r="AB219" s="229"/>
      <c r="AC219" s="229"/>
      <c r="AD219" s="229"/>
      <c r="AE219" s="229"/>
      <c r="AF219" s="229"/>
      <c r="AG219" s="229"/>
      <c r="AH219" s="229"/>
      <c r="AI219" s="229"/>
    </row>
    <row r="220" spans="2:35">
      <c r="B220" s="253"/>
      <c r="C220" s="254"/>
      <c r="D220" s="254"/>
      <c r="E220" s="254"/>
      <c r="F220" s="356"/>
      <c r="G220" s="253"/>
      <c r="I220" s="229"/>
      <c r="J220" s="229"/>
      <c r="K220" s="229"/>
      <c r="L220" s="229"/>
      <c r="M220" s="229"/>
      <c r="N220" s="229"/>
      <c r="O220" s="229"/>
      <c r="P220" s="229"/>
      <c r="Q220" s="229"/>
      <c r="R220" s="229"/>
      <c r="S220" s="229"/>
      <c r="T220" s="229"/>
      <c r="U220" s="229"/>
      <c r="V220" s="229"/>
      <c r="W220" s="229"/>
      <c r="X220" s="229"/>
      <c r="Y220" s="229"/>
      <c r="Z220" s="229"/>
      <c r="AA220" s="229"/>
      <c r="AB220" s="229"/>
      <c r="AC220" s="229"/>
      <c r="AD220" s="229"/>
      <c r="AE220" s="229"/>
      <c r="AF220" s="229"/>
      <c r="AG220" s="229"/>
      <c r="AH220" s="229"/>
      <c r="AI220" s="229"/>
    </row>
    <row r="221" spans="2:35">
      <c r="B221" s="253"/>
      <c r="C221" s="254"/>
      <c r="D221" s="254"/>
      <c r="E221" s="254"/>
      <c r="F221" s="356"/>
      <c r="G221" s="253"/>
      <c r="I221" s="229"/>
      <c r="J221" s="229"/>
      <c r="K221" s="229"/>
      <c r="L221" s="229"/>
      <c r="M221" s="229"/>
      <c r="N221" s="229"/>
      <c r="O221" s="229"/>
      <c r="P221" s="229"/>
      <c r="Q221" s="229"/>
      <c r="R221" s="229"/>
      <c r="S221" s="229"/>
      <c r="T221" s="229"/>
      <c r="U221" s="229"/>
      <c r="V221" s="229"/>
      <c r="W221" s="229"/>
      <c r="X221" s="229"/>
      <c r="Y221" s="229"/>
      <c r="Z221" s="229"/>
      <c r="AA221" s="229"/>
      <c r="AB221" s="229"/>
      <c r="AC221" s="229"/>
      <c r="AD221" s="229"/>
      <c r="AE221" s="229"/>
      <c r="AF221" s="229"/>
      <c r="AG221" s="229"/>
      <c r="AH221" s="229"/>
      <c r="AI221" s="229"/>
    </row>
    <row r="222" spans="2:35">
      <c r="B222" s="253"/>
      <c r="C222" s="254"/>
      <c r="D222" s="254"/>
      <c r="E222" s="254"/>
      <c r="F222" s="356"/>
      <c r="G222" s="253"/>
      <c r="I222" s="229"/>
      <c r="J222" s="229"/>
      <c r="K222" s="229"/>
      <c r="L222" s="229"/>
      <c r="M222" s="229"/>
      <c r="N222" s="229"/>
      <c r="O222" s="229"/>
      <c r="P222" s="229"/>
      <c r="Q222" s="229"/>
      <c r="R222" s="229"/>
      <c r="S222" s="229"/>
      <c r="T222" s="229"/>
      <c r="U222" s="229"/>
      <c r="V222" s="229"/>
      <c r="W222" s="229"/>
      <c r="X222" s="229"/>
      <c r="Y222" s="229"/>
      <c r="Z222" s="229"/>
      <c r="AA222" s="229"/>
      <c r="AB222" s="229"/>
      <c r="AC222" s="229"/>
      <c r="AD222" s="229"/>
      <c r="AE222" s="229"/>
      <c r="AF222" s="229"/>
      <c r="AG222" s="229"/>
      <c r="AH222" s="229"/>
      <c r="AI222" s="229"/>
    </row>
    <row r="223" spans="2:35">
      <c r="B223" s="253"/>
      <c r="C223" s="254"/>
      <c r="D223" s="254"/>
      <c r="E223" s="254"/>
      <c r="F223" s="356"/>
      <c r="G223" s="253"/>
      <c r="I223" s="229"/>
      <c r="J223" s="229"/>
      <c r="K223" s="229"/>
      <c r="L223" s="229"/>
      <c r="M223" s="229"/>
      <c r="N223" s="229"/>
      <c r="O223" s="229"/>
      <c r="P223" s="229"/>
      <c r="Q223" s="229"/>
      <c r="R223" s="229"/>
      <c r="S223" s="229"/>
      <c r="T223" s="229"/>
      <c r="U223" s="229"/>
      <c r="V223" s="229"/>
      <c r="W223" s="229"/>
      <c r="X223" s="229"/>
      <c r="Y223" s="229"/>
      <c r="Z223" s="229"/>
      <c r="AA223" s="229"/>
      <c r="AB223" s="229"/>
      <c r="AC223" s="229"/>
      <c r="AD223" s="229"/>
      <c r="AE223" s="229"/>
      <c r="AF223" s="229"/>
      <c r="AG223" s="229"/>
      <c r="AH223" s="229"/>
      <c r="AI223" s="229"/>
    </row>
    <row r="224" spans="2:35">
      <c r="B224" s="253"/>
      <c r="C224" s="254"/>
      <c r="D224" s="254"/>
      <c r="E224" s="254"/>
      <c r="F224" s="356"/>
      <c r="G224" s="253"/>
      <c r="I224" s="229"/>
      <c r="J224" s="229"/>
      <c r="K224" s="229"/>
      <c r="L224" s="229"/>
      <c r="M224" s="229"/>
      <c r="N224" s="229"/>
      <c r="O224" s="229"/>
      <c r="P224" s="229"/>
      <c r="Q224" s="229"/>
      <c r="R224" s="229"/>
      <c r="S224" s="229"/>
      <c r="T224" s="229"/>
      <c r="U224" s="229"/>
      <c r="V224" s="229"/>
      <c r="W224" s="229"/>
      <c r="X224" s="229"/>
      <c r="Y224" s="229"/>
      <c r="Z224" s="229"/>
      <c r="AA224" s="229"/>
      <c r="AB224" s="229"/>
      <c r="AC224" s="229"/>
      <c r="AD224" s="229"/>
      <c r="AE224" s="229"/>
      <c r="AF224" s="229"/>
      <c r="AG224" s="229"/>
      <c r="AH224" s="229"/>
      <c r="AI224" s="229"/>
    </row>
    <row r="225" spans="2:35">
      <c r="B225" s="253"/>
      <c r="C225" s="254"/>
      <c r="D225" s="254"/>
      <c r="E225" s="254"/>
      <c r="F225" s="356"/>
      <c r="G225" s="253"/>
      <c r="I225" s="229"/>
      <c r="J225" s="229"/>
      <c r="K225" s="229"/>
      <c r="L225" s="229"/>
      <c r="M225" s="229"/>
      <c r="N225" s="229"/>
      <c r="O225" s="229"/>
      <c r="P225" s="229"/>
      <c r="Q225" s="229"/>
      <c r="R225" s="229"/>
      <c r="S225" s="229"/>
      <c r="T225" s="229"/>
      <c r="U225" s="229"/>
      <c r="V225" s="229"/>
      <c r="W225" s="229"/>
      <c r="X225" s="229"/>
      <c r="Y225" s="229"/>
      <c r="Z225" s="229"/>
      <c r="AA225" s="229"/>
      <c r="AB225" s="229"/>
      <c r="AC225" s="229"/>
      <c r="AD225" s="229"/>
      <c r="AE225" s="229"/>
      <c r="AF225" s="229"/>
      <c r="AG225" s="229"/>
      <c r="AH225" s="229"/>
      <c r="AI225" s="229"/>
    </row>
    <row r="226" spans="2:35">
      <c r="B226" s="253"/>
      <c r="C226" s="254"/>
      <c r="D226" s="254"/>
      <c r="E226" s="254"/>
      <c r="F226" s="356"/>
      <c r="G226" s="253"/>
      <c r="I226" s="229"/>
      <c r="J226" s="229"/>
      <c r="K226" s="229"/>
      <c r="L226" s="229"/>
      <c r="M226" s="229"/>
      <c r="N226" s="229"/>
      <c r="O226" s="229"/>
      <c r="P226" s="229"/>
      <c r="Q226" s="229"/>
      <c r="R226" s="229"/>
      <c r="S226" s="229"/>
      <c r="T226" s="229"/>
      <c r="U226" s="229"/>
      <c r="V226" s="229"/>
      <c r="W226" s="229"/>
      <c r="X226" s="229"/>
      <c r="Y226" s="229"/>
      <c r="Z226" s="229"/>
      <c r="AA226" s="229"/>
      <c r="AB226" s="229"/>
      <c r="AC226" s="229"/>
      <c r="AD226" s="229"/>
      <c r="AE226" s="229"/>
      <c r="AF226" s="229"/>
      <c r="AG226" s="229"/>
      <c r="AH226" s="229"/>
      <c r="AI226" s="229"/>
    </row>
    <row r="227" spans="2:35">
      <c r="B227" s="253"/>
      <c r="C227" s="254"/>
      <c r="D227" s="254"/>
      <c r="E227" s="254"/>
      <c r="F227" s="356"/>
      <c r="G227" s="253"/>
      <c r="I227" s="229"/>
      <c r="J227" s="229"/>
      <c r="K227" s="229"/>
      <c r="L227" s="229"/>
      <c r="M227" s="229"/>
      <c r="N227" s="229"/>
      <c r="O227" s="229"/>
      <c r="P227" s="229"/>
      <c r="Q227" s="229"/>
      <c r="R227" s="229"/>
      <c r="S227" s="229"/>
      <c r="T227" s="229"/>
      <c r="U227" s="229"/>
      <c r="V227" s="229"/>
      <c r="W227" s="229"/>
      <c r="X227" s="229"/>
      <c r="Y227" s="229"/>
      <c r="Z227" s="229"/>
      <c r="AA227" s="229"/>
      <c r="AB227" s="229"/>
      <c r="AC227" s="229"/>
      <c r="AD227" s="229"/>
      <c r="AE227" s="229"/>
      <c r="AF227" s="229"/>
      <c r="AG227" s="229"/>
      <c r="AH227" s="229"/>
      <c r="AI227" s="229"/>
    </row>
    <row r="228" spans="2:35">
      <c r="B228" s="253"/>
      <c r="C228" s="254"/>
      <c r="D228" s="254"/>
      <c r="E228" s="254"/>
      <c r="F228" s="356"/>
      <c r="G228" s="253"/>
      <c r="I228" s="229"/>
      <c r="J228" s="229"/>
      <c r="K228" s="229"/>
      <c r="L228" s="229"/>
      <c r="M228" s="229"/>
      <c r="N228" s="229"/>
      <c r="O228" s="229"/>
      <c r="P228" s="229"/>
      <c r="Q228" s="229"/>
      <c r="R228" s="229"/>
      <c r="S228" s="229"/>
      <c r="T228" s="229"/>
      <c r="U228" s="229"/>
      <c r="V228" s="229"/>
      <c r="W228" s="229"/>
      <c r="X228" s="229"/>
      <c r="Y228" s="229"/>
      <c r="Z228" s="229"/>
      <c r="AA228" s="229"/>
      <c r="AB228" s="229"/>
      <c r="AC228" s="229"/>
      <c r="AD228" s="229"/>
      <c r="AE228" s="229"/>
      <c r="AF228" s="229"/>
      <c r="AG228" s="229"/>
      <c r="AH228" s="229"/>
      <c r="AI228" s="229"/>
    </row>
    <row r="229" spans="2:35">
      <c r="B229" s="253"/>
      <c r="C229" s="254"/>
      <c r="D229" s="254"/>
      <c r="E229" s="254"/>
      <c r="F229" s="356"/>
      <c r="G229" s="253"/>
      <c r="I229" s="229"/>
      <c r="J229" s="229"/>
      <c r="K229" s="229"/>
      <c r="L229" s="229"/>
      <c r="M229" s="229"/>
      <c r="N229" s="229"/>
      <c r="O229" s="229"/>
      <c r="P229" s="229"/>
      <c r="Q229" s="229"/>
      <c r="R229" s="229"/>
      <c r="S229" s="229"/>
      <c r="T229" s="229"/>
      <c r="U229" s="229"/>
      <c r="V229" s="229"/>
      <c r="W229" s="229"/>
      <c r="X229" s="229"/>
      <c r="Y229" s="229"/>
      <c r="Z229" s="229"/>
      <c r="AA229" s="229"/>
      <c r="AB229" s="229"/>
      <c r="AC229" s="229"/>
      <c r="AD229" s="229"/>
      <c r="AE229" s="229"/>
      <c r="AF229" s="229"/>
      <c r="AG229" s="229"/>
      <c r="AH229" s="229"/>
      <c r="AI229" s="229"/>
    </row>
    <row r="230" spans="2:35">
      <c r="B230" s="253"/>
      <c r="C230" s="254"/>
      <c r="D230" s="254"/>
      <c r="E230" s="254"/>
      <c r="F230" s="356"/>
      <c r="G230" s="253"/>
      <c r="I230" s="229"/>
      <c r="J230" s="229"/>
      <c r="K230" s="229"/>
      <c r="L230" s="229"/>
      <c r="M230" s="229"/>
      <c r="N230" s="229"/>
      <c r="O230" s="229"/>
      <c r="P230" s="229"/>
      <c r="Q230" s="229"/>
      <c r="R230" s="229"/>
      <c r="S230" s="229"/>
      <c r="T230" s="229"/>
      <c r="U230" s="229"/>
      <c r="V230" s="229"/>
      <c r="W230" s="229"/>
      <c r="X230" s="229"/>
      <c r="Y230" s="229"/>
      <c r="Z230" s="229"/>
      <c r="AA230" s="229"/>
      <c r="AB230" s="229"/>
      <c r="AC230" s="229"/>
      <c r="AD230" s="229"/>
      <c r="AE230" s="229"/>
      <c r="AF230" s="229"/>
      <c r="AG230" s="229"/>
      <c r="AH230" s="229"/>
      <c r="AI230" s="229"/>
    </row>
    <row r="231" spans="2:35">
      <c r="B231" s="253"/>
      <c r="C231" s="254"/>
      <c r="D231" s="254"/>
      <c r="E231" s="254"/>
      <c r="F231" s="356"/>
      <c r="G231" s="253"/>
      <c r="I231" s="229"/>
      <c r="J231" s="229"/>
      <c r="K231" s="229"/>
      <c r="L231" s="229"/>
      <c r="M231" s="229"/>
      <c r="N231" s="229"/>
      <c r="O231" s="229"/>
      <c r="P231" s="229"/>
      <c r="Q231" s="229"/>
      <c r="R231" s="229"/>
      <c r="S231" s="229"/>
      <c r="T231" s="229"/>
      <c r="U231" s="229"/>
      <c r="V231" s="229"/>
      <c r="W231" s="229"/>
      <c r="X231" s="229"/>
      <c r="Y231" s="229"/>
      <c r="Z231" s="229"/>
      <c r="AA231" s="229"/>
      <c r="AB231" s="229"/>
      <c r="AC231" s="229"/>
      <c r="AD231" s="229"/>
      <c r="AE231" s="229"/>
      <c r="AF231" s="229"/>
      <c r="AG231" s="229"/>
      <c r="AH231" s="229"/>
      <c r="AI231" s="229"/>
    </row>
    <row r="232" spans="2:35">
      <c r="B232" s="253"/>
      <c r="C232" s="254"/>
      <c r="D232" s="254"/>
      <c r="E232" s="254"/>
      <c r="F232" s="356"/>
      <c r="G232" s="253"/>
      <c r="I232" s="229"/>
      <c r="J232" s="229"/>
      <c r="K232" s="229"/>
      <c r="L232" s="229"/>
      <c r="M232" s="229"/>
      <c r="N232" s="229"/>
      <c r="O232" s="229"/>
      <c r="P232" s="229"/>
      <c r="Q232" s="229"/>
      <c r="R232" s="229"/>
      <c r="S232" s="229"/>
      <c r="T232" s="229"/>
      <c r="U232" s="229"/>
      <c r="V232" s="229"/>
      <c r="W232" s="229"/>
      <c r="X232" s="229"/>
      <c r="Y232" s="229"/>
      <c r="Z232" s="229"/>
      <c r="AA232" s="229"/>
      <c r="AB232" s="229"/>
      <c r="AC232" s="229"/>
      <c r="AD232" s="229"/>
      <c r="AE232" s="229"/>
      <c r="AF232" s="229"/>
      <c r="AG232" s="229"/>
      <c r="AH232" s="229"/>
      <c r="AI232" s="229"/>
    </row>
    <row r="233" spans="2:35">
      <c r="B233" s="253"/>
      <c r="C233" s="254"/>
      <c r="D233" s="254"/>
      <c r="E233" s="254"/>
      <c r="F233" s="356"/>
      <c r="G233" s="253"/>
      <c r="I233" s="229"/>
      <c r="J233" s="229"/>
      <c r="K233" s="229"/>
      <c r="L233" s="229"/>
      <c r="M233" s="229"/>
      <c r="N233" s="229"/>
      <c r="O233" s="229"/>
      <c r="P233" s="229"/>
      <c r="Q233" s="229"/>
      <c r="R233" s="229"/>
      <c r="S233" s="229"/>
      <c r="T233" s="229"/>
      <c r="U233" s="229"/>
      <c r="V233" s="229"/>
      <c r="W233" s="229"/>
      <c r="X233" s="229"/>
      <c r="Y233" s="229"/>
      <c r="Z233" s="229"/>
      <c r="AA233" s="229"/>
      <c r="AB233" s="229"/>
      <c r="AC233" s="229"/>
      <c r="AD233" s="229"/>
      <c r="AE233" s="229"/>
      <c r="AF233" s="229"/>
      <c r="AG233" s="229"/>
      <c r="AH233" s="229"/>
      <c r="AI233" s="229"/>
    </row>
    <row r="234" spans="2:35">
      <c r="B234" s="253"/>
      <c r="C234" s="254"/>
      <c r="D234" s="254"/>
      <c r="E234" s="254"/>
      <c r="F234" s="356"/>
      <c r="G234" s="253"/>
      <c r="I234" s="229"/>
      <c r="J234" s="229"/>
      <c r="K234" s="229"/>
      <c r="L234" s="229"/>
      <c r="M234" s="229"/>
      <c r="N234" s="229"/>
      <c r="O234" s="229"/>
      <c r="P234" s="229"/>
      <c r="Q234" s="229"/>
      <c r="R234" s="229"/>
      <c r="S234" s="229"/>
      <c r="T234" s="229"/>
      <c r="U234" s="229"/>
      <c r="V234" s="229"/>
      <c r="W234" s="229"/>
      <c r="X234" s="229"/>
      <c r="Y234" s="229"/>
      <c r="Z234" s="229"/>
      <c r="AA234" s="229"/>
      <c r="AB234" s="229"/>
      <c r="AC234" s="229"/>
      <c r="AD234" s="229"/>
      <c r="AE234" s="229"/>
      <c r="AF234" s="229"/>
      <c r="AG234" s="229"/>
      <c r="AH234" s="229"/>
      <c r="AI234" s="229"/>
    </row>
    <row r="235" spans="2:35">
      <c r="B235" s="253"/>
      <c r="C235" s="254"/>
      <c r="D235" s="254"/>
      <c r="E235" s="254"/>
      <c r="F235" s="356"/>
      <c r="G235" s="253"/>
      <c r="I235" s="229"/>
      <c r="J235" s="229"/>
      <c r="K235" s="229"/>
      <c r="L235" s="229"/>
      <c r="M235" s="229"/>
      <c r="N235" s="229"/>
      <c r="O235" s="229"/>
      <c r="P235" s="229"/>
      <c r="Q235" s="229"/>
      <c r="R235" s="229"/>
      <c r="S235" s="229"/>
      <c r="T235" s="229"/>
      <c r="U235" s="229"/>
      <c r="V235" s="229"/>
      <c r="W235" s="229"/>
      <c r="X235" s="229"/>
      <c r="Y235" s="229"/>
      <c r="Z235" s="229"/>
      <c r="AA235" s="229"/>
      <c r="AB235" s="229"/>
      <c r="AC235" s="229"/>
      <c r="AD235" s="229"/>
      <c r="AE235" s="229"/>
      <c r="AF235" s="229"/>
      <c r="AG235" s="229"/>
      <c r="AH235" s="229"/>
      <c r="AI235" s="229"/>
    </row>
    <row r="236" spans="2:35">
      <c r="B236" s="253"/>
      <c r="C236" s="254"/>
      <c r="D236" s="254"/>
      <c r="E236" s="254"/>
      <c r="F236" s="356"/>
      <c r="G236" s="253"/>
      <c r="I236" s="229"/>
      <c r="J236" s="229"/>
      <c r="K236" s="229"/>
      <c r="L236" s="229"/>
      <c r="M236" s="229"/>
      <c r="N236" s="229"/>
      <c r="O236" s="229"/>
      <c r="P236" s="229"/>
      <c r="Q236" s="229"/>
      <c r="R236" s="229"/>
      <c r="S236" s="229"/>
      <c r="T236" s="229"/>
      <c r="U236" s="229"/>
      <c r="V236" s="229"/>
      <c r="W236" s="229"/>
      <c r="X236" s="229"/>
      <c r="Y236" s="229"/>
      <c r="Z236" s="229"/>
      <c r="AA236" s="229"/>
      <c r="AB236" s="229"/>
      <c r="AC236" s="229"/>
      <c r="AD236" s="229"/>
      <c r="AE236" s="229"/>
      <c r="AF236" s="229"/>
      <c r="AG236" s="229"/>
      <c r="AH236" s="229"/>
      <c r="AI236" s="229"/>
    </row>
    <row r="237" spans="2:35">
      <c r="B237" s="253"/>
      <c r="C237" s="254"/>
      <c r="D237" s="254"/>
      <c r="E237" s="254"/>
      <c r="F237" s="356"/>
      <c r="G237" s="253"/>
      <c r="I237" s="229"/>
      <c r="J237" s="229"/>
      <c r="K237" s="229"/>
      <c r="L237" s="229"/>
      <c r="M237" s="229"/>
      <c r="N237" s="229"/>
      <c r="O237" s="229"/>
      <c r="P237" s="229"/>
      <c r="Q237" s="229"/>
      <c r="R237" s="229"/>
      <c r="S237" s="229"/>
      <c r="T237" s="229"/>
      <c r="U237" s="229"/>
      <c r="V237" s="229"/>
      <c r="W237" s="229"/>
      <c r="X237" s="229"/>
      <c r="Y237" s="229"/>
      <c r="Z237" s="229"/>
      <c r="AA237" s="229"/>
      <c r="AB237" s="229"/>
      <c r="AC237" s="229"/>
      <c r="AD237" s="229"/>
      <c r="AE237" s="229"/>
      <c r="AF237" s="229"/>
      <c r="AG237" s="229"/>
      <c r="AH237" s="229"/>
      <c r="AI237" s="229"/>
    </row>
    <row r="238" spans="2:35">
      <c r="B238" s="253"/>
      <c r="C238" s="254"/>
      <c r="D238" s="254"/>
      <c r="E238" s="254"/>
      <c r="F238" s="356"/>
      <c r="G238" s="253"/>
      <c r="I238" s="229"/>
      <c r="J238" s="229"/>
      <c r="K238" s="229"/>
      <c r="L238" s="229"/>
      <c r="M238" s="229"/>
      <c r="N238" s="229"/>
      <c r="O238" s="229"/>
      <c r="P238" s="229"/>
      <c r="Q238" s="229"/>
      <c r="R238" s="229"/>
      <c r="S238" s="229"/>
      <c r="T238" s="229"/>
      <c r="U238" s="229"/>
      <c r="V238" s="229"/>
      <c r="W238" s="229"/>
      <c r="X238" s="229"/>
      <c r="Y238" s="229"/>
      <c r="Z238" s="229"/>
      <c r="AA238" s="229"/>
      <c r="AB238" s="229"/>
      <c r="AC238" s="229"/>
      <c r="AD238" s="229"/>
      <c r="AE238" s="229"/>
      <c r="AF238" s="229"/>
      <c r="AG238" s="229"/>
      <c r="AH238" s="229"/>
      <c r="AI238" s="229"/>
    </row>
    <row r="239" spans="2:35">
      <c r="B239" s="253"/>
      <c r="C239" s="254"/>
      <c r="D239" s="254"/>
      <c r="E239" s="254"/>
      <c r="F239" s="356"/>
      <c r="G239" s="253"/>
      <c r="I239" s="229"/>
      <c r="J239" s="229"/>
      <c r="K239" s="229"/>
      <c r="L239" s="229"/>
      <c r="M239" s="229"/>
      <c r="N239" s="229"/>
      <c r="O239" s="229"/>
      <c r="P239" s="229"/>
      <c r="Q239" s="229"/>
      <c r="R239" s="229"/>
      <c r="S239" s="229"/>
      <c r="T239" s="229"/>
      <c r="U239" s="229"/>
      <c r="V239" s="229"/>
      <c r="W239" s="229"/>
      <c r="X239" s="229"/>
      <c r="Y239" s="229"/>
      <c r="Z239" s="229"/>
      <c r="AA239" s="229"/>
      <c r="AB239" s="229"/>
      <c r="AC239" s="229"/>
      <c r="AD239" s="229"/>
      <c r="AE239" s="229"/>
      <c r="AF239" s="229"/>
      <c r="AG239" s="229"/>
      <c r="AH239" s="229"/>
      <c r="AI239" s="229"/>
    </row>
    <row r="240" spans="2:35">
      <c r="B240" s="253"/>
      <c r="C240" s="254"/>
      <c r="D240" s="254"/>
      <c r="E240" s="254"/>
      <c r="F240" s="356"/>
      <c r="G240" s="253"/>
      <c r="I240" s="229"/>
      <c r="J240" s="229"/>
      <c r="K240" s="229"/>
      <c r="L240" s="229"/>
      <c r="M240" s="229"/>
      <c r="N240" s="229"/>
      <c r="O240" s="229"/>
      <c r="P240" s="229"/>
      <c r="Q240" s="229"/>
      <c r="R240" s="229"/>
      <c r="S240" s="229"/>
      <c r="T240" s="229"/>
      <c r="U240" s="229"/>
      <c r="V240" s="229"/>
      <c r="W240" s="229"/>
      <c r="X240" s="229"/>
      <c r="Y240" s="229"/>
      <c r="Z240" s="229"/>
      <c r="AA240" s="229"/>
      <c r="AB240" s="229"/>
      <c r="AC240" s="229"/>
      <c r="AD240" s="229"/>
      <c r="AE240" s="229"/>
      <c r="AF240" s="229"/>
      <c r="AG240" s="229"/>
      <c r="AH240" s="229"/>
      <c r="AI240" s="229"/>
    </row>
    <row r="241" spans="2:35">
      <c r="B241" s="253"/>
      <c r="C241" s="254"/>
      <c r="D241" s="254"/>
      <c r="E241" s="254"/>
      <c r="F241" s="356"/>
      <c r="G241" s="253"/>
      <c r="I241" s="229"/>
      <c r="J241" s="229"/>
      <c r="K241" s="229"/>
      <c r="L241" s="229"/>
      <c r="M241" s="229"/>
      <c r="N241" s="229"/>
      <c r="O241" s="229"/>
      <c r="P241" s="229"/>
      <c r="Q241" s="229"/>
      <c r="R241" s="229"/>
      <c r="S241" s="229"/>
      <c r="T241" s="229"/>
      <c r="U241" s="229"/>
      <c r="V241" s="229"/>
      <c r="W241" s="229"/>
      <c r="X241" s="229"/>
      <c r="Y241" s="229"/>
      <c r="Z241" s="229"/>
      <c r="AA241" s="229"/>
      <c r="AB241" s="229"/>
      <c r="AC241" s="229"/>
      <c r="AD241" s="229"/>
      <c r="AE241" s="229"/>
      <c r="AF241" s="229"/>
      <c r="AG241" s="229"/>
      <c r="AH241" s="229"/>
      <c r="AI241" s="229"/>
    </row>
    <row r="242" spans="2:35">
      <c r="B242" s="253"/>
      <c r="C242" s="254"/>
      <c r="D242" s="254"/>
      <c r="E242" s="254"/>
      <c r="F242" s="356"/>
      <c r="G242" s="253"/>
      <c r="I242" s="229"/>
      <c r="J242" s="229"/>
      <c r="K242" s="229"/>
      <c r="L242" s="229"/>
      <c r="M242" s="229"/>
      <c r="N242" s="229"/>
      <c r="O242" s="229"/>
      <c r="P242" s="229"/>
      <c r="Q242" s="229"/>
      <c r="R242" s="229"/>
      <c r="S242" s="229"/>
      <c r="T242" s="229"/>
      <c r="U242" s="229"/>
      <c r="V242" s="229"/>
      <c r="W242" s="229"/>
      <c r="X242" s="229"/>
      <c r="Y242" s="229"/>
      <c r="Z242" s="229"/>
      <c r="AA242" s="229"/>
      <c r="AB242" s="229"/>
      <c r="AC242" s="229"/>
      <c r="AD242" s="229"/>
      <c r="AE242" s="229"/>
      <c r="AF242" s="229"/>
      <c r="AG242" s="229"/>
      <c r="AH242" s="229"/>
      <c r="AI242" s="229"/>
    </row>
    <row r="243" spans="2:35">
      <c r="B243" s="253"/>
      <c r="C243" s="254"/>
      <c r="D243" s="254"/>
      <c r="E243" s="254"/>
      <c r="F243" s="356"/>
      <c r="G243" s="253"/>
      <c r="I243" s="229"/>
      <c r="J243" s="229"/>
      <c r="K243" s="229"/>
      <c r="L243" s="229"/>
      <c r="M243" s="229"/>
      <c r="N243" s="229"/>
      <c r="O243" s="229"/>
      <c r="P243" s="229"/>
      <c r="Q243" s="229"/>
      <c r="R243" s="229"/>
      <c r="S243" s="229"/>
      <c r="T243" s="229"/>
      <c r="U243" s="229"/>
      <c r="V243" s="229"/>
      <c r="W243" s="229"/>
      <c r="X243" s="229"/>
      <c r="Y243" s="229"/>
      <c r="Z243" s="229"/>
      <c r="AA243" s="229"/>
      <c r="AB243" s="229"/>
      <c r="AC243" s="229"/>
      <c r="AD243" s="229"/>
      <c r="AE243" s="229"/>
      <c r="AF243" s="229"/>
      <c r="AG243" s="229"/>
      <c r="AH243" s="229"/>
      <c r="AI243" s="229"/>
    </row>
    <row r="244" spans="2:35">
      <c r="B244" s="253"/>
      <c r="C244" s="254"/>
      <c r="D244" s="254"/>
      <c r="E244" s="254"/>
      <c r="F244" s="356"/>
      <c r="G244" s="253"/>
      <c r="I244" s="229"/>
      <c r="J244" s="229"/>
      <c r="K244" s="229"/>
      <c r="L244" s="229"/>
      <c r="M244" s="229"/>
      <c r="N244" s="229"/>
      <c r="O244" s="229"/>
      <c r="P244" s="229"/>
      <c r="Q244" s="229"/>
      <c r="R244" s="229"/>
      <c r="S244" s="229"/>
      <c r="T244" s="229"/>
      <c r="U244" s="229"/>
      <c r="V244" s="229"/>
      <c r="W244" s="229"/>
      <c r="X244" s="229"/>
      <c r="Y244" s="229"/>
      <c r="Z244" s="229"/>
      <c r="AA244" s="229"/>
      <c r="AB244" s="229"/>
      <c r="AC244" s="229"/>
      <c r="AD244" s="229"/>
      <c r="AE244" s="229"/>
      <c r="AF244" s="229"/>
      <c r="AG244" s="229"/>
      <c r="AH244" s="229"/>
      <c r="AI244" s="229"/>
    </row>
    <row r="245" spans="2:35">
      <c r="B245" s="253"/>
      <c r="C245" s="254"/>
      <c r="D245" s="254"/>
      <c r="E245" s="254"/>
      <c r="F245" s="356"/>
      <c r="G245" s="253"/>
      <c r="I245" s="229"/>
      <c r="J245" s="229"/>
      <c r="K245" s="229"/>
      <c r="L245" s="229"/>
      <c r="M245" s="229"/>
      <c r="N245" s="229"/>
      <c r="O245" s="229"/>
      <c r="P245" s="229"/>
      <c r="Q245" s="229"/>
      <c r="R245" s="229"/>
      <c r="S245" s="229"/>
      <c r="T245" s="229"/>
      <c r="U245" s="229"/>
      <c r="V245" s="229"/>
      <c r="W245" s="229"/>
      <c r="X245" s="229"/>
      <c r="Y245" s="229"/>
      <c r="Z245" s="229"/>
      <c r="AA245" s="229"/>
      <c r="AB245" s="229"/>
      <c r="AC245" s="229"/>
      <c r="AD245" s="229"/>
      <c r="AE245" s="229"/>
      <c r="AF245" s="229"/>
      <c r="AG245" s="229"/>
      <c r="AH245" s="229"/>
      <c r="AI245" s="229"/>
    </row>
    <row r="246" spans="2:35">
      <c r="B246" s="253"/>
      <c r="C246" s="254"/>
      <c r="D246" s="254"/>
      <c r="E246" s="254"/>
      <c r="F246" s="356"/>
      <c r="G246" s="253"/>
      <c r="I246" s="229"/>
      <c r="J246" s="229"/>
      <c r="K246" s="229"/>
      <c r="L246" s="229"/>
      <c r="M246" s="229"/>
      <c r="N246" s="229"/>
      <c r="O246" s="229"/>
      <c r="P246" s="229"/>
      <c r="Q246" s="229"/>
      <c r="R246" s="229"/>
      <c r="S246" s="229"/>
      <c r="T246" s="229"/>
      <c r="U246" s="229"/>
      <c r="V246" s="229"/>
      <c r="W246" s="229"/>
      <c r="X246" s="229"/>
      <c r="Y246" s="229"/>
      <c r="Z246" s="229"/>
      <c r="AA246" s="229"/>
      <c r="AB246" s="229"/>
      <c r="AC246" s="229"/>
      <c r="AD246" s="229"/>
      <c r="AE246" s="229"/>
      <c r="AF246" s="229"/>
      <c r="AG246" s="229"/>
      <c r="AH246" s="229"/>
      <c r="AI246" s="229"/>
    </row>
    <row r="247" spans="2:35">
      <c r="B247" s="253"/>
      <c r="C247" s="254"/>
      <c r="D247" s="254"/>
      <c r="E247" s="254"/>
      <c r="F247" s="356"/>
      <c r="G247" s="253"/>
      <c r="I247" s="229"/>
      <c r="J247" s="229"/>
      <c r="K247" s="229"/>
      <c r="L247" s="229"/>
      <c r="M247" s="229"/>
      <c r="N247" s="229"/>
      <c r="O247" s="229"/>
      <c r="P247" s="229"/>
      <c r="Q247" s="229"/>
      <c r="R247" s="229"/>
      <c r="S247" s="229"/>
      <c r="T247" s="229"/>
      <c r="U247" s="229"/>
      <c r="V247" s="229"/>
      <c r="W247" s="229"/>
      <c r="X247" s="229"/>
      <c r="Y247" s="229"/>
      <c r="Z247" s="229"/>
      <c r="AA247" s="229"/>
      <c r="AB247" s="229"/>
      <c r="AC247" s="229"/>
      <c r="AD247" s="229"/>
      <c r="AE247" s="229"/>
      <c r="AF247" s="229"/>
      <c r="AG247" s="229"/>
      <c r="AH247" s="229"/>
      <c r="AI247" s="229"/>
    </row>
    <row r="248" spans="2:35">
      <c r="B248" s="253"/>
      <c r="C248" s="254"/>
      <c r="D248" s="254"/>
      <c r="E248" s="254"/>
      <c r="F248" s="356"/>
      <c r="G248" s="253"/>
      <c r="I248" s="229"/>
      <c r="J248" s="229"/>
      <c r="K248" s="229"/>
      <c r="L248" s="229"/>
      <c r="M248" s="229"/>
      <c r="N248" s="229"/>
      <c r="O248" s="229"/>
      <c r="P248" s="229"/>
      <c r="Q248" s="229"/>
      <c r="R248" s="229"/>
      <c r="S248" s="229"/>
      <c r="T248" s="229"/>
      <c r="U248" s="229"/>
      <c r="V248" s="229"/>
      <c r="W248" s="229"/>
      <c r="X248" s="229"/>
      <c r="Y248" s="229"/>
      <c r="Z248" s="229"/>
      <c r="AA248" s="229"/>
      <c r="AB248" s="229"/>
      <c r="AC248" s="229"/>
      <c r="AD248" s="229"/>
      <c r="AE248" s="229"/>
      <c r="AF248" s="229"/>
      <c r="AG248" s="229"/>
      <c r="AH248" s="229"/>
      <c r="AI248" s="229"/>
    </row>
    <row r="249" spans="2:35">
      <c r="B249" s="253"/>
      <c r="C249" s="254"/>
      <c r="D249" s="254"/>
      <c r="E249" s="254"/>
      <c r="F249" s="356"/>
      <c r="G249" s="253"/>
      <c r="I249" s="229"/>
      <c r="J249" s="229"/>
      <c r="K249" s="229"/>
      <c r="L249" s="229"/>
      <c r="M249" s="229"/>
      <c r="N249" s="229"/>
      <c r="O249" s="229"/>
      <c r="P249" s="229"/>
      <c r="Q249" s="229"/>
      <c r="R249" s="229"/>
      <c r="S249" s="229"/>
      <c r="T249" s="229"/>
      <c r="U249" s="229"/>
      <c r="V249" s="229"/>
      <c r="W249" s="229"/>
      <c r="X249" s="229"/>
      <c r="Y249" s="229"/>
      <c r="Z249" s="229"/>
      <c r="AA249" s="229"/>
      <c r="AB249" s="229"/>
      <c r="AC249" s="229"/>
      <c r="AD249" s="229"/>
      <c r="AE249" s="229"/>
      <c r="AF249" s="229"/>
      <c r="AG249" s="229"/>
      <c r="AH249" s="229"/>
      <c r="AI249" s="229"/>
    </row>
    <row r="250" spans="2:35">
      <c r="B250" s="253"/>
      <c r="C250" s="254"/>
      <c r="D250" s="254"/>
      <c r="E250" s="254"/>
      <c r="F250" s="356"/>
      <c r="G250" s="253"/>
      <c r="I250" s="229"/>
      <c r="J250" s="229"/>
      <c r="K250" s="229"/>
      <c r="L250" s="229"/>
      <c r="M250" s="229"/>
      <c r="N250" s="229"/>
      <c r="O250" s="229"/>
      <c r="P250" s="229"/>
      <c r="Q250" s="229"/>
      <c r="R250" s="229"/>
      <c r="S250" s="229"/>
      <c r="T250" s="229"/>
      <c r="U250" s="229"/>
      <c r="V250" s="229"/>
      <c r="W250" s="229"/>
      <c r="X250" s="229"/>
      <c r="Y250" s="229"/>
      <c r="Z250" s="229"/>
      <c r="AA250" s="229"/>
      <c r="AB250" s="229"/>
      <c r="AC250" s="229"/>
      <c r="AD250" s="229"/>
      <c r="AE250" s="229"/>
      <c r="AF250" s="229"/>
      <c r="AG250" s="229"/>
      <c r="AH250" s="229"/>
      <c r="AI250" s="229"/>
    </row>
    <row r="251" spans="2:35">
      <c r="B251" s="253"/>
      <c r="C251" s="254"/>
      <c r="D251" s="254"/>
      <c r="E251" s="254"/>
      <c r="F251" s="356"/>
      <c r="G251" s="253"/>
      <c r="I251" s="229"/>
      <c r="J251" s="229"/>
      <c r="K251" s="229"/>
      <c r="L251" s="229"/>
      <c r="M251" s="229"/>
      <c r="N251" s="229"/>
      <c r="O251" s="229"/>
      <c r="P251" s="229"/>
      <c r="Q251" s="229"/>
      <c r="R251" s="229"/>
      <c r="S251" s="229"/>
      <c r="T251" s="229"/>
      <c r="U251" s="229"/>
      <c r="V251" s="229"/>
      <c r="W251" s="229"/>
      <c r="X251" s="229"/>
      <c r="Y251" s="229"/>
      <c r="Z251" s="229"/>
      <c r="AA251" s="229"/>
      <c r="AB251" s="229"/>
      <c r="AC251" s="229"/>
      <c r="AD251" s="229"/>
      <c r="AE251" s="229"/>
      <c r="AF251" s="229"/>
      <c r="AG251" s="229"/>
      <c r="AH251" s="229"/>
      <c r="AI251" s="229"/>
    </row>
    <row r="252" spans="2:35">
      <c r="B252" s="253"/>
      <c r="C252" s="254"/>
      <c r="D252" s="254"/>
      <c r="E252" s="254"/>
      <c r="F252" s="356"/>
      <c r="G252" s="253"/>
      <c r="I252" s="229"/>
      <c r="J252" s="229"/>
      <c r="K252" s="229"/>
      <c r="L252" s="229"/>
      <c r="M252" s="229"/>
      <c r="N252" s="229"/>
      <c r="O252" s="229"/>
      <c r="P252" s="229"/>
      <c r="Q252" s="229"/>
      <c r="R252" s="229"/>
      <c r="S252" s="229"/>
      <c r="T252" s="229"/>
      <c r="U252" s="229"/>
      <c r="V252" s="229"/>
      <c r="W252" s="229"/>
      <c r="X252" s="229"/>
      <c r="Y252" s="229"/>
      <c r="Z252" s="229"/>
      <c r="AA252" s="229"/>
      <c r="AB252" s="229"/>
      <c r="AC252" s="229"/>
      <c r="AD252" s="229"/>
      <c r="AE252" s="229"/>
      <c r="AF252" s="229"/>
      <c r="AG252" s="229"/>
      <c r="AH252" s="229"/>
      <c r="AI252" s="229"/>
    </row>
    <row r="253" spans="2:35">
      <c r="B253" s="253"/>
      <c r="C253" s="254"/>
      <c r="D253" s="254"/>
      <c r="E253" s="254"/>
      <c r="F253" s="356"/>
      <c r="G253" s="253"/>
      <c r="I253" s="229"/>
      <c r="J253" s="229"/>
      <c r="K253" s="229"/>
      <c r="L253" s="229"/>
      <c r="M253" s="229"/>
      <c r="N253" s="229"/>
      <c r="O253" s="229"/>
      <c r="P253" s="229"/>
      <c r="Q253" s="229"/>
      <c r="R253" s="229"/>
      <c r="S253" s="229"/>
      <c r="T253" s="229"/>
      <c r="U253" s="229"/>
      <c r="V253" s="229"/>
      <c r="W253" s="229"/>
      <c r="X253" s="229"/>
      <c r="Y253" s="229"/>
      <c r="Z253" s="229"/>
      <c r="AA253" s="229"/>
      <c r="AB253" s="229"/>
      <c r="AC253" s="229"/>
      <c r="AD253" s="229"/>
      <c r="AE253" s="229"/>
      <c r="AF253" s="229"/>
      <c r="AG253" s="229"/>
      <c r="AH253" s="229"/>
      <c r="AI253" s="229"/>
    </row>
    <row r="254" spans="2:35">
      <c r="B254" s="253"/>
      <c r="C254" s="254"/>
      <c r="D254" s="254"/>
      <c r="E254" s="254"/>
      <c r="F254" s="356"/>
      <c r="G254" s="253"/>
      <c r="I254" s="229"/>
      <c r="J254" s="229"/>
      <c r="K254" s="229"/>
      <c r="L254" s="229"/>
      <c r="M254" s="229"/>
      <c r="N254" s="229"/>
      <c r="O254" s="229"/>
      <c r="P254" s="229"/>
      <c r="Q254" s="229"/>
      <c r="R254" s="229"/>
      <c r="S254" s="229"/>
      <c r="T254" s="229"/>
      <c r="U254" s="229"/>
      <c r="V254" s="229"/>
      <c r="W254" s="229"/>
      <c r="X254" s="229"/>
      <c r="Y254" s="229"/>
      <c r="Z254" s="229"/>
      <c r="AA254" s="229"/>
      <c r="AB254" s="229"/>
      <c r="AC254" s="229"/>
      <c r="AD254" s="229"/>
      <c r="AE254" s="229"/>
      <c r="AF254" s="229"/>
      <c r="AG254" s="229"/>
      <c r="AH254" s="229"/>
      <c r="AI254" s="229"/>
    </row>
    <row r="255" spans="2:35">
      <c r="B255" s="253"/>
      <c r="C255" s="254"/>
      <c r="D255" s="254"/>
      <c r="E255" s="254"/>
      <c r="F255" s="356"/>
      <c r="G255" s="253"/>
      <c r="I255" s="229"/>
      <c r="J255" s="229"/>
      <c r="K255" s="229"/>
      <c r="L255" s="229"/>
      <c r="M255" s="229"/>
      <c r="N255" s="229"/>
      <c r="O255" s="229"/>
      <c r="P255" s="229"/>
      <c r="Q255" s="229"/>
      <c r="R255" s="229"/>
      <c r="S255" s="229"/>
      <c r="T255" s="229"/>
      <c r="U255" s="229"/>
      <c r="V255" s="229"/>
      <c r="W255" s="229"/>
      <c r="X255" s="229"/>
      <c r="Y255" s="229"/>
      <c r="Z255" s="229"/>
      <c r="AA255" s="229"/>
      <c r="AB255" s="229"/>
      <c r="AC255" s="229"/>
      <c r="AD255" s="229"/>
      <c r="AE255" s="229"/>
      <c r="AF255" s="229"/>
      <c r="AG255" s="229"/>
      <c r="AH255" s="229"/>
      <c r="AI255" s="229"/>
    </row>
    <row r="256" spans="2:35">
      <c r="B256" s="253"/>
      <c r="C256" s="254"/>
      <c r="D256" s="254"/>
      <c r="E256" s="254"/>
      <c r="F256" s="356"/>
      <c r="G256" s="253"/>
      <c r="I256" s="229"/>
      <c r="J256" s="229"/>
      <c r="K256" s="229"/>
      <c r="L256" s="229"/>
      <c r="M256" s="229"/>
      <c r="N256" s="229"/>
      <c r="O256" s="229"/>
      <c r="P256" s="229"/>
      <c r="Q256" s="229"/>
      <c r="R256" s="229"/>
      <c r="S256" s="229"/>
      <c r="T256" s="229"/>
      <c r="U256" s="229"/>
      <c r="V256" s="229"/>
      <c r="W256" s="229"/>
      <c r="X256" s="229"/>
      <c r="Y256" s="229"/>
      <c r="Z256" s="229"/>
      <c r="AA256" s="229"/>
      <c r="AB256" s="229"/>
      <c r="AC256" s="229"/>
      <c r="AD256" s="229"/>
      <c r="AE256" s="229"/>
      <c r="AF256" s="229"/>
      <c r="AG256" s="229"/>
      <c r="AH256" s="229"/>
      <c r="AI256" s="229"/>
    </row>
    <row r="257" spans="2:35">
      <c r="B257" s="253"/>
      <c r="C257" s="254"/>
      <c r="D257" s="254"/>
      <c r="E257" s="254"/>
      <c r="F257" s="356"/>
      <c r="G257" s="253"/>
      <c r="I257" s="229"/>
      <c r="J257" s="229"/>
      <c r="K257" s="229"/>
      <c r="L257" s="229"/>
      <c r="M257" s="229"/>
      <c r="N257" s="229"/>
      <c r="O257" s="229"/>
      <c r="P257" s="229"/>
      <c r="Q257" s="229"/>
      <c r="R257" s="229"/>
      <c r="S257" s="229"/>
      <c r="T257" s="229"/>
      <c r="U257" s="229"/>
      <c r="V257" s="229"/>
      <c r="W257" s="229"/>
      <c r="X257" s="229"/>
      <c r="Y257" s="229"/>
      <c r="Z257" s="229"/>
      <c r="AA257" s="229"/>
      <c r="AB257" s="229"/>
      <c r="AC257" s="229"/>
      <c r="AD257" s="229"/>
      <c r="AE257" s="229"/>
      <c r="AF257" s="229"/>
      <c r="AG257" s="229"/>
      <c r="AH257" s="229"/>
      <c r="AI257" s="229"/>
    </row>
    <row r="258" spans="2:35">
      <c r="B258" s="253"/>
      <c r="C258" s="254"/>
      <c r="D258" s="254"/>
      <c r="E258" s="254"/>
      <c r="F258" s="356"/>
      <c r="G258" s="253"/>
      <c r="I258" s="229"/>
      <c r="J258" s="229"/>
      <c r="K258" s="229"/>
      <c r="L258" s="229"/>
      <c r="M258" s="229"/>
      <c r="N258" s="229"/>
      <c r="O258" s="229"/>
      <c r="P258" s="229"/>
      <c r="Q258" s="229"/>
      <c r="R258" s="229"/>
      <c r="S258" s="229"/>
      <c r="T258" s="229"/>
      <c r="U258" s="229"/>
      <c r="V258" s="229"/>
      <c r="W258" s="229"/>
      <c r="X258" s="229"/>
      <c r="Y258" s="229"/>
      <c r="Z258" s="229"/>
      <c r="AA258" s="229"/>
      <c r="AB258" s="229"/>
      <c r="AC258" s="229"/>
      <c r="AD258" s="229"/>
      <c r="AE258" s="229"/>
      <c r="AF258" s="229"/>
      <c r="AG258" s="229"/>
      <c r="AH258" s="229"/>
      <c r="AI258" s="229"/>
    </row>
    <row r="259" spans="2:35">
      <c r="B259" s="253"/>
      <c r="C259" s="254"/>
      <c r="D259" s="254"/>
      <c r="E259" s="254"/>
      <c r="F259" s="356"/>
      <c r="G259" s="253"/>
      <c r="I259" s="229"/>
      <c r="J259" s="229"/>
      <c r="K259" s="229"/>
      <c r="L259" s="229"/>
      <c r="M259" s="229"/>
      <c r="N259" s="229"/>
      <c r="O259" s="229"/>
      <c r="P259" s="229"/>
      <c r="Q259" s="229"/>
      <c r="R259" s="229"/>
      <c r="S259" s="229"/>
      <c r="T259" s="229"/>
      <c r="U259" s="229"/>
      <c r="V259" s="229"/>
      <c r="W259" s="229"/>
      <c r="X259" s="229"/>
      <c r="Y259" s="229"/>
      <c r="Z259" s="229"/>
      <c r="AA259" s="229"/>
      <c r="AB259" s="229"/>
      <c r="AC259" s="229"/>
      <c r="AD259" s="229"/>
      <c r="AE259" s="229"/>
      <c r="AF259" s="229"/>
      <c r="AG259" s="229"/>
      <c r="AH259" s="229"/>
      <c r="AI259" s="229"/>
    </row>
    <row r="260" spans="2:35">
      <c r="B260" s="253"/>
      <c r="C260" s="254"/>
      <c r="D260" s="254"/>
      <c r="E260" s="254"/>
      <c r="F260" s="356"/>
      <c r="G260" s="253"/>
      <c r="I260" s="229"/>
      <c r="J260" s="229"/>
      <c r="K260" s="229"/>
      <c r="L260" s="229"/>
      <c r="M260" s="229"/>
      <c r="N260" s="229"/>
      <c r="O260" s="229"/>
      <c r="P260" s="229"/>
      <c r="Q260" s="229"/>
      <c r="R260" s="229"/>
      <c r="S260" s="229"/>
      <c r="T260" s="229"/>
      <c r="U260" s="229"/>
      <c r="V260" s="229"/>
      <c r="W260" s="229"/>
      <c r="X260" s="229"/>
      <c r="Y260" s="229"/>
      <c r="Z260" s="229"/>
      <c r="AA260" s="229"/>
      <c r="AB260" s="229"/>
      <c r="AC260" s="229"/>
      <c r="AD260" s="229"/>
      <c r="AE260" s="229"/>
      <c r="AF260" s="229"/>
      <c r="AG260" s="229"/>
      <c r="AH260" s="229"/>
      <c r="AI260" s="229"/>
    </row>
    <row r="261" spans="2:35">
      <c r="B261" s="253"/>
      <c r="C261" s="254"/>
      <c r="D261" s="254"/>
      <c r="E261" s="254"/>
      <c r="F261" s="356"/>
      <c r="G261" s="253"/>
      <c r="I261" s="229"/>
      <c r="J261" s="229"/>
      <c r="K261" s="229"/>
      <c r="L261" s="229"/>
      <c r="M261" s="229"/>
      <c r="N261" s="229"/>
      <c r="O261" s="229"/>
      <c r="P261" s="229"/>
      <c r="Q261" s="229"/>
      <c r="R261" s="229"/>
      <c r="S261" s="229"/>
      <c r="T261" s="229"/>
      <c r="U261" s="229"/>
      <c r="V261" s="229"/>
      <c r="W261" s="229"/>
      <c r="X261" s="229"/>
      <c r="Y261" s="229"/>
      <c r="Z261" s="229"/>
      <c r="AA261" s="229"/>
      <c r="AB261" s="229"/>
      <c r="AC261" s="229"/>
      <c r="AD261" s="229"/>
      <c r="AE261" s="229"/>
      <c r="AF261" s="229"/>
      <c r="AG261" s="229"/>
      <c r="AH261" s="229"/>
      <c r="AI261" s="229"/>
    </row>
    <row r="262" spans="2:35">
      <c r="B262" s="253"/>
      <c r="C262" s="254"/>
      <c r="D262" s="254"/>
      <c r="E262" s="254"/>
      <c r="F262" s="356"/>
      <c r="G262" s="253"/>
      <c r="I262" s="229"/>
      <c r="J262" s="229"/>
      <c r="K262" s="229"/>
      <c r="L262" s="229"/>
      <c r="M262" s="229"/>
      <c r="N262" s="229"/>
      <c r="O262" s="229"/>
      <c r="P262" s="229"/>
      <c r="Q262" s="229"/>
      <c r="R262" s="229"/>
      <c r="S262" s="229"/>
      <c r="T262" s="229"/>
      <c r="U262" s="229"/>
      <c r="V262" s="229"/>
      <c r="W262" s="229"/>
      <c r="X262" s="229"/>
      <c r="Y262" s="229"/>
      <c r="Z262" s="229"/>
      <c r="AA262" s="229"/>
      <c r="AB262" s="229"/>
      <c r="AC262" s="229"/>
      <c r="AD262" s="229"/>
      <c r="AE262" s="229"/>
      <c r="AF262" s="229"/>
      <c r="AG262" s="229"/>
      <c r="AH262" s="229"/>
      <c r="AI262" s="229"/>
    </row>
    <row r="263" spans="2:35">
      <c r="B263" s="253"/>
      <c r="C263" s="254"/>
      <c r="D263" s="254"/>
      <c r="E263" s="254"/>
      <c r="F263" s="356"/>
      <c r="G263" s="253"/>
      <c r="I263" s="229"/>
      <c r="J263" s="229"/>
      <c r="K263" s="229"/>
      <c r="L263" s="229"/>
      <c r="M263" s="229"/>
      <c r="N263" s="229"/>
      <c r="O263" s="229"/>
      <c r="P263" s="229"/>
      <c r="Q263" s="229"/>
      <c r="R263" s="229"/>
      <c r="S263" s="229"/>
      <c r="T263" s="229"/>
      <c r="U263" s="229"/>
      <c r="V263" s="229"/>
      <c r="W263" s="229"/>
      <c r="X263" s="229"/>
      <c r="Y263" s="229"/>
      <c r="Z263" s="229"/>
      <c r="AA263" s="229"/>
      <c r="AB263" s="229"/>
      <c r="AC263" s="229"/>
      <c r="AD263" s="229"/>
      <c r="AE263" s="229"/>
      <c r="AF263" s="229"/>
      <c r="AG263" s="229"/>
      <c r="AH263" s="229"/>
      <c r="AI263" s="229"/>
    </row>
    <row r="264" spans="2:35">
      <c r="B264" s="253"/>
      <c r="C264" s="254"/>
      <c r="D264" s="254"/>
      <c r="E264" s="254"/>
      <c r="F264" s="356"/>
      <c r="G264" s="253"/>
      <c r="I264" s="229"/>
      <c r="J264" s="229"/>
      <c r="K264" s="229"/>
      <c r="L264" s="229"/>
      <c r="M264" s="229"/>
      <c r="N264" s="229"/>
      <c r="O264" s="229"/>
      <c r="P264" s="229"/>
      <c r="Q264" s="229"/>
      <c r="R264" s="229"/>
      <c r="S264" s="229"/>
      <c r="T264" s="229"/>
      <c r="U264" s="229"/>
      <c r="V264" s="229"/>
      <c r="W264" s="229"/>
      <c r="X264" s="229"/>
      <c r="Y264" s="229"/>
      <c r="Z264" s="229"/>
      <c r="AA264" s="229"/>
      <c r="AB264" s="229"/>
      <c r="AC264" s="229"/>
      <c r="AD264" s="229"/>
      <c r="AE264" s="229"/>
      <c r="AF264" s="229"/>
      <c r="AG264" s="229"/>
      <c r="AH264" s="229"/>
      <c r="AI264" s="229"/>
    </row>
    <row r="265" spans="2:35">
      <c r="B265" s="253"/>
      <c r="C265" s="254"/>
      <c r="D265" s="254"/>
      <c r="E265" s="254"/>
      <c r="F265" s="356"/>
      <c r="G265" s="253"/>
      <c r="I265" s="229"/>
      <c r="J265" s="229"/>
      <c r="K265" s="229"/>
      <c r="L265" s="229"/>
      <c r="M265" s="229"/>
      <c r="N265" s="229"/>
      <c r="O265" s="229"/>
      <c r="P265" s="229"/>
      <c r="Q265" s="229"/>
      <c r="R265" s="229"/>
      <c r="S265" s="229"/>
      <c r="T265" s="229"/>
      <c r="U265" s="229"/>
      <c r="V265" s="229"/>
      <c r="W265" s="229"/>
      <c r="X265" s="229"/>
      <c r="Y265" s="229"/>
      <c r="Z265" s="229"/>
      <c r="AA265" s="229"/>
      <c r="AB265" s="229"/>
      <c r="AC265" s="229"/>
      <c r="AD265" s="229"/>
      <c r="AE265" s="229"/>
      <c r="AF265" s="229"/>
      <c r="AG265" s="229"/>
      <c r="AH265" s="229"/>
      <c r="AI265" s="229"/>
    </row>
    <row r="266" spans="2:35">
      <c r="B266" s="253"/>
      <c r="C266" s="254"/>
      <c r="D266" s="254"/>
      <c r="E266" s="254"/>
      <c r="F266" s="356"/>
      <c r="G266" s="253"/>
      <c r="I266" s="229"/>
      <c r="J266" s="229"/>
      <c r="K266" s="229"/>
      <c r="L266" s="229"/>
      <c r="M266" s="229"/>
      <c r="N266" s="229"/>
      <c r="O266" s="229"/>
      <c r="P266" s="229"/>
      <c r="Q266" s="229"/>
      <c r="R266" s="229"/>
      <c r="S266" s="229"/>
      <c r="T266" s="229"/>
      <c r="U266" s="229"/>
      <c r="V266" s="229"/>
      <c r="W266" s="229"/>
      <c r="X266" s="229"/>
      <c r="Y266" s="229"/>
      <c r="Z266" s="229"/>
      <c r="AA266" s="229"/>
      <c r="AB266" s="229"/>
      <c r="AC266" s="229"/>
      <c r="AD266" s="229"/>
      <c r="AE266" s="229"/>
      <c r="AF266" s="229"/>
      <c r="AG266" s="229"/>
      <c r="AH266" s="229"/>
      <c r="AI266" s="229"/>
    </row>
    <row r="267" spans="2:35">
      <c r="B267" s="253"/>
      <c r="C267" s="254"/>
      <c r="D267" s="254"/>
      <c r="E267" s="254"/>
      <c r="F267" s="356"/>
      <c r="G267" s="253"/>
      <c r="I267" s="229"/>
      <c r="J267" s="229"/>
      <c r="K267" s="229"/>
      <c r="L267" s="229"/>
      <c r="M267" s="229"/>
      <c r="N267" s="229"/>
      <c r="O267" s="229"/>
      <c r="P267" s="229"/>
      <c r="Q267" s="229"/>
      <c r="R267" s="229"/>
      <c r="S267" s="229"/>
      <c r="T267" s="229"/>
      <c r="U267" s="229"/>
      <c r="V267" s="229"/>
      <c r="W267" s="229"/>
      <c r="X267" s="229"/>
      <c r="Y267" s="229"/>
      <c r="Z267" s="229"/>
      <c r="AA267" s="229"/>
      <c r="AB267" s="229"/>
      <c r="AC267" s="229"/>
      <c r="AD267" s="229"/>
      <c r="AE267" s="229"/>
      <c r="AF267" s="229"/>
      <c r="AG267" s="229"/>
      <c r="AH267" s="229"/>
      <c r="AI267" s="229"/>
    </row>
    <row r="268" spans="2:35">
      <c r="B268" s="253"/>
      <c r="C268" s="254"/>
      <c r="D268" s="254"/>
      <c r="E268" s="254"/>
      <c r="F268" s="356"/>
      <c r="G268" s="253"/>
      <c r="I268" s="229"/>
      <c r="J268" s="229"/>
      <c r="K268" s="229"/>
      <c r="L268" s="229"/>
      <c r="M268" s="229"/>
      <c r="N268" s="229"/>
      <c r="O268" s="229"/>
      <c r="P268" s="229"/>
      <c r="Q268" s="229"/>
      <c r="R268" s="229"/>
      <c r="S268" s="229"/>
      <c r="T268" s="229"/>
      <c r="U268" s="229"/>
      <c r="V268" s="229"/>
      <c r="W268" s="229"/>
      <c r="X268" s="229"/>
      <c r="Y268" s="229"/>
      <c r="Z268" s="229"/>
      <c r="AA268" s="229"/>
      <c r="AB268" s="229"/>
      <c r="AC268" s="229"/>
      <c r="AD268" s="229"/>
      <c r="AE268" s="229"/>
      <c r="AF268" s="229"/>
      <c r="AG268" s="229"/>
      <c r="AH268" s="229"/>
      <c r="AI268" s="229"/>
    </row>
    <row r="269" spans="2:35">
      <c r="B269" s="253"/>
      <c r="C269" s="254"/>
      <c r="D269" s="254"/>
      <c r="E269" s="254"/>
      <c r="F269" s="356"/>
      <c r="G269" s="253"/>
      <c r="I269" s="229"/>
      <c r="J269" s="229"/>
      <c r="K269" s="229"/>
      <c r="L269" s="229"/>
      <c r="M269" s="229"/>
      <c r="N269" s="229"/>
      <c r="O269" s="229"/>
      <c r="P269" s="229"/>
      <c r="Q269" s="229"/>
      <c r="R269" s="229"/>
      <c r="S269" s="229"/>
      <c r="T269" s="229"/>
      <c r="U269" s="229"/>
      <c r="V269" s="229"/>
      <c r="W269" s="229"/>
      <c r="X269" s="229"/>
      <c r="Y269" s="229"/>
      <c r="Z269" s="229"/>
      <c r="AA269" s="229"/>
      <c r="AB269" s="229"/>
      <c r="AC269" s="229"/>
      <c r="AD269" s="229"/>
      <c r="AE269" s="229"/>
      <c r="AF269" s="229"/>
      <c r="AG269" s="229"/>
      <c r="AH269" s="229"/>
      <c r="AI269" s="229"/>
    </row>
    <row r="270" spans="2:35">
      <c r="B270" s="253"/>
      <c r="C270" s="254"/>
      <c r="D270" s="254"/>
      <c r="E270" s="254"/>
      <c r="F270" s="356"/>
      <c r="G270" s="253"/>
      <c r="I270" s="229"/>
      <c r="J270" s="229"/>
      <c r="K270" s="229"/>
      <c r="L270" s="229"/>
      <c r="M270" s="229"/>
      <c r="N270" s="229"/>
      <c r="O270" s="229"/>
      <c r="P270" s="229"/>
      <c r="Q270" s="229"/>
      <c r="R270" s="229"/>
      <c r="S270" s="229"/>
      <c r="T270" s="229"/>
      <c r="U270" s="229"/>
      <c r="V270" s="229"/>
      <c r="W270" s="229"/>
      <c r="X270" s="229"/>
      <c r="Y270" s="229"/>
      <c r="Z270" s="229"/>
      <c r="AA270" s="229"/>
      <c r="AB270" s="229"/>
      <c r="AC270" s="229"/>
      <c r="AD270" s="229"/>
      <c r="AE270" s="229"/>
      <c r="AF270" s="229"/>
      <c r="AG270" s="229"/>
      <c r="AH270" s="229"/>
      <c r="AI270" s="229"/>
    </row>
    <row r="271" spans="2:35">
      <c r="B271" s="253"/>
      <c r="C271" s="254"/>
      <c r="D271" s="254"/>
      <c r="E271" s="254"/>
      <c r="F271" s="356"/>
      <c r="G271" s="253"/>
      <c r="I271" s="229"/>
      <c r="J271" s="229"/>
      <c r="K271" s="229"/>
      <c r="L271" s="229"/>
      <c r="M271" s="229"/>
      <c r="N271" s="229"/>
      <c r="O271" s="229"/>
      <c r="P271" s="229"/>
      <c r="Q271" s="229"/>
      <c r="R271" s="229"/>
      <c r="S271" s="229"/>
      <c r="T271" s="229"/>
      <c r="U271" s="229"/>
      <c r="V271" s="229"/>
      <c r="W271" s="229"/>
      <c r="X271" s="229"/>
      <c r="Y271" s="229"/>
      <c r="Z271" s="229"/>
      <c r="AA271" s="229"/>
      <c r="AB271" s="229"/>
      <c r="AC271" s="229"/>
      <c r="AD271" s="229"/>
      <c r="AE271" s="229"/>
      <c r="AF271" s="229"/>
      <c r="AG271" s="229"/>
      <c r="AH271" s="229"/>
      <c r="AI271" s="229"/>
    </row>
    <row r="272" spans="2:35">
      <c r="B272" s="253"/>
      <c r="C272" s="254"/>
      <c r="D272" s="254"/>
      <c r="E272" s="254"/>
      <c r="F272" s="356"/>
      <c r="G272" s="253"/>
      <c r="I272" s="229"/>
      <c r="J272" s="229"/>
      <c r="K272" s="229"/>
      <c r="L272" s="229"/>
      <c r="M272" s="229"/>
      <c r="N272" s="229"/>
      <c r="O272" s="229"/>
      <c r="P272" s="229"/>
      <c r="Q272" s="229"/>
      <c r="R272" s="229"/>
      <c r="S272" s="229"/>
      <c r="T272" s="229"/>
      <c r="U272" s="229"/>
      <c r="V272" s="229"/>
      <c r="W272" s="229"/>
      <c r="X272" s="229"/>
      <c r="Y272" s="229"/>
      <c r="Z272" s="229"/>
      <c r="AA272" s="229"/>
      <c r="AB272" s="229"/>
      <c r="AC272" s="229"/>
      <c r="AD272" s="229"/>
      <c r="AE272" s="229"/>
      <c r="AF272" s="229"/>
      <c r="AG272" s="229"/>
      <c r="AH272" s="229"/>
      <c r="AI272" s="229"/>
    </row>
    <row r="273" spans="2:35">
      <c r="B273" s="253"/>
      <c r="C273" s="254"/>
      <c r="D273" s="254"/>
      <c r="E273" s="254"/>
      <c r="F273" s="356"/>
      <c r="G273" s="253"/>
      <c r="I273" s="229"/>
      <c r="J273" s="229"/>
      <c r="K273" s="229"/>
      <c r="L273" s="229"/>
      <c r="M273" s="229"/>
      <c r="N273" s="229"/>
      <c r="O273" s="229"/>
      <c r="P273" s="229"/>
      <c r="Q273" s="229"/>
      <c r="R273" s="229"/>
      <c r="S273" s="229"/>
      <c r="T273" s="229"/>
      <c r="U273" s="229"/>
      <c r="V273" s="229"/>
      <c r="W273" s="229"/>
      <c r="X273" s="229"/>
      <c r="Y273" s="229"/>
      <c r="Z273" s="229"/>
      <c r="AA273" s="229"/>
      <c r="AB273" s="229"/>
      <c r="AC273" s="229"/>
      <c r="AD273" s="229"/>
      <c r="AE273" s="229"/>
      <c r="AF273" s="229"/>
      <c r="AG273" s="229"/>
      <c r="AH273" s="229"/>
      <c r="AI273" s="229"/>
    </row>
    <row r="274" spans="2:35">
      <c r="B274" s="253"/>
      <c r="C274" s="254"/>
      <c r="D274" s="254"/>
      <c r="E274" s="254"/>
      <c r="F274" s="356"/>
      <c r="G274" s="253"/>
      <c r="I274" s="229"/>
      <c r="J274" s="229"/>
      <c r="K274" s="229"/>
      <c r="L274" s="229"/>
      <c r="M274" s="229"/>
      <c r="N274" s="229"/>
      <c r="O274" s="229"/>
      <c r="P274" s="229"/>
      <c r="Q274" s="229"/>
      <c r="R274" s="229"/>
      <c r="S274" s="229"/>
      <c r="T274" s="229"/>
      <c r="U274" s="229"/>
      <c r="V274" s="229"/>
      <c r="W274" s="229"/>
      <c r="X274" s="229"/>
      <c r="Y274" s="229"/>
      <c r="Z274" s="229"/>
      <c r="AA274" s="229"/>
      <c r="AB274" s="229"/>
      <c r="AC274" s="229"/>
      <c r="AD274" s="229"/>
      <c r="AE274" s="229"/>
      <c r="AF274" s="229"/>
      <c r="AG274" s="229"/>
      <c r="AH274" s="229"/>
      <c r="AI274" s="229"/>
    </row>
    <row r="275" spans="2:35">
      <c r="B275" s="253"/>
      <c r="C275" s="254"/>
      <c r="D275" s="254"/>
      <c r="E275" s="254"/>
      <c r="F275" s="356"/>
      <c r="G275" s="253"/>
      <c r="I275" s="229"/>
      <c r="J275" s="229"/>
      <c r="K275" s="229"/>
      <c r="L275" s="229"/>
      <c r="M275" s="229"/>
      <c r="N275" s="229"/>
      <c r="O275" s="229"/>
      <c r="P275" s="229"/>
      <c r="Q275" s="229"/>
      <c r="R275" s="229"/>
      <c r="S275" s="229"/>
      <c r="T275" s="229"/>
      <c r="U275" s="229"/>
      <c r="V275" s="229"/>
      <c r="W275" s="229"/>
      <c r="X275" s="229"/>
      <c r="Y275" s="229"/>
      <c r="Z275" s="229"/>
      <c r="AA275" s="229"/>
      <c r="AB275" s="229"/>
      <c r="AC275" s="229"/>
      <c r="AD275" s="229"/>
      <c r="AE275" s="229"/>
      <c r="AF275" s="229"/>
      <c r="AG275" s="229"/>
      <c r="AH275" s="229"/>
      <c r="AI275" s="229"/>
    </row>
    <row r="276" spans="2:35">
      <c r="B276" s="253"/>
      <c r="C276" s="254"/>
      <c r="D276" s="254"/>
      <c r="E276" s="254"/>
      <c r="F276" s="356"/>
      <c r="G276" s="253"/>
      <c r="I276" s="229"/>
      <c r="J276" s="229"/>
      <c r="K276" s="229"/>
      <c r="L276" s="229"/>
      <c r="M276" s="229"/>
      <c r="N276" s="229"/>
      <c r="O276" s="229"/>
      <c r="P276" s="229"/>
      <c r="Q276" s="229"/>
      <c r="R276" s="229"/>
      <c r="S276" s="229"/>
      <c r="T276" s="229"/>
      <c r="U276" s="229"/>
      <c r="V276" s="229"/>
      <c r="W276" s="229"/>
      <c r="X276" s="229"/>
      <c r="Y276" s="229"/>
      <c r="Z276" s="229"/>
      <c r="AA276" s="229"/>
      <c r="AB276" s="229"/>
      <c r="AC276" s="229"/>
      <c r="AD276" s="229"/>
      <c r="AE276" s="229"/>
      <c r="AF276" s="229"/>
      <c r="AG276" s="229"/>
      <c r="AH276" s="229"/>
      <c r="AI276" s="229"/>
    </row>
    <row r="277" spans="2:35">
      <c r="B277" s="253"/>
      <c r="C277" s="254"/>
      <c r="D277" s="254"/>
      <c r="E277" s="254"/>
      <c r="F277" s="356"/>
      <c r="G277" s="253"/>
      <c r="I277" s="229"/>
      <c r="J277" s="229"/>
      <c r="K277" s="229"/>
      <c r="L277" s="229"/>
      <c r="M277" s="229"/>
      <c r="N277" s="229"/>
      <c r="O277" s="229"/>
      <c r="P277" s="229"/>
      <c r="Q277" s="229"/>
      <c r="R277" s="229"/>
      <c r="S277" s="229"/>
      <c r="T277" s="229"/>
      <c r="U277" s="229"/>
      <c r="V277" s="229"/>
      <c r="W277" s="229"/>
      <c r="X277" s="229"/>
      <c r="Y277" s="229"/>
      <c r="Z277" s="229"/>
      <c r="AA277" s="229"/>
      <c r="AB277" s="229"/>
      <c r="AC277" s="229"/>
      <c r="AD277" s="229"/>
      <c r="AE277" s="229"/>
      <c r="AF277" s="229"/>
      <c r="AG277" s="229"/>
      <c r="AH277" s="229"/>
      <c r="AI277" s="229"/>
    </row>
    <row r="278" spans="2:35">
      <c r="B278" s="253"/>
      <c r="C278" s="254"/>
      <c r="D278" s="254"/>
      <c r="E278" s="254"/>
      <c r="F278" s="356"/>
      <c r="G278" s="253"/>
      <c r="I278" s="229"/>
      <c r="J278" s="229"/>
      <c r="K278" s="229"/>
      <c r="L278" s="229"/>
      <c r="M278" s="229"/>
      <c r="N278" s="229"/>
      <c r="O278" s="229"/>
      <c r="P278" s="229"/>
      <c r="Q278" s="229"/>
      <c r="R278" s="229"/>
      <c r="S278" s="229"/>
      <c r="T278" s="229"/>
      <c r="U278" s="229"/>
      <c r="V278" s="229"/>
      <c r="W278" s="229"/>
      <c r="X278" s="229"/>
      <c r="Y278" s="229"/>
      <c r="Z278" s="229"/>
      <c r="AA278" s="229"/>
      <c r="AB278" s="229"/>
      <c r="AC278" s="229"/>
      <c r="AD278" s="229"/>
      <c r="AE278" s="229"/>
      <c r="AF278" s="229"/>
      <c r="AG278" s="229"/>
      <c r="AH278" s="229"/>
      <c r="AI278" s="229"/>
    </row>
    <row r="279" spans="2:35">
      <c r="B279" s="253"/>
      <c r="C279" s="254"/>
      <c r="D279" s="254"/>
      <c r="E279" s="254"/>
      <c r="F279" s="356"/>
      <c r="G279" s="253"/>
      <c r="I279" s="229"/>
      <c r="J279" s="229"/>
      <c r="K279" s="229"/>
      <c r="L279" s="229"/>
      <c r="M279" s="229"/>
      <c r="N279" s="229"/>
      <c r="O279" s="229"/>
      <c r="P279" s="229"/>
      <c r="Q279" s="229"/>
      <c r="R279" s="229"/>
      <c r="S279" s="229"/>
      <c r="T279" s="229"/>
      <c r="U279" s="229"/>
      <c r="V279" s="229"/>
      <c r="W279" s="229"/>
      <c r="X279" s="229"/>
      <c r="Y279" s="229"/>
      <c r="Z279" s="229"/>
      <c r="AA279" s="229"/>
      <c r="AB279" s="229"/>
      <c r="AC279" s="229"/>
      <c r="AD279" s="229"/>
      <c r="AE279" s="229"/>
      <c r="AF279" s="229"/>
      <c r="AG279" s="229"/>
      <c r="AH279" s="229"/>
      <c r="AI279" s="229"/>
    </row>
    <row r="280" spans="2:35">
      <c r="B280" s="253"/>
      <c r="C280" s="254"/>
      <c r="D280" s="254"/>
      <c r="E280" s="254"/>
      <c r="F280" s="356"/>
      <c r="G280" s="253"/>
      <c r="I280" s="229"/>
      <c r="J280" s="229"/>
      <c r="K280" s="229"/>
      <c r="L280" s="229"/>
      <c r="M280" s="229"/>
      <c r="N280" s="229"/>
      <c r="O280" s="229"/>
      <c r="P280" s="229"/>
      <c r="Q280" s="229"/>
      <c r="R280" s="229"/>
      <c r="S280" s="229"/>
      <c r="T280" s="229"/>
      <c r="U280" s="229"/>
      <c r="V280" s="229"/>
      <c r="W280" s="229"/>
      <c r="X280" s="229"/>
      <c r="Y280" s="229"/>
      <c r="Z280" s="229"/>
      <c r="AA280" s="229"/>
      <c r="AB280" s="229"/>
      <c r="AC280" s="229"/>
      <c r="AD280" s="229"/>
      <c r="AE280" s="229"/>
      <c r="AF280" s="229"/>
      <c r="AG280" s="229"/>
      <c r="AH280" s="229"/>
      <c r="AI280" s="229"/>
    </row>
    <row r="281" spans="2:35">
      <c r="B281" s="253"/>
      <c r="C281" s="254"/>
      <c r="D281" s="254"/>
      <c r="E281" s="254"/>
      <c r="F281" s="356"/>
      <c r="G281" s="253"/>
      <c r="I281" s="229"/>
      <c r="J281" s="229"/>
      <c r="K281" s="229"/>
      <c r="L281" s="229"/>
      <c r="M281" s="229"/>
      <c r="N281" s="229"/>
      <c r="O281" s="229"/>
      <c r="P281" s="229"/>
      <c r="Q281" s="229"/>
      <c r="R281" s="229"/>
      <c r="S281" s="229"/>
      <c r="T281" s="229"/>
      <c r="U281" s="229"/>
      <c r="V281" s="229"/>
      <c r="W281" s="229"/>
      <c r="X281" s="229"/>
      <c r="Y281" s="229"/>
      <c r="Z281" s="229"/>
      <c r="AA281" s="229"/>
      <c r="AB281" s="229"/>
      <c r="AC281" s="229"/>
      <c r="AD281" s="229"/>
      <c r="AE281" s="229"/>
      <c r="AF281" s="229"/>
      <c r="AG281" s="229"/>
      <c r="AH281" s="229"/>
      <c r="AI281" s="229"/>
    </row>
    <row r="282" spans="2:35">
      <c r="B282" s="253"/>
      <c r="C282" s="254"/>
      <c r="D282" s="254"/>
      <c r="E282" s="254"/>
      <c r="F282" s="356"/>
      <c r="G282" s="253"/>
      <c r="I282" s="229"/>
      <c r="J282" s="229"/>
      <c r="K282" s="229"/>
      <c r="L282" s="229"/>
      <c r="M282" s="229"/>
      <c r="N282" s="229"/>
      <c r="O282" s="229"/>
      <c r="P282" s="229"/>
      <c r="Q282" s="229"/>
      <c r="R282" s="229"/>
      <c r="S282" s="229"/>
      <c r="T282" s="229"/>
      <c r="U282" s="229"/>
      <c r="V282" s="229"/>
      <c r="W282" s="229"/>
      <c r="X282" s="229"/>
      <c r="Y282" s="229"/>
      <c r="Z282" s="229"/>
      <c r="AA282" s="229"/>
      <c r="AB282" s="229"/>
      <c r="AC282" s="229"/>
      <c r="AD282" s="229"/>
      <c r="AE282" s="229"/>
      <c r="AF282" s="229"/>
      <c r="AG282" s="229"/>
      <c r="AH282" s="229"/>
      <c r="AI282" s="229"/>
    </row>
    <row r="283" spans="2:35">
      <c r="B283" s="253"/>
      <c r="C283" s="254"/>
      <c r="D283" s="254"/>
      <c r="E283" s="254"/>
      <c r="F283" s="356"/>
      <c r="G283" s="253"/>
      <c r="I283" s="229"/>
      <c r="J283" s="229"/>
      <c r="K283" s="229"/>
      <c r="L283" s="229"/>
      <c r="M283" s="229"/>
      <c r="N283" s="229"/>
      <c r="O283" s="229"/>
      <c r="P283" s="229"/>
      <c r="Q283" s="229"/>
      <c r="R283" s="229"/>
      <c r="S283" s="229"/>
      <c r="T283" s="229"/>
      <c r="U283" s="229"/>
      <c r="V283" s="229"/>
      <c r="W283" s="229"/>
      <c r="X283" s="229"/>
      <c r="Y283" s="229"/>
      <c r="Z283" s="229"/>
      <c r="AA283" s="229"/>
      <c r="AB283" s="229"/>
      <c r="AC283" s="229"/>
      <c r="AD283" s="229"/>
      <c r="AE283" s="229"/>
      <c r="AF283" s="229"/>
      <c r="AG283" s="229"/>
      <c r="AH283" s="229"/>
      <c r="AI283" s="229"/>
    </row>
    <row r="284" spans="2:35">
      <c r="B284" s="253"/>
      <c r="C284" s="254"/>
      <c r="D284" s="254"/>
      <c r="E284" s="254"/>
      <c r="F284" s="356"/>
      <c r="G284" s="253"/>
      <c r="I284" s="229"/>
      <c r="J284" s="229"/>
      <c r="K284" s="229"/>
      <c r="L284" s="229"/>
      <c r="M284" s="229"/>
      <c r="N284" s="229"/>
      <c r="O284" s="229"/>
      <c r="P284" s="229"/>
      <c r="Q284" s="229"/>
      <c r="R284" s="229"/>
      <c r="S284" s="229"/>
      <c r="T284" s="229"/>
      <c r="U284" s="229"/>
      <c r="V284" s="229"/>
      <c r="W284" s="229"/>
      <c r="X284" s="229"/>
      <c r="Y284" s="229"/>
      <c r="Z284" s="229"/>
      <c r="AA284" s="229"/>
      <c r="AB284" s="229"/>
      <c r="AC284" s="229"/>
      <c r="AD284" s="229"/>
      <c r="AE284" s="229"/>
      <c r="AF284" s="229"/>
      <c r="AG284" s="229"/>
      <c r="AH284" s="229"/>
      <c r="AI284" s="229"/>
    </row>
    <row r="285" spans="2:35">
      <c r="B285" s="253"/>
      <c r="C285" s="254"/>
      <c r="D285" s="254"/>
      <c r="E285" s="254"/>
      <c r="F285" s="356"/>
      <c r="G285" s="253"/>
      <c r="I285" s="229"/>
      <c r="J285" s="229"/>
      <c r="K285" s="229"/>
      <c r="L285" s="229"/>
      <c r="M285" s="229"/>
      <c r="N285" s="229"/>
      <c r="O285" s="229"/>
      <c r="P285" s="229"/>
      <c r="Q285" s="229"/>
      <c r="R285" s="229"/>
      <c r="S285" s="229"/>
      <c r="T285" s="229"/>
      <c r="U285" s="229"/>
      <c r="V285" s="229"/>
      <c r="W285" s="229"/>
      <c r="X285" s="229"/>
      <c r="Y285" s="229"/>
      <c r="Z285" s="229"/>
      <c r="AA285" s="229"/>
      <c r="AB285" s="229"/>
      <c r="AC285" s="229"/>
      <c r="AD285" s="229"/>
      <c r="AE285" s="229"/>
      <c r="AF285" s="229"/>
      <c r="AG285" s="229"/>
      <c r="AH285" s="229"/>
      <c r="AI285" s="229"/>
    </row>
    <row r="286" spans="2:35">
      <c r="B286" s="253"/>
      <c r="C286" s="254"/>
      <c r="D286" s="254"/>
      <c r="E286" s="254"/>
      <c r="F286" s="356"/>
      <c r="G286" s="253"/>
      <c r="I286" s="229"/>
      <c r="J286" s="229"/>
      <c r="K286" s="229"/>
      <c r="L286" s="229"/>
      <c r="M286" s="229"/>
      <c r="N286" s="229"/>
      <c r="O286" s="229"/>
      <c r="P286" s="229"/>
      <c r="Q286" s="229"/>
      <c r="R286" s="229"/>
      <c r="S286" s="229"/>
      <c r="T286" s="229"/>
      <c r="U286" s="229"/>
      <c r="V286" s="229"/>
      <c r="W286" s="229"/>
      <c r="X286" s="229"/>
      <c r="Y286" s="229"/>
      <c r="Z286" s="229"/>
      <c r="AA286" s="229"/>
      <c r="AB286" s="229"/>
      <c r="AC286" s="229"/>
      <c r="AD286" s="229"/>
      <c r="AE286" s="229"/>
      <c r="AF286" s="229"/>
      <c r="AG286" s="229"/>
      <c r="AH286" s="229"/>
      <c r="AI286" s="229"/>
    </row>
    <row r="287" spans="2:35">
      <c r="B287" s="253"/>
      <c r="C287" s="254"/>
      <c r="D287" s="254"/>
      <c r="E287" s="254"/>
      <c r="F287" s="356"/>
      <c r="G287" s="253"/>
      <c r="I287" s="229"/>
      <c r="J287" s="229"/>
      <c r="K287" s="229"/>
      <c r="L287" s="229"/>
      <c r="M287" s="229"/>
      <c r="N287" s="229"/>
      <c r="O287" s="229"/>
      <c r="P287" s="229"/>
      <c r="Q287" s="229"/>
      <c r="R287" s="229"/>
      <c r="S287" s="229"/>
      <c r="T287" s="229"/>
      <c r="U287" s="229"/>
      <c r="V287" s="229"/>
      <c r="W287" s="229"/>
      <c r="X287" s="229"/>
      <c r="Y287" s="229"/>
      <c r="Z287" s="229"/>
      <c r="AA287" s="229"/>
      <c r="AB287" s="229"/>
      <c r="AC287" s="229"/>
      <c r="AD287" s="229"/>
      <c r="AE287" s="229"/>
      <c r="AF287" s="229"/>
      <c r="AG287" s="229"/>
      <c r="AH287" s="229"/>
      <c r="AI287" s="229"/>
    </row>
    <row r="288" spans="2:35">
      <c r="B288" s="253"/>
      <c r="C288" s="254"/>
      <c r="D288" s="254"/>
      <c r="E288" s="254"/>
      <c r="F288" s="356"/>
      <c r="G288" s="253"/>
      <c r="I288" s="229"/>
      <c r="J288" s="229"/>
      <c r="K288" s="229"/>
      <c r="L288" s="229"/>
      <c r="M288" s="229"/>
      <c r="N288" s="229"/>
      <c r="O288" s="229"/>
      <c r="P288" s="229"/>
      <c r="Q288" s="229"/>
      <c r="R288" s="229"/>
      <c r="S288" s="229"/>
      <c r="T288" s="229"/>
      <c r="U288" s="229"/>
      <c r="V288" s="229"/>
      <c r="W288" s="229"/>
      <c r="X288" s="229"/>
      <c r="Y288" s="229"/>
      <c r="Z288" s="229"/>
      <c r="AA288" s="229"/>
      <c r="AB288" s="229"/>
      <c r="AC288" s="229"/>
      <c r="AD288" s="229"/>
      <c r="AE288" s="229"/>
      <c r="AF288" s="229"/>
      <c r="AG288" s="229"/>
      <c r="AH288" s="229"/>
      <c r="AI288" s="229"/>
    </row>
    <row r="289" spans="2:35">
      <c r="B289" s="253"/>
      <c r="C289" s="254"/>
      <c r="D289" s="254"/>
      <c r="E289" s="254"/>
      <c r="F289" s="356"/>
      <c r="G289" s="253"/>
      <c r="I289" s="229"/>
      <c r="J289" s="229"/>
      <c r="K289" s="229"/>
      <c r="L289" s="229"/>
      <c r="M289" s="229"/>
      <c r="N289" s="229"/>
      <c r="O289" s="229"/>
      <c r="P289" s="229"/>
      <c r="Q289" s="229"/>
      <c r="R289" s="229"/>
      <c r="S289" s="229"/>
      <c r="T289" s="229"/>
      <c r="U289" s="229"/>
      <c r="V289" s="229"/>
      <c r="W289" s="229"/>
      <c r="X289" s="229"/>
      <c r="Y289" s="229"/>
      <c r="Z289" s="229"/>
      <c r="AA289" s="229"/>
      <c r="AB289" s="229"/>
      <c r="AC289" s="229"/>
      <c r="AD289" s="229"/>
      <c r="AE289" s="229"/>
      <c r="AF289" s="229"/>
      <c r="AG289" s="229"/>
      <c r="AH289" s="229"/>
      <c r="AI289" s="229"/>
    </row>
    <row r="290" spans="2:35">
      <c r="B290" s="253"/>
      <c r="C290" s="254"/>
      <c r="D290" s="254"/>
      <c r="E290" s="254"/>
      <c r="F290" s="356"/>
      <c r="G290" s="253"/>
      <c r="I290" s="229"/>
      <c r="J290" s="229"/>
      <c r="K290" s="229"/>
      <c r="L290" s="229"/>
      <c r="M290" s="229"/>
      <c r="N290" s="229"/>
      <c r="O290" s="229"/>
      <c r="P290" s="229"/>
      <c r="Q290" s="229"/>
      <c r="R290" s="229"/>
      <c r="S290" s="229"/>
      <c r="T290" s="229"/>
      <c r="U290" s="229"/>
      <c r="V290" s="229"/>
      <c r="W290" s="229"/>
      <c r="X290" s="229"/>
      <c r="Y290" s="229"/>
      <c r="Z290" s="229"/>
      <c r="AA290" s="229"/>
      <c r="AB290" s="229"/>
      <c r="AC290" s="229"/>
      <c r="AD290" s="229"/>
      <c r="AE290" s="229"/>
      <c r="AF290" s="229"/>
      <c r="AG290" s="229"/>
      <c r="AH290" s="229"/>
      <c r="AI290" s="229"/>
    </row>
    <row r="291" spans="2:35">
      <c r="B291" s="253"/>
      <c r="C291" s="254"/>
      <c r="D291" s="254"/>
      <c r="E291" s="254"/>
      <c r="F291" s="356"/>
      <c r="G291" s="253"/>
      <c r="I291" s="229"/>
      <c r="J291" s="229"/>
      <c r="K291" s="229"/>
      <c r="L291" s="229"/>
      <c r="M291" s="229"/>
      <c r="N291" s="229"/>
      <c r="O291" s="229"/>
      <c r="P291" s="229"/>
      <c r="Q291" s="229"/>
      <c r="R291" s="229"/>
      <c r="S291" s="229"/>
      <c r="T291" s="229"/>
      <c r="U291" s="229"/>
      <c r="V291" s="229"/>
      <c r="W291" s="229"/>
      <c r="X291" s="229"/>
      <c r="Y291" s="229"/>
      <c r="Z291" s="229"/>
      <c r="AA291" s="229"/>
      <c r="AB291" s="229"/>
      <c r="AC291" s="229"/>
      <c r="AD291" s="229"/>
      <c r="AE291" s="229"/>
      <c r="AF291" s="229"/>
      <c r="AG291" s="229"/>
      <c r="AH291" s="229"/>
      <c r="AI291" s="229"/>
    </row>
    <row r="292" spans="2:35">
      <c r="B292" s="253"/>
      <c r="C292" s="254"/>
      <c r="D292" s="254"/>
      <c r="E292" s="254"/>
      <c r="F292" s="356"/>
      <c r="G292" s="253"/>
      <c r="I292" s="229"/>
      <c r="J292" s="229"/>
      <c r="K292" s="229"/>
      <c r="L292" s="229"/>
      <c r="M292" s="229"/>
      <c r="N292" s="229"/>
      <c r="O292" s="229"/>
      <c r="P292" s="229"/>
      <c r="Q292" s="229"/>
      <c r="R292" s="229"/>
      <c r="S292" s="229"/>
      <c r="T292" s="229"/>
      <c r="U292" s="229"/>
      <c r="V292" s="229"/>
      <c r="W292" s="229"/>
      <c r="X292" s="229"/>
      <c r="Y292" s="229"/>
      <c r="Z292" s="229"/>
      <c r="AA292" s="229"/>
      <c r="AB292" s="229"/>
      <c r="AC292" s="229"/>
      <c r="AD292" s="229"/>
      <c r="AE292" s="229"/>
      <c r="AF292" s="229"/>
      <c r="AG292" s="229"/>
      <c r="AH292" s="229"/>
      <c r="AI292" s="229"/>
    </row>
    <row r="293" spans="2:35">
      <c r="B293" s="253"/>
      <c r="C293" s="254"/>
      <c r="D293" s="254"/>
      <c r="E293" s="254"/>
      <c r="F293" s="356"/>
      <c r="G293" s="253"/>
      <c r="I293" s="229"/>
      <c r="J293" s="229"/>
      <c r="K293" s="229"/>
      <c r="L293" s="229"/>
      <c r="M293" s="229"/>
      <c r="N293" s="229"/>
      <c r="O293" s="229"/>
      <c r="P293" s="229"/>
      <c r="Q293" s="229"/>
      <c r="R293" s="229"/>
      <c r="S293" s="229"/>
      <c r="T293" s="229"/>
      <c r="U293" s="229"/>
      <c r="V293" s="229"/>
      <c r="W293" s="229"/>
      <c r="X293" s="229"/>
      <c r="Y293" s="229"/>
      <c r="Z293" s="229"/>
      <c r="AA293" s="229"/>
      <c r="AB293" s="229"/>
      <c r="AC293" s="229"/>
      <c r="AD293" s="229"/>
      <c r="AE293" s="229"/>
      <c r="AF293" s="229"/>
      <c r="AG293" s="229"/>
      <c r="AH293" s="229"/>
      <c r="AI293" s="229"/>
    </row>
    <row r="294" spans="2:35">
      <c r="B294" s="253"/>
      <c r="C294" s="254"/>
      <c r="D294" s="254"/>
      <c r="E294" s="254"/>
      <c r="F294" s="356"/>
      <c r="G294" s="253"/>
      <c r="I294" s="229"/>
      <c r="J294" s="229"/>
      <c r="K294" s="229"/>
      <c r="L294" s="229"/>
      <c r="M294" s="229"/>
      <c r="N294" s="229"/>
      <c r="O294" s="229"/>
      <c r="P294" s="229"/>
      <c r="Q294" s="229"/>
      <c r="R294" s="229"/>
      <c r="S294" s="229"/>
      <c r="T294" s="229"/>
      <c r="U294" s="229"/>
      <c r="V294" s="229"/>
      <c r="W294" s="229"/>
      <c r="X294" s="229"/>
      <c r="Y294" s="229"/>
      <c r="Z294" s="229"/>
      <c r="AA294" s="229"/>
      <c r="AB294" s="229"/>
      <c r="AC294" s="229"/>
      <c r="AD294" s="229"/>
      <c r="AE294" s="229"/>
      <c r="AF294" s="229"/>
      <c r="AG294" s="229"/>
      <c r="AH294" s="229"/>
      <c r="AI294" s="229"/>
    </row>
    <row r="295" spans="2:35">
      <c r="B295" s="253"/>
      <c r="C295" s="254"/>
      <c r="D295" s="254"/>
      <c r="E295" s="254"/>
      <c r="F295" s="356"/>
      <c r="G295" s="253"/>
      <c r="I295" s="229"/>
      <c r="J295" s="229"/>
      <c r="K295" s="229"/>
      <c r="L295" s="229"/>
      <c r="M295" s="229"/>
      <c r="N295" s="229"/>
      <c r="O295" s="229"/>
      <c r="P295" s="229"/>
      <c r="Q295" s="229"/>
      <c r="R295" s="229"/>
      <c r="S295" s="229"/>
      <c r="T295" s="229"/>
      <c r="U295" s="229"/>
      <c r="V295" s="229"/>
      <c r="W295" s="229"/>
      <c r="X295" s="229"/>
      <c r="Y295" s="229"/>
      <c r="Z295" s="229"/>
      <c r="AA295" s="229"/>
      <c r="AB295" s="229"/>
      <c r="AC295" s="229"/>
      <c r="AD295" s="229"/>
      <c r="AE295" s="229"/>
      <c r="AF295" s="229"/>
      <c r="AG295" s="229"/>
      <c r="AH295" s="229"/>
      <c r="AI295" s="229"/>
    </row>
    <row r="296" spans="2:35">
      <c r="B296" s="253"/>
      <c r="C296" s="254"/>
      <c r="D296" s="254"/>
      <c r="E296" s="254"/>
      <c r="F296" s="356"/>
      <c r="G296" s="253"/>
      <c r="I296" s="229"/>
      <c r="J296" s="229"/>
      <c r="K296" s="229"/>
      <c r="L296" s="229"/>
      <c r="M296" s="229"/>
      <c r="N296" s="229"/>
      <c r="O296" s="229"/>
      <c r="P296" s="229"/>
      <c r="Q296" s="229"/>
      <c r="R296" s="229"/>
      <c r="S296" s="229"/>
      <c r="T296" s="229"/>
      <c r="U296" s="229"/>
      <c r="V296" s="229"/>
      <c r="W296" s="229"/>
      <c r="X296" s="229"/>
      <c r="Y296" s="229"/>
      <c r="Z296" s="229"/>
      <c r="AA296" s="229"/>
      <c r="AB296" s="229"/>
      <c r="AC296" s="229"/>
      <c r="AD296" s="229"/>
      <c r="AE296" s="229"/>
      <c r="AF296" s="229"/>
      <c r="AG296" s="229"/>
      <c r="AH296" s="229"/>
      <c r="AI296" s="229"/>
    </row>
    <row r="297" spans="2:35">
      <c r="B297" s="253"/>
      <c r="C297" s="254"/>
      <c r="D297" s="254"/>
      <c r="E297" s="254"/>
      <c r="F297" s="356"/>
      <c r="G297" s="253"/>
      <c r="I297" s="229"/>
      <c r="J297" s="229"/>
      <c r="K297" s="229"/>
      <c r="L297" s="229"/>
      <c r="M297" s="229"/>
      <c r="N297" s="229"/>
      <c r="O297" s="229"/>
      <c r="P297" s="229"/>
      <c r="Q297" s="229"/>
      <c r="R297" s="229"/>
      <c r="S297" s="229"/>
      <c r="T297" s="229"/>
      <c r="U297" s="229"/>
      <c r="V297" s="229"/>
      <c r="W297" s="229"/>
      <c r="X297" s="229"/>
      <c r="Y297" s="229"/>
      <c r="Z297" s="229"/>
      <c r="AA297" s="229"/>
      <c r="AB297" s="229"/>
      <c r="AC297" s="229"/>
      <c r="AD297" s="229"/>
      <c r="AE297" s="229"/>
      <c r="AF297" s="229"/>
      <c r="AG297" s="229"/>
      <c r="AH297" s="229"/>
      <c r="AI297" s="229"/>
    </row>
    <row r="298" spans="2:35">
      <c r="B298" s="253"/>
      <c r="C298" s="254"/>
      <c r="D298" s="254"/>
      <c r="E298" s="254"/>
      <c r="F298" s="356"/>
      <c r="G298" s="253"/>
      <c r="I298" s="229"/>
      <c r="J298" s="229"/>
      <c r="K298" s="229"/>
      <c r="L298" s="229"/>
      <c r="M298" s="229"/>
      <c r="N298" s="229"/>
      <c r="O298" s="229"/>
      <c r="P298" s="229"/>
      <c r="Q298" s="229"/>
      <c r="R298" s="229"/>
      <c r="S298" s="229"/>
      <c r="T298" s="229"/>
      <c r="U298" s="229"/>
      <c r="V298" s="229"/>
      <c r="W298" s="229"/>
      <c r="X298" s="229"/>
      <c r="Y298" s="229"/>
      <c r="Z298" s="229"/>
      <c r="AA298" s="229"/>
      <c r="AB298" s="229"/>
      <c r="AC298" s="229"/>
      <c r="AD298" s="229"/>
      <c r="AE298" s="229"/>
      <c r="AF298" s="229"/>
      <c r="AG298" s="229"/>
      <c r="AH298" s="229"/>
      <c r="AI298" s="229"/>
    </row>
    <row r="299" spans="2:35">
      <c r="B299" s="253"/>
      <c r="C299" s="254"/>
      <c r="D299" s="254"/>
      <c r="E299" s="254"/>
      <c r="F299" s="356"/>
      <c r="G299" s="253"/>
      <c r="I299" s="229"/>
      <c r="J299" s="229"/>
      <c r="K299" s="229"/>
      <c r="L299" s="229"/>
      <c r="M299" s="229"/>
      <c r="N299" s="229"/>
      <c r="O299" s="229"/>
      <c r="P299" s="229"/>
      <c r="Q299" s="229"/>
      <c r="R299" s="229"/>
      <c r="S299" s="229"/>
      <c r="T299" s="229"/>
      <c r="U299" s="229"/>
      <c r="V299" s="229"/>
      <c r="W299" s="229"/>
      <c r="X299" s="229"/>
      <c r="Y299" s="229"/>
      <c r="Z299" s="229"/>
      <c r="AA299" s="229"/>
      <c r="AB299" s="229"/>
      <c r="AC299" s="229"/>
      <c r="AD299" s="229"/>
      <c r="AE299" s="229"/>
      <c r="AF299" s="229"/>
      <c r="AG299" s="229"/>
      <c r="AH299" s="229"/>
      <c r="AI299" s="229"/>
    </row>
    <row r="300" spans="2:35">
      <c r="B300" s="253"/>
      <c r="C300" s="254"/>
      <c r="D300" s="254"/>
      <c r="E300" s="254"/>
      <c r="F300" s="356"/>
      <c r="G300" s="253"/>
      <c r="I300" s="229"/>
      <c r="J300" s="229"/>
      <c r="K300" s="229"/>
      <c r="L300" s="229"/>
      <c r="M300" s="229"/>
      <c r="N300" s="229"/>
      <c r="O300" s="229"/>
      <c r="P300" s="229"/>
      <c r="Q300" s="229"/>
      <c r="R300" s="229"/>
      <c r="S300" s="229"/>
      <c r="T300" s="229"/>
      <c r="U300" s="229"/>
      <c r="V300" s="229"/>
      <c r="W300" s="229"/>
      <c r="X300" s="229"/>
      <c r="Y300" s="229"/>
      <c r="Z300" s="229"/>
      <c r="AA300" s="229"/>
      <c r="AB300" s="229"/>
      <c r="AC300" s="229"/>
      <c r="AD300" s="229"/>
      <c r="AE300" s="229"/>
      <c r="AF300" s="229"/>
      <c r="AG300" s="229"/>
      <c r="AH300" s="229"/>
      <c r="AI300" s="229"/>
    </row>
    <row r="301" spans="2:35">
      <c r="B301" s="253"/>
      <c r="C301" s="254"/>
      <c r="D301" s="254"/>
      <c r="E301" s="254"/>
      <c r="F301" s="356"/>
      <c r="G301" s="253"/>
      <c r="I301" s="229"/>
      <c r="J301" s="229"/>
      <c r="K301" s="229"/>
      <c r="L301" s="229"/>
      <c r="M301" s="229"/>
      <c r="N301" s="229"/>
      <c r="O301" s="229"/>
      <c r="P301" s="229"/>
      <c r="Q301" s="229"/>
      <c r="R301" s="229"/>
      <c r="S301" s="229"/>
      <c r="T301" s="229"/>
      <c r="U301" s="229"/>
      <c r="V301" s="229"/>
      <c r="W301" s="229"/>
      <c r="X301" s="229"/>
      <c r="Y301" s="229"/>
      <c r="Z301" s="229"/>
      <c r="AA301" s="229"/>
      <c r="AB301" s="229"/>
      <c r="AC301" s="229"/>
      <c r="AD301" s="229"/>
      <c r="AE301" s="229"/>
      <c r="AF301" s="229"/>
      <c r="AG301" s="229"/>
      <c r="AH301" s="229"/>
      <c r="AI301" s="229"/>
    </row>
    <row r="302" spans="2:35">
      <c r="B302" s="253"/>
      <c r="C302" s="254"/>
      <c r="D302" s="254"/>
      <c r="E302" s="254"/>
      <c r="F302" s="356"/>
      <c r="G302" s="253"/>
      <c r="I302" s="229"/>
      <c r="J302" s="229"/>
      <c r="K302" s="229"/>
      <c r="L302" s="229"/>
      <c r="M302" s="229"/>
      <c r="N302" s="229"/>
      <c r="O302" s="229"/>
      <c r="P302" s="229"/>
      <c r="Q302" s="229"/>
      <c r="R302" s="229"/>
      <c r="S302" s="229"/>
      <c r="T302" s="229"/>
      <c r="U302" s="229"/>
      <c r="V302" s="229"/>
      <c r="W302" s="229"/>
      <c r="X302" s="229"/>
      <c r="Y302" s="229"/>
      <c r="Z302" s="229"/>
      <c r="AA302" s="229"/>
      <c r="AB302" s="229"/>
      <c r="AC302" s="229"/>
      <c r="AD302" s="229"/>
      <c r="AE302" s="229"/>
      <c r="AF302" s="229"/>
      <c r="AG302" s="229"/>
      <c r="AH302" s="229"/>
      <c r="AI302" s="229"/>
    </row>
    <row r="303" spans="2:35">
      <c r="B303" s="253"/>
      <c r="C303" s="254"/>
      <c r="D303" s="254"/>
      <c r="E303" s="254"/>
      <c r="F303" s="356"/>
      <c r="G303" s="253"/>
      <c r="I303" s="229"/>
      <c r="J303" s="229"/>
      <c r="K303" s="229"/>
      <c r="L303" s="229"/>
      <c r="M303" s="229"/>
      <c r="N303" s="229"/>
      <c r="O303" s="229"/>
      <c r="P303" s="229"/>
      <c r="Q303" s="229"/>
      <c r="R303" s="229"/>
      <c r="S303" s="229"/>
      <c r="T303" s="229"/>
      <c r="U303" s="229"/>
      <c r="V303" s="229"/>
      <c r="W303" s="229"/>
      <c r="X303" s="229"/>
      <c r="Y303" s="229"/>
      <c r="Z303" s="229"/>
      <c r="AA303" s="229"/>
      <c r="AB303" s="229"/>
      <c r="AC303" s="229"/>
      <c r="AD303" s="229"/>
      <c r="AE303" s="229"/>
      <c r="AF303" s="229"/>
      <c r="AG303" s="229"/>
      <c r="AH303" s="229"/>
      <c r="AI303" s="229"/>
    </row>
    <row r="304" spans="2:35">
      <c r="B304" s="253"/>
      <c r="C304" s="254"/>
      <c r="D304" s="254"/>
      <c r="E304" s="254"/>
      <c r="F304" s="356"/>
      <c r="G304" s="253"/>
      <c r="I304" s="229"/>
      <c r="J304" s="229"/>
      <c r="K304" s="229"/>
      <c r="L304" s="229"/>
      <c r="M304" s="229"/>
      <c r="N304" s="229"/>
      <c r="O304" s="229"/>
      <c r="P304" s="229"/>
      <c r="Q304" s="229"/>
      <c r="R304" s="229"/>
      <c r="S304" s="229"/>
      <c r="T304" s="229"/>
      <c r="U304" s="229"/>
      <c r="V304" s="229"/>
      <c r="W304" s="229"/>
      <c r="X304" s="229"/>
      <c r="Y304" s="229"/>
      <c r="Z304" s="229"/>
      <c r="AA304" s="229"/>
      <c r="AB304" s="229"/>
      <c r="AC304" s="229"/>
      <c r="AD304" s="229"/>
      <c r="AE304" s="229"/>
      <c r="AF304" s="229"/>
      <c r="AG304" s="229"/>
      <c r="AH304" s="229"/>
      <c r="AI304" s="229"/>
    </row>
    <row r="305" spans="2:35">
      <c r="B305" s="253"/>
      <c r="C305" s="254"/>
      <c r="D305" s="254"/>
      <c r="E305" s="254"/>
      <c r="F305" s="356"/>
      <c r="G305" s="253"/>
      <c r="I305" s="229"/>
      <c r="J305" s="229"/>
      <c r="K305" s="229"/>
      <c r="L305" s="229"/>
      <c r="M305" s="229"/>
      <c r="N305" s="229"/>
      <c r="O305" s="229"/>
      <c r="P305" s="229"/>
      <c r="Q305" s="229"/>
      <c r="R305" s="229"/>
      <c r="S305" s="229"/>
      <c r="T305" s="229"/>
      <c r="U305" s="229"/>
      <c r="V305" s="229"/>
      <c r="W305" s="229"/>
      <c r="X305" s="229"/>
      <c r="Y305" s="229"/>
      <c r="Z305" s="229"/>
      <c r="AA305" s="229"/>
      <c r="AB305" s="229"/>
      <c r="AC305" s="229"/>
      <c r="AD305" s="229"/>
      <c r="AE305" s="229"/>
      <c r="AF305" s="229"/>
      <c r="AG305" s="229"/>
      <c r="AH305" s="229"/>
      <c r="AI305" s="229"/>
    </row>
    <row r="306" spans="2:35">
      <c r="B306" s="253"/>
      <c r="C306" s="254"/>
      <c r="D306" s="254"/>
      <c r="E306" s="254"/>
      <c r="F306" s="356"/>
      <c r="G306" s="253"/>
      <c r="I306" s="229"/>
      <c r="J306" s="229"/>
      <c r="K306" s="229"/>
      <c r="L306" s="229"/>
      <c r="M306" s="229"/>
      <c r="N306" s="229"/>
      <c r="O306" s="229"/>
      <c r="P306" s="229"/>
      <c r="Q306" s="229"/>
      <c r="R306" s="229"/>
      <c r="S306" s="229"/>
      <c r="T306" s="229"/>
      <c r="U306" s="229"/>
      <c r="V306" s="229"/>
      <c r="W306" s="229"/>
      <c r="X306" s="229"/>
      <c r="Y306" s="229"/>
      <c r="Z306" s="229"/>
      <c r="AA306" s="229"/>
      <c r="AB306" s="229"/>
      <c r="AC306" s="229"/>
      <c r="AD306" s="229"/>
      <c r="AE306" s="229"/>
      <c r="AF306" s="229"/>
      <c r="AG306" s="229"/>
      <c r="AH306" s="229"/>
      <c r="AI306" s="229"/>
    </row>
    <row r="307" spans="2:35">
      <c r="B307" s="253"/>
      <c r="C307" s="254"/>
      <c r="D307" s="254"/>
      <c r="E307" s="254"/>
      <c r="F307" s="356"/>
      <c r="G307" s="253"/>
      <c r="I307" s="229"/>
      <c r="J307" s="229"/>
      <c r="K307" s="229"/>
      <c r="L307" s="229"/>
      <c r="M307" s="229"/>
      <c r="N307" s="229"/>
      <c r="O307" s="229"/>
      <c r="P307" s="229"/>
      <c r="Q307" s="229"/>
      <c r="R307" s="229"/>
      <c r="S307" s="229"/>
      <c r="T307" s="229"/>
      <c r="U307" s="229"/>
      <c r="V307" s="229"/>
      <c r="W307" s="229"/>
      <c r="X307" s="229"/>
      <c r="Y307" s="229"/>
      <c r="Z307" s="229"/>
      <c r="AA307" s="229"/>
      <c r="AB307" s="229"/>
      <c r="AC307" s="229"/>
      <c r="AD307" s="229"/>
      <c r="AE307" s="229"/>
      <c r="AF307" s="229"/>
      <c r="AG307" s="229"/>
      <c r="AH307" s="229"/>
      <c r="AI307" s="229"/>
    </row>
    <row r="308" spans="2:35">
      <c r="B308" s="253"/>
      <c r="C308" s="254"/>
      <c r="D308" s="254"/>
      <c r="E308" s="254"/>
      <c r="F308" s="356"/>
      <c r="G308" s="253"/>
      <c r="I308" s="229"/>
      <c r="J308" s="229"/>
      <c r="K308" s="229"/>
      <c r="L308" s="229"/>
      <c r="M308" s="229"/>
      <c r="N308" s="229"/>
      <c r="O308" s="229"/>
      <c r="P308" s="229"/>
      <c r="Q308" s="229"/>
      <c r="R308" s="229"/>
      <c r="S308" s="229"/>
      <c r="T308" s="229"/>
      <c r="U308" s="229"/>
      <c r="V308" s="229"/>
      <c r="W308" s="229"/>
      <c r="X308" s="229"/>
      <c r="Y308" s="229"/>
      <c r="Z308" s="229"/>
      <c r="AA308" s="229"/>
      <c r="AB308" s="229"/>
      <c r="AC308" s="229"/>
      <c r="AD308" s="229"/>
      <c r="AE308" s="229"/>
      <c r="AF308" s="229"/>
      <c r="AG308" s="229"/>
      <c r="AH308" s="229"/>
      <c r="AI308" s="229"/>
    </row>
    <row r="309" spans="2:35">
      <c r="B309" s="253"/>
      <c r="C309" s="254"/>
      <c r="D309" s="254"/>
      <c r="E309" s="254"/>
      <c r="F309" s="356"/>
      <c r="G309" s="253"/>
      <c r="I309" s="229"/>
      <c r="J309" s="229"/>
      <c r="K309" s="229"/>
      <c r="L309" s="229"/>
      <c r="M309" s="229"/>
      <c r="N309" s="229"/>
      <c r="O309" s="229"/>
      <c r="P309" s="229"/>
      <c r="Q309" s="229"/>
      <c r="R309" s="229"/>
      <c r="S309" s="229"/>
      <c r="T309" s="229"/>
      <c r="U309" s="229"/>
      <c r="V309" s="229"/>
      <c r="W309" s="229"/>
      <c r="X309" s="229"/>
      <c r="Y309" s="229"/>
      <c r="Z309" s="229"/>
      <c r="AA309" s="229"/>
      <c r="AB309" s="229"/>
      <c r="AC309" s="229"/>
      <c r="AD309" s="229"/>
      <c r="AE309" s="229"/>
      <c r="AF309" s="229"/>
      <c r="AG309" s="229"/>
      <c r="AH309" s="229"/>
      <c r="AI309" s="229"/>
    </row>
    <row r="310" spans="2:35">
      <c r="B310" s="253"/>
      <c r="C310" s="254"/>
      <c r="D310" s="254"/>
      <c r="E310" s="254"/>
      <c r="F310" s="356"/>
      <c r="G310" s="253"/>
      <c r="I310" s="229"/>
      <c r="J310" s="229"/>
      <c r="K310" s="229"/>
      <c r="L310" s="229"/>
      <c r="M310" s="229"/>
      <c r="N310" s="229"/>
      <c r="O310" s="229"/>
      <c r="P310" s="229"/>
      <c r="Q310" s="229"/>
      <c r="R310" s="229"/>
      <c r="S310" s="229"/>
      <c r="T310" s="229"/>
      <c r="U310" s="229"/>
      <c r="V310" s="229"/>
      <c r="W310" s="229"/>
      <c r="X310" s="229"/>
      <c r="Y310" s="229"/>
      <c r="Z310" s="229"/>
      <c r="AA310" s="229"/>
      <c r="AB310" s="229"/>
      <c r="AC310" s="229"/>
      <c r="AD310" s="229"/>
      <c r="AE310" s="229"/>
      <c r="AF310" s="229"/>
      <c r="AG310" s="229"/>
      <c r="AH310" s="229"/>
      <c r="AI310" s="229"/>
    </row>
    <row r="311" spans="2:35">
      <c r="B311" s="253"/>
      <c r="C311" s="254"/>
      <c r="D311" s="254"/>
      <c r="E311" s="254"/>
      <c r="F311" s="356"/>
      <c r="G311" s="253"/>
      <c r="I311" s="229"/>
      <c r="J311" s="229"/>
      <c r="K311" s="229"/>
      <c r="L311" s="229"/>
      <c r="M311" s="229"/>
      <c r="N311" s="229"/>
      <c r="O311" s="229"/>
      <c r="P311" s="229"/>
      <c r="Q311" s="229"/>
      <c r="R311" s="229"/>
      <c r="S311" s="229"/>
      <c r="T311" s="229"/>
      <c r="U311" s="229"/>
      <c r="V311" s="229"/>
      <c r="W311" s="229"/>
      <c r="X311" s="229"/>
      <c r="Y311" s="229"/>
      <c r="Z311" s="229"/>
      <c r="AA311" s="229"/>
      <c r="AB311" s="229"/>
      <c r="AC311" s="229"/>
      <c r="AD311" s="229"/>
      <c r="AE311" s="229"/>
      <c r="AF311" s="229"/>
      <c r="AG311" s="229"/>
      <c r="AH311" s="229"/>
      <c r="AI311" s="229"/>
    </row>
    <row r="312" spans="2:35">
      <c r="B312" s="253"/>
      <c r="C312" s="254"/>
      <c r="D312" s="254"/>
      <c r="E312" s="254"/>
      <c r="F312" s="356"/>
      <c r="G312" s="253"/>
      <c r="I312" s="229"/>
      <c r="J312" s="229"/>
      <c r="K312" s="229"/>
      <c r="L312" s="229"/>
      <c r="M312" s="229"/>
      <c r="N312" s="229"/>
      <c r="O312" s="229"/>
      <c r="P312" s="229"/>
      <c r="Q312" s="229"/>
      <c r="R312" s="229"/>
      <c r="S312" s="229"/>
      <c r="T312" s="229"/>
      <c r="U312" s="229"/>
      <c r="V312" s="229"/>
      <c r="W312" s="229"/>
      <c r="X312" s="229"/>
      <c r="Y312" s="229"/>
      <c r="Z312" s="229"/>
      <c r="AA312" s="229"/>
      <c r="AB312" s="229"/>
      <c r="AC312" s="229"/>
      <c r="AD312" s="229"/>
      <c r="AE312" s="229"/>
      <c r="AF312" s="229"/>
      <c r="AG312" s="229"/>
      <c r="AH312" s="229"/>
      <c r="AI312" s="229"/>
    </row>
    <row r="313" spans="2:35">
      <c r="B313" s="253"/>
      <c r="C313" s="254"/>
      <c r="D313" s="254"/>
      <c r="E313" s="254"/>
      <c r="F313" s="356"/>
      <c r="G313" s="253"/>
      <c r="I313" s="229"/>
      <c r="J313" s="229"/>
      <c r="K313" s="229"/>
      <c r="L313" s="229"/>
      <c r="M313" s="229"/>
      <c r="N313" s="229"/>
      <c r="O313" s="229"/>
      <c r="P313" s="229"/>
      <c r="Q313" s="229"/>
      <c r="R313" s="229"/>
      <c r="S313" s="229"/>
      <c r="T313" s="229"/>
      <c r="U313" s="229"/>
      <c r="V313" s="229"/>
      <c r="W313" s="229"/>
      <c r="X313" s="229"/>
      <c r="Y313" s="229"/>
      <c r="Z313" s="229"/>
      <c r="AA313" s="229"/>
      <c r="AB313" s="229"/>
      <c r="AC313" s="229"/>
      <c r="AD313" s="229"/>
      <c r="AE313" s="229"/>
      <c r="AF313" s="229"/>
      <c r="AG313" s="229"/>
      <c r="AH313" s="229"/>
      <c r="AI313" s="229"/>
    </row>
    <row r="314" spans="2:35">
      <c r="B314" s="253"/>
      <c r="C314" s="254"/>
      <c r="D314" s="254"/>
      <c r="E314" s="254"/>
      <c r="F314" s="356"/>
      <c r="G314" s="253"/>
      <c r="I314" s="229"/>
      <c r="J314" s="229"/>
      <c r="K314" s="229"/>
      <c r="L314" s="229"/>
      <c r="M314" s="229"/>
      <c r="N314" s="229"/>
      <c r="O314" s="229"/>
      <c r="P314" s="229"/>
      <c r="Q314" s="229"/>
      <c r="R314" s="229"/>
      <c r="S314" s="229"/>
      <c r="T314" s="229"/>
      <c r="U314" s="229"/>
      <c r="V314" s="229"/>
      <c r="W314" s="229"/>
      <c r="X314" s="229"/>
      <c r="Y314" s="229"/>
      <c r="Z314" s="229"/>
      <c r="AA314" s="229"/>
      <c r="AB314" s="229"/>
      <c r="AC314" s="229"/>
      <c r="AD314" s="229"/>
      <c r="AE314" s="229"/>
      <c r="AF314" s="229"/>
      <c r="AG314" s="229"/>
      <c r="AH314" s="229"/>
      <c r="AI314" s="229"/>
    </row>
    <row r="315" spans="2:35">
      <c r="B315" s="253"/>
      <c r="C315" s="254"/>
      <c r="D315" s="254"/>
      <c r="E315" s="254"/>
      <c r="F315" s="356"/>
      <c r="G315" s="253"/>
      <c r="I315" s="229"/>
      <c r="J315" s="229"/>
      <c r="K315" s="229"/>
      <c r="L315" s="229"/>
      <c r="M315" s="229"/>
      <c r="N315" s="229"/>
      <c r="O315" s="229"/>
      <c r="P315" s="229"/>
      <c r="Q315" s="229"/>
      <c r="R315" s="229"/>
      <c r="S315" s="229"/>
      <c r="T315" s="229"/>
      <c r="U315" s="229"/>
      <c r="V315" s="229"/>
      <c r="W315" s="229"/>
      <c r="X315" s="229"/>
      <c r="Y315" s="229"/>
      <c r="Z315" s="229"/>
      <c r="AA315" s="229"/>
      <c r="AB315" s="229"/>
      <c r="AC315" s="229"/>
      <c r="AD315" s="229"/>
      <c r="AE315" s="229"/>
      <c r="AF315" s="229"/>
      <c r="AG315" s="229"/>
      <c r="AH315" s="229"/>
      <c r="AI315" s="229"/>
    </row>
    <row r="316" spans="2:35">
      <c r="B316" s="253"/>
      <c r="C316" s="254"/>
      <c r="D316" s="254"/>
      <c r="E316" s="254"/>
      <c r="F316" s="356"/>
      <c r="G316" s="253"/>
      <c r="I316" s="229"/>
      <c r="J316" s="229"/>
      <c r="K316" s="229"/>
      <c r="L316" s="229"/>
      <c r="M316" s="229"/>
      <c r="N316" s="229"/>
      <c r="O316" s="229"/>
      <c r="P316" s="229"/>
      <c r="Q316" s="229"/>
      <c r="R316" s="229"/>
      <c r="S316" s="229"/>
      <c r="T316" s="229"/>
      <c r="U316" s="229"/>
      <c r="V316" s="229"/>
      <c r="W316" s="229"/>
      <c r="X316" s="229"/>
      <c r="Y316" s="229"/>
      <c r="Z316" s="229"/>
      <c r="AA316" s="229"/>
      <c r="AB316" s="229"/>
      <c r="AC316" s="229"/>
      <c r="AD316" s="229"/>
      <c r="AE316" s="229"/>
      <c r="AF316" s="229"/>
      <c r="AG316" s="229"/>
      <c r="AH316" s="229"/>
      <c r="AI316" s="229"/>
    </row>
    <row r="317" spans="2:35">
      <c r="B317" s="253"/>
      <c r="C317" s="254"/>
      <c r="D317" s="254"/>
      <c r="E317" s="254"/>
      <c r="F317" s="356"/>
      <c r="G317" s="253"/>
      <c r="I317" s="229"/>
      <c r="J317" s="229"/>
      <c r="K317" s="229"/>
      <c r="L317" s="229"/>
      <c r="M317" s="229"/>
      <c r="N317" s="229"/>
      <c r="O317" s="229"/>
      <c r="P317" s="229"/>
      <c r="Q317" s="229"/>
      <c r="R317" s="229"/>
      <c r="S317" s="229"/>
      <c r="T317" s="229"/>
      <c r="U317" s="229"/>
      <c r="V317" s="229"/>
      <c r="W317" s="229"/>
      <c r="X317" s="229"/>
      <c r="Y317" s="229"/>
      <c r="Z317" s="229"/>
      <c r="AA317" s="229"/>
      <c r="AB317" s="229"/>
      <c r="AC317" s="229"/>
      <c r="AD317" s="229"/>
      <c r="AE317" s="229"/>
      <c r="AF317" s="229"/>
      <c r="AG317" s="229"/>
      <c r="AH317" s="229"/>
      <c r="AI317" s="229"/>
    </row>
    <row r="318" spans="2:35">
      <c r="B318" s="253"/>
      <c r="C318" s="254"/>
      <c r="D318" s="254"/>
      <c r="E318" s="254"/>
      <c r="F318" s="356"/>
      <c r="G318" s="253"/>
      <c r="I318" s="229"/>
      <c r="J318" s="229"/>
      <c r="K318" s="229"/>
      <c r="L318" s="229"/>
      <c r="M318" s="229"/>
      <c r="N318" s="229"/>
      <c r="O318" s="229"/>
      <c r="P318" s="229"/>
      <c r="Q318" s="229"/>
      <c r="R318" s="229"/>
      <c r="S318" s="229"/>
      <c r="T318" s="229"/>
      <c r="U318" s="229"/>
      <c r="V318" s="229"/>
      <c r="W318" s="229"/>
      <c r="X318" s="229"/>
      <c r="Y318" s="229"/>
      <c r="Z318" s="229"/>
      <c r="AA318" s="229"/>
      <c r="AB318" s="229"/>
      <c r="AC318" s="229"/>
      <c r="AD318" s="229"/>
      <c r="AE318" s="229"/>
      <c r="AF318" s="229"/>
      <c r="AG318" s="229"/>
      <c r="AH318" s="229"/>
      <c r="AI318" s="229"/>
    </row>
    <row r="319" spans="2:35">
      <c r="B319" s="253"/>
      <c r="C319" s="254"/>
      <c r="D319" s="254"/>
      <c r="E319" s="254"/>
      <c r="F319" s="356"/>
      <c r="G319" s="253"/>
      <c r="I319" s="229"/>
      <c r="J319" s="229"/>
      <c r="K319" s="229"/>
      <c r="L319" s="229"/>
      <c r="M319" s="229"/>
      <c r="N319" s="229"/>
      <c r="O319" s="229"/>
      <c r="P319" s="229"/>
      <c r="Q319" s="229"/>
      <c r="R319" s="229"/>
      <c r="S319" s="229"/>
      <c r="T319" s="229"/>
      <c r="U319" s="229"/>
      <c r="V319" s="229"/>
      <c r="W319" s="229"/>
      <c r="X319" s="229"/>
      <c r="Y319" s="229"/>
      <c r="Z319" s="229"/>
      <c r="AA319" s="229"/>
      <c r="AB319" s="229"/>
      <c r="AC319" s="229"/>
      <c r="AD319" s="229"/>
      <c r="AE319" s="229"/>
      <c r="AF319" s="229"/>
      <c r="AG319" s="229"/>
      <c r="AH319" s="229"/>
      <c r="AI319" s="229"/>
    </row>
    <row r="320" spans="2:35">
      <c r="B320" s="253"/>
      <c r="C320" s="254"/>
      <c r="D320" s="254"/>
      <c r="E320" s="254"/>
      <c r="F320" s="356"/>
      <c r="G320" s="253"/>
      <c r="I320" s="229"/>
      <c r="J320" s="229"/>
      <c r="K320" s="229"/>
      <c r="L320" s="229"/>
      <c r="M320" s="229"/>
      <c r="N320" s="229"/>
      <c r="O320" s="229"/>
      <c r="P320" s="229"/>
      <c r="Q320" s="229"/>
      <c r="R320" s="229"/>
      <c r="S320" s="229"/>
      <c r="T320" s="229"/>
      <c r="U320" s="229"/>
      <c r="V320" s="229"/>
      <c r="W320" s="229"/>
      <c r="X320" s="229"/>
      <c r="Y320" s="229"/>
      <c r="Z320" s="229"/>
      <c r="AA320" s="229"/>
      <c r="AB320" s="229"/>
      <c r="AC320" s="229"/>
      <c r="AD320" s="229"/>
      <c r="AE320" s="229"/>
      <c r="AF320" s="229"/>
      <c r="AG320" s="229"/>
      <c r="AH320" s="229"/>
      <c r="AI320" s="229"/>
    </row>
    <row r="321" spans="2:35">
      <c r="B321" s="253"/>
      <c r="C321" s="254"/>
      <c r="D321" s="254"/>
      <c r="E321" s="254"/>
      <c r="F321" s="356"/>
      <c r="G321" s="253"/>
      <c r="I321" s="229"/>
      <c r="J321" s="229"/>
      <c r="K321" s="229"/>
      <c r="L321" s="229"/>
      <c r="M321" s="229"/>
      <c r="N321" s="229"/>
      <c r="O321" s="229"/>
      <c r="P321" s="229"/>
      <c r="Q321" s="229"/>
      <c r="R321" s="229"/>
      <c r="S321" s="229"/>
      <c r="T321" s="229"/>
      <c r="U321" s="229"/>
      <c r="V321" s="229"/>
      <c r="W321" s="229"/>
      <c r="X321" s="229"/>
      <c r="Y321" s="229"/>
      <c r="Z321" s="229"/>
      <c r="AA321" s="229"/>
      <c r="AB321" s="229"/>
      <c r="AC321" s="229"/>
      <c r="AD321" s="229"/>
      <c r="AE321" s="229"/>
      <c r="AF321" s="229"/>
      <c r="AG321" s="229"/>
      <c r="AH321" s="229"/>
      <c r="AI321" s="229"/>
    </row>
    <row r="322" spans="2:35">
      <c r="B322" s="253"/>
      <c r="C322" s="254"/>
      <c r="D322" s="254"/>
      <c r="E322" s="254"/>
      <c r="F322" s="356"/>
      <c r="G322" s="253"/>
      <c r="I322" s="229"/>
      <c r="J322" s="229"/>
      <c r="K322" s="229"/>
      <c r="L322" s="229"/>
      <c r="M322" s="229"/>
      <c r="N322" s="229"/>
      <c r="O322" s="229"/>
      <c r="P322" s="229"/>
      <c r="Q322" s="229"/>
      <c r="R322" s="229"/>
      <c r="S322" s="229"/>
      <c r="T322" s="229"/>
      <c r="U322" s="229"/>
      <c r="V322" s="229"/>
      <c r="W322" s="229"/>
      <c r="X322" s="229"/>
      <c r="Y322" s="229"/>
      <c r="Z322" s="229"/>
      <c r="AA322" s="229"/>
      <c r="AB322" s="229"/>
      <c r="AC322" s="229"/>
      <c r="AD322" s="229"/>
      <c r="AE322" s="229"/>
      <c r="AF322" s="229"/>
      <c r="AG322" s="229"/>
      <c r="AH322" s="229"/>
      <c r="AI322" s="229"/>
    </row>
    <row r="323" spans="2:35">
      <c r="B323" s="253"/>
      <c r="C323" s="254"/>
      <c r="D323" s="254"/>
      <c r="E323" s="254"/>
      <c r="F323" s="356"/>
      <c r="G323" s="253"/>
      <c r="I323" s="229"/>
      <c r="J323" s="229"/>
      <c r="K323" s="229"/>
      <c r="L323" s="229"/>
      <c r="M323" s="229"/>
      <c r="N323" s="229"/>
      <c r="O323" s="229"/>
      <c r="P323" s="229"/>
      <c r="Q323" s="229"/>
      <c r="R323" s="229"/>
      <c r="S323" s="229"/>
      <c r="T323" s="229"/>
      <c r="U323" s="229"/>
      <c r="V323" s="229"/>
      <c r="W323" s="229"/>
      <c r="X323" s="229"/>
      <c r="Y323" s="229"/>
      <c r="Z323" s="229"/>
      <c r="AA323" s="229"/>
      <c r="AB323" s="229"/>
      <c r="AC323" s="229"/>
      <c r="AD323" s="229"/>
      <c r="AE323" s="229"/>
      <c r="AF323" s="229"/>
      <c r="AG323" s="229"/>
      <c r="AH323" s="229"/>
      <c r="AI323" s="229"/>
    </row>
    <row r="324" spans="2:35">
      <c r="B324" s="253"/>
      <c r="C324" s="254"/>
      <c r="D324" s="254"/>
      <c r="E324" s="254"/>
      <c r="F324" s="356"/>
      <c r="G324" s="253"/>
      <c r="I324" s="229"/>
      <c r="J324" s="229"/>
      <c r="K324" s="229"/>
      <c r="L324" s="229"/>
      <c r="M324" s="229"/>
      <c r="N324" s="229"/>
      <c r="O324" s="229"/>
      <c r="P324" s="229"/>
      <c r="Q324" s="229"/>
      <c r="R324" s="229"/>
      <c r="S324" s="229"/>
      <c r="T324" s="229"/>
      <c r="U324" s="229"/>
      <c r="V324" s="229"/>
      <c r="W324" s="229"/>
      <c r="X324" s="229"/>
      <c r="Y324" s="229"/>
      <c r="Z324" s="229"/>
      <c r="AA324" s="229"/>
      <c r="AB324" s="229"/>
      <c r="AC324" s="229"/>
      <c r="AD324" s="229"/>
      <c r="AE324" s="229"/>
      <c r="AF324" s="229"/>
      <c r="AG324" s="229"/>
      <c r="AH324" s="229"/>
      <c r="AI324" s="229"/>
    </row>
    <row r="325" spans="2:35">
      <c r="B325" s="253"/>
      <c r="C325" s="254"/>
      <c r="D325" s="254"/>
      <c r="E325" s="254"/>
      <c r="F325" s="356"/>
      <c r="G325" s="253"/>
      <c r="I325" s="229"/>
      <c r="J325" s="229"/>
      <c r="K325" s="229"/>
      <c r="L325" s="229"/>
      <c r="M325" s="229"/>
      <c r="N325" s="229"/>
      <c r="O325" s="229"/>
      <c r="P325" s="229"/>
      <c r="Q325" s="229"/>
      <c r="R325" s="229"/>
      <c r="S325" s="229"/>
      <c r="T325" s="229"/>
      <c r="U325" s="229"/>
      <c r="V325" s="229"/>
      <c r="W325" s="229"/>
      <c r="X325" s="229"/>
      <c r="Y325" s="229"/>
      <c r="Z325" s="229"/>
      <c r="AA325" s="229"/>
      <c r="AB325" s="229"/>
      <c r="AC325" s="229"/>
      <c r="AD325" s="229"/>
      <c r="AE325" s="229"/>
      <c r="AF325" s="229"/>
      <c r="AG325" s="229"/>
      <c r="AH325" s="229"/>
      <c r="AI325" s="229"/>
    </row>
    <row r="326" spans="2:35">
      <c r="B326" s="253"/>
      <c r="C326" s="254"/>
      <c r="D326" s="254"/>
      <c r="E326" s="254"/>
      <c r="F326" s="356"/>
      <c r="G326" s="253"/>
      <c r="I326" s="229"/>
      <c r="J326" s="229"/>
      <c r="K326" s="229"/>
      <c r="L326" s="229"/>
      <c r="M326" s="229"/>
      <c r="N326" s="229"/>
      <c r="O326" s="229"/>
      <c r="P326" s="229"/>
      <c r="Q326" s="229"/>
      <c r="R326" s="229"/>
      <c r="S326" s="229"/>
      <c r="T326" s="229"/>
      <c r="U326" s="229"/>
      <c r="V326" s="229"/>
      <c r="W326" s="229"/>
      <c r="X326" s="229"/>
      <c r="Y326" s="229"/>
      <c r="Z326" s="229"/>
      <c r="AA326" s="229"/>
      <c r="AB326" s="229"/>
      <c r="AC326" s="229"/>
      <c r="AD326" s="229"/>
      <c r="AE326" s="229"/>
      <c r="AF326" s="229"/>
      <c r="AG326" s="229"/>
      <c r="AH326" s="229"/>
      <c r="AI326" s="229"/>
    </row>
    <row r="327" spans="2:35">
      <c r="B327" s="253"/>
      <c r="C327" s="254"/>
      <c r="D327" s="254"/>
      <c r="E327" s="254"/>
      <c r="F327" s="356"/>
      <c r="G327" s="253"/>
      <c r="I327" s="229"/>
      <c r="J327" s="229"/>
      <c r="K327" s="229"/>
      <c r="L327" s="229"/>
      <c r="M327" s="229"/>
      <c r="N327" s="229"/>
      <c r="O327" s="229"/>
      <c r="P327" s="229"/>
      <c r="Q327" s="229"/>
      <c r="R327" s="229"/>
      <c r="S327" s="229"/>
      <c r="T327" s="229"/>
      <c r="U327" s="229"/>
      <c r="V327" s="229"/>
      <c r="W327" s="229"/>
      <c r="X327" s="229"/>
      <c r="Y327" s="229"/>
      <c r="Z327" s="229"/>
      <c r="AA327" s="229"/>
      <c r="AB327" s="229"/>
      <c r="AC327" s="229"/>
      <c r="AD327" s="229"/>
      <c r="AE327" s="229"/>
      <c r="AF327" s="229"/>
      <c r="AG327" s="229"/>
      <c r="AH327" s="229"/>
      <c r="AI327" s="229"/>
    </row>
    <row r="328" spans="2:35">
      <c r="B328" s="253"/>
      <c r="C328" s="254"/>
      <c r="D328" s="254"/>
      <c r="E328" s="254"/>
      <c r="F328" s="356"/>
      <c r="G328" s="253"/>
      <c r="I328" s="229"/>
      <c r="J328" s="229"/>
      <c r="K328" s="229"/>
      <c r="L328" s="229"/>
      <c r="M328" s="229"/>
      <c r="N328" s="229"/>
      <c r="O328" s="229"/>
      <c r="P328" s="229"/>
      <c r="Q328" s="229"/>
      <c r="R328" s="229"/>
      <c r="S328" s="229"/>
      <c r="T328" s="229"/>
      <c r="U328" s="229"/>
      <c r="V328" s="229"/>
      <c r="W328" s="229"/>
      <c r="X328" s="229"/>
      <c r="Y328" s="229"/>
      <c r="Z328" s="229"/>
      <c r="AA328" s="229"/>
      <c r="AB328" s="229"/>
      <c r="AC328" s="229"/>
      <c r="AD328" s="229"/>
      <c r="AE328" s="229"/>
      <c r="AF328" s="229"/>
      <c r="AG328" s="229"/>
      <c r="AH328" s="229"/>
      <c r="AI328" s="229"/>
    </row>
    <row r="329" spans="2:35">
      <c r="B329" s="253"/>
      <c r="C329" s="254"/>
      <c r="D329" s="254"/>
      <c r="E329" s="254"/>
      <c r="F329" s="356"/>
      <c r="G329" s="253"/>
      <c r="I329" s="229"/>
      <c r="J329" s="229"/>
      <c r="K329" s="229"/>
      <c r="L329" s="229"/>
      <c r="M329" s="229"/>
      <c r="N329" s="229"/>
      <c r="O329" s="229"/>
      <c r="P329" s="229"/>
      <c r="Q329" s="229"/>
      <c r="R329" s="229"/>
      <c r="S329" s="229"/>
      <c r="T329" s="229"/>
      <c r="U329" s="229"/>
      <c r="V329" s="229"/>
      <c r="W329" s="229"/>
      <c r="X329" s="229"/>
      <c r="Y329" s="229"/>
      <c r="Z329" s="229"/>
      <c r="AA329" s="229"/>
      <c r="AB329" s="229"/>
      <c r="AC329" s="229"/>
      <c r="AD329" s="229"/>
      <c r="AE329" s="229"/>
      <c r="AF329" s="229"/>
      <c r="AG329" s="229"/>
      <c r="AH329" s="229"/>
      <c r="AI329" s="229"/>
    </row>
    <row r="330" spans="2:35">
      <c r="B330" s="253"/>
      <c r="C330" s="254"/>
      <c r="D330" s="254"/>
      <c r="E330" s="254"/>
      <c r="F330" s="356"/>
      <c r="G330" s="253"/>
      <c r="I330" s="229"/>
      <c r="J330" s="229"/>
      <c r="K330" s="229"/>
      <c r="L330" s="229"/>
      <c r="M330" s="229"/>
      <c r="N330" s="229"/>
      <c r="O330" s="229"/>
      <c r="P330" s="229"/>
      <c r="Q330" s="229"/>
      <c r="R330" s="229"/>
      <c r="S330" s="229"/>
      <c r="T330" s="229"/>
      <c r="U330" s="229"/>
      <c r="V330" s="229"/>
      <c r="W330" s="229"/>
      <c r="X330" s="229"/>
      <c r="Y330" s="229"/>
      <c r="Z330" s="229"/>
      <c r="AA330" s="229"/>
      <c r="AB330" s="229"/>
      <c r="AC330" s="229"/>
      <c r="AD330" s="229"/>
      <c r="AE330" s="229"/>
      <c r="AF330" s="229"/>
      <c r="AG330" s="229"/>
      <c r="AH330" s="229"/>
      <c r="AI330" s="229"/>
    </row>
    <row r="331" spans="2:35">
      <c r="B331" s="253"/>
      <c r="C331" s="254"/>
      <c r="D331" s="254"/>
      <c r="E331" s="254"/>
      <c r="F331" s="356"/>
      <c r="G331" s="253"/>
      <c r="I331" s="229"/>
      <c r="J331" s="229"/>
      <c r="K331" s="229"/>
      <c r="L331" s="229"/>
      <c r="M331" s="229"/>
      <c r="N331" s="229"/>
      <c r="O331" s="229"/>
      <c r="P331" s="229"/>
      <c r="Q331" s="229"/>
      <c r="R331" s="229"/>
      <c r="S331" s="229"/>
      <c r="T331" s="229"/>
      <c r="U331" s="229"/>
      <c r="V331" s="229"/>
      <c r="W331" s="229"/>
      <c r="X331" s="229"/>
      <c r="Y331" s="229"/>
      <c r="Z331" s="229"/>
      <c r="AA331" s="229"/>
      <c r="AB331" s="229"/>
      <c r="AC331" s="229"/>
      <c r="AD331" s="229"/>
      <c r="AE331" s="229"/>
      <c r="AF331" s="229"/>
      <c r="AG331" s="229"/>
      <c r="AH331" s="229"/>
      <c r="AI331" s="229"/>
    </row>
    <row r="332" spans="2:35">
      <c r="B332" s="253"/>
      <c r="C332" s="254"/>
      <c r="D332" s="254"/>
      <c r="E332" s="254"/>
      <c r="F332" s="356"/>
      <c r="G332" s="253"/>
      <c r="I332" s="229"/>
      <c r="J332" s="229"/>
      <c r="K332" s="229"/>
      <c r="L332" s="229"/>
      <c r="M332" s="229"/>
      <c r="N332" s="229"/>
      <c r="O332" s="229"/>
      <c r="P332" s="229"/>
      <c r="Q332" s="229"/>
      <c r="R332" s="229"/>
      <c r="S332" s="229"/>
      <c r="T332" s="229"/>
      <c r="U332" s="229"/>
      <c r="V332" s="229"/>
      <c r="W332" s="229"/>
      <c r="X332" s="229"/>
      <c r="Y332" s="229"/>
      <c r="Z332" s="229"/>
      <c r="AA332" s="229"/>
      <c r="AB332" s="229"/>
      <c r="AC332" s="229"/>
      <c r="AD332" s="229"/>
      <c r="AE332" s="229"/>
      <c r="AF332" s="229"/>
      <c r="AG332" s="229"/>
      <c r="AH332" s="229"/>
      <c r="AI332" s="229"/>
    </row>
    <row r="333" spans="2:35">
      <c r="B333" s="253"/>
      <c r="C333" s="254"/>
      <c r="D333" s="254"/>
      <c r="E333" s="254"/>
      <c r="F333" s="356"/>
      <c r="G333" s="253"/>
      <c r="I333" s="229"/>
      <c r="J333" s="229"/>
      <c r="K333" s="229"/>
      <c r="L333" s="229"/>
      <c r="M333" s="229"/>
      <c r="N333" s="229"/>
      <c r="O333" s="229"/>
      <c r="P333" s="229"/>
      <c r="Q333" s="229"/>
      <c r="R333" s="229"/>
      <c r="S333" s="229"/>
      <c r="T333" s="229"/>
      <c r="U333" s="229"/>
      <c r="V333" s="229"/>
      <c r="W333" s="229"/>
      <c r="X333" s="229"/>
      <c r="Y333" s="229"/>
      <c r="Z333" s="229"/>
      <c r="AA333" s="229"/>
      <c r="AB333" s="229"/>
      <c r="AC333" s="229"/>
      <c r="AD333" s="229"/>
      <c r="AE333" s="229"/>
      <c r="AF333" s="229"/>
      <c r="AG333" s="229"/>
      <c r="AH333" s="229"/>
      <c r="AI333" s="229"/>
    </row>
    <row r="334" spans="2:35">
      <c r="B334" s="253"/>
      <c r="C334" s="254"/>
      <c r="D334" s="254"/>
      <c r="E334" s="254"/>
      <c r="F334" s="356"/>
      <c r="G334" s="253"/>
      <c r="I334" s="229"/>
      <c r="J334" s="229"/>
      <c r="K334" s="229"/>
      <c r="L334" s="229"/>
      <c r="M334" s="229"/>
      <c r="N334" s="229"/>
      <c r="O334" s="229"/>
      <c r="P334" s="229"/>
      <c r="Q334" s="229"/>
      <c r="R334" s="229"/>
      <c r="S334" s="229"/>
      <c r="T334" s="229"/>
      <c r="U334" s="229"/>
      <c r="V334" s="229"/>
      <c r="W334" s="229"/>
      <c r="X334" s="229"/>
      <c r="Y334" s="229"/>
      <c r="Z334" s="229"/>
      <c r="AA334" s="229"/>
      <c r="AB334" s="229"/>
      <c r="AC334" s="229"/>
      <c r="AD334" s="229"/>
      <c r="AE334" s="229"/>
      <c r="AF334" s="229"/>
      <c r="AG334" s="229"/>
      <c r="AH334" s="229"/>
      <c r="AI334" s="229"/>
    </row>
    <row r="335" spans="2:35">
      <c r="B335" s="253"/>
      <c r="C335" s="254"/>
      <c r="D335" s="254"/>
      <c r="E335" s="254"/>
      <c r="F335" s="356"/>
      <c r="G335" s="253"/>
      <c r="I335" s="229"/>
      <c r="J335" s="229"/>
      <c r="K335" s="229"/>
      <c r="L335" s="229"/>
      <c r="M335" s="229"/>
      <c r="N335" s="229"/>
      <c r="O335" s="229"/>
      <c r="P335" s="229"/>
      <c r="Q335" s="229"/>
      <c r="R335" s="229"/>
      <c r="S335" s="229"/>
      <c r="T335" s="229"/>
      <c r="U335" s="229"/>
      <c r="V335" s="229"/>
      <c r="W335" s="229"/>
      <c r="X335" s="229"/>
      <c r="Y335" s="229"/>
      <c r="Z335" s="229"/>
      <c r="AA335" s="229"/>
      <c r="AB335" s="229"/>
      <c r="AC335" s="229"/>
      <c r="AD335" s="229"/>
      <c r="AE335" s="229"/>
      <c r="AF335" s="229"/>
      <c r="AG335" s="229"/>
      <c r="AH335" s="229"/>
      <c r="AI335" s="229"/>
    </row>
    <row r="336" spans="2:35">
      <c r="B336" s="253"/>
      <c r="C336" s="254"/>
      <c r="D336" s="254"/>
      <c r="E336" s="254"/>
      <c r="F336" s="356"/>
      <c r="G336" s="253"/>
      <c r="I336" s="229"/>
      <c r="J336" s="229"/>
      <c r="K336" s="229"/>
      <c r="L336" s="229"/>
      <c r="M336" s="229"/>
      <c r="N336" s="229"/>
      <c r="O336" s="229"/>
      <c r="P336" s="229"/>
      <c r="Q336" s="229"/>
      <c r="R336" s="229"/>
      <c r="S336" s="229"/>
      <c r="T336" s="229"/>
      <c r="U336" s="229"/>
      <c r="V336" s="229"/>
      <c r="W336" s="229"/>
      <c r="X336" s="229"/>
      <c r="Y336" s="229"/>
      <c r="Z336" s="229"/>
      <c r="AA336" s="229"/>
      <c r="AB336" s="229"/>
      <c r="AC336" s="229"/>
      <c r="AD336" s="229"/>
      <c r="AE336" s="229"/>
      <c r="AF336" s="229"/>
      <c r="AG336" s="229"/>
      <c r="AH336" s="229"/>
      <c r="AI336" s="229"/>
    </row>
    <row r="337" spans="2:35">
      <c r="B337" s="253"/>
      <c r="C337" s="254"/>
      <c r="D337" s="254"/>
      <c r="E337" s="254"/>
      <c r="F337" s="356"/>
      <c r="G337" s="253"/>
      <c r="I337" s="229"/>
      <c r="J337" s="229"/>
      <c r="K337" s="229"/>
      <c r="L337" s="229"/>
      <c r="M337" s="229"/>
      <c r="N337" s="229"/>
      <c r="O337" s="229"/>
      <c r="P337" s="229"/>
      <c r="Q337" s="229"/>
      <c r="R337" s="229"/>
      <c r="S337" s="229"/>
      <c r="T337" s="229"/>
      <c r="U337" s="229"/>
      <c r="V337" s="229"/>
      <c r="W337" s="229"/>
      <c r="X337" s="229"/>
      <c r="Y337" s="229"/>
      <c r="Z337" s="229"/>
      <c r="AA337" s="229"/>
      <c r="AB337" s="229"/>
      <c r="AC337" s="229"/>
      <c r="AD337" s="229"/>
      <c r="AE337" s="229"/>
      <c r="AF337" s="229"/>
      <c r="AG337" s="229"/>
      <c r="AH337" s="229"/>
      <c r="AI337" s="229"/>
    </row>
    <row r="338" spans="2:35">
      <c r="B338" s="253"/>
      <c r="C338" s="254"/>
      <c r="D338" s="254"/>
      <c r="E338" s="254"/>
      <c r="F338" s="356"/>
      <c r="G338" s="253"/>
      <c r="I338" s="229"/>
      <c r="J338" s="229"/>
      <c r="K338" s="229"/>
      <c r="L338" s="229"/>
      <c r="M338" s="229"/>
      <c r="N338" s="229"/>
      <c r="O338" s="229"/>
      <c r="P338" s="229"/>
      <c r="Q338" s="229"/>
      <c r="R338" s="229"/>
      <c r="S338" s="229"/>
      <c r="T338" s="229"/>
      <c r="U338" s="229"/>
      <c r="V338" s="229"/>
      <c r="W338" s="229"/>
      <c r="X338" s="229"/>
      <c r="Y338" s="229"/>
      <c r="Z338" s="229"/>
      <c r="AA338" s="229"/>
      <c r="AB338" s="229"/>
      <c r="AC338" s="229"/>
      <c r="AD338" s="229"/>
      <c r="AE338" s="229"/>
      <c r="AF338" s="229"/>
      <c r="AG338" s="229"/>
      <c r="AH338" s="229"/>
      <c r="AI338" s="229"/>
    </row>
    <row r="339" spans="2:35">
      <c r="B339" s="253"/>
      <c r="C339" s="254"/>
      <c r="D339" s="254"/>
      <c r="E339" s="254"/>
      <c r="F339" s="356"/>
      <c r="G339" s="253"/>
      <c r="I339" s="229"/>
      <c r="J339" s="229"/>
      <c r="K339" s="229"/>
      <c r="L339" s="229"/>
      <c r="M339" s="229"/>
      <c r="N339" s="229"/>
      <c r="O339" s="229"/>
      <c r="P339" s="229"/>
      <c r="Q339" s="229"/>
      <c r="R339" s="229"/>
      <c r="S339" s="229"/>
      <c r="T339" s="229"/>
      <c r="U339" s="229"/>
      <c r="V339" s="229"/>
      <c r="W339" s="229"/>
      <c r="X339" s="229"/>
      <c r="Y339" s="229"/>
      <c r="Z339" s="229"/>
      <c r="AA339" s="229"/>
      <c r="AB339" s="229"/>
      <c r="AC339" s="229"/>
      <c r="AD339" s="229"/>
      <c r="AE339" s="229"/>
      <c r="AF339" s="229"/>
      <c r="AG339" s="229"/>
      <c r="AH339" s="229"/>
      <c r="AI339" s="229"/>
    </row>
    <row r="340" spans="2:35">
      <c r="B340" s="253"/>
      <c r="C340" s="254"/>
      <c r="D340" s="254"/>
      <c r="E340" s="254"/>
      <c r="F340" s="356"/>
      <c r="G340" s="253"/>
      <c r="I340" s="229"/>
      <c r="J340" s="229"/>
      <c r="K340" s="229"/>
      <c r="L340" s="229"/>
      <c r="M340" s="229"/>
      <c r="N340" s="229"/>
      <c r="O340" s="229"/>
      <c r="P340" s="229"/>
      <c r="Q340" s="229"/>
      <c r="R340" s="229"/>
      <c r="S340" s="229"/>
      <c r="T340" s="229"/>
      <c r="U340" s="229"/>
      <c r="V340" s="229"/>
      <c r="W340" s="229"/>
      <c r="X340" s="229"/>
      <c r="Y340" s="229"/>
      <c r="Z340" s="229"/>
      <c r="AA340" s="229"/>
      <c r="AB340" s="229"/>
      <c r="AC340" s="229"/>
      <c r="AD340" s="229"/>
      <c r="AE340" s="229"/>
      <c r="AF340" s="229"/>
      <c r="AG340" s="229"/>
      <c r="AH340" s="229"/>
      <c r="AI340" s="229"/>
    </row>
    <row r="341" spans="2:35">
      <c r="B341" s="253"/>
      <c r="C341" s="254"/>
      <c r="D341" s="254"/>
      <c r="E341" s="254"/>
      <c r="F341" s="356"/>
      <c r="G341" s="253"/>
      <c r="I341" s="229"/>
      <c r="J341" s="229"/>
      <c r="K341" s="229"/>
      <c r="L341" s="229"/>
      <c r="M341" s="229"/>
      <c r="N341" s="229"/>
      <c r="O341" s="229"/>
      <c r="P341" s="229"/>
      <c r="Q341" s="229"/>
      <c r="R341" s="229"/>
      <c r="S341" s="229"/>
      <c r="T341" s="229"/>
      <c r="U341" s="229"/>
      <c r="V341" s="229"/>
      <c r="W341" s="229"/>
      <c r="X341" s="229"/>
      <c r="Y341" s="229"/>
      <c r="Z341" s="229"/>
      <c r="AA341" s="229"/>
      <c r="AB341" s="229"/>
      <c r="AC341" s="229"/>
      <c r="AD341" s="229"/>
      <c r="AE341" s="229"/>
      <c r="AF341" s="229"/>
      <c r="AG341" s="229"/>
      <c r="AH341" s="229"/>
      <c r="AI341" s="229"/>
    </row>
    <row r="342" spans="2:35">
      <c r="B342" s="253"/>
      <c r="C342" s="254"/>
      <c r="D342" s="254"/>
      <c r="E342" s="254"/>
      <c r="F342" s="356"/>
      <c r="G342" s="253"/>
      <c r="I342" s="229"/>
      <c r="J342" s="229"/>
      <c r="K342" s="229"/>
      <c r="L342" s="229"/>
      <c r="M342" s="229"/>
      <c r="N342" s="229"/>
      <c r="O342" s="229"/>
      <c r="P342" s="229"/>
      <c r="Q342" s="229"/>
      <c r="R342" s="229"/>
      <c r="S342" s="229"/>
      <c r="T342" s="229"/>
      <c r="U342" s="229"/>
      <c r="V342" s="229"/>
      <c r="W342" s="229"/>
      <c r="X342" s="229"/>
      <c r="Y342" s="229"/>
      <c r="Z342" s="229"/>
      <c r="AA342" s="229"/>
      <c r="AB342" s="229"/>
      <c r="AC342" s="229"/>
      <c r="AD342" s="229"/>
      <c r="AE342" s="229"/>
      <c r="AF342" s="229"/>
      <c r="AG342" s="229"/>
      <c r="AH342" s="229"/>
      <c r="AI342" s="229"/>
    </row>
    <row r="343" spans="2:35">
      <c r="B343" s="253"/>
      <c r="C343" s="254"/>
      <c r="D343" s="254"/>
      <c r="E343" s="254"/>
      <c r="F343" s="356"/>
      <c r="G343" s="253"/>
      <c r="I343" s="229"/>
      <c r="J343" s="229"/>
      <c r="K343" s="229"/>
      <c r="L343" s="229"/>
      <c r="M343" s="229"/>
      <c r="N343" s="229"/>
      <c r="O343" s="229"/>
      <c r="P343" s="229"/>
      <c r="Q343" s="229"/>
      <c r="R343" s="229"/>
      <c r="S343" s="229"/>
      <c r="T343" s="229"/>
      <c r="U343" s="229"/>
      <c r="V343" s="229"/>
      <c r="W343" s="229"/>
      <c r="X343" s="229"/>
      <c r="Y343" s="229"/>
      <c r="Z343" s="229"/>
      <c r="AA343" s="229"/>
      <c r="AB343" s="229"/>
      <c r="AC343" s="229"/>
      <c r="AD343" s="229"/>
      <c r="AE343" s="229"/>
      <c r="AF343" s="229"/>
      <c r="AG343" s="229"/>
      <c r="AH343" s="229"/>
      <c r="AI343" s="229"/>
    </row>
    <row r="344" spans="2:35">
      <c r="B344" s="253"/>
      <c r="C344" s="254"/>
      <c r="D344" s="254"/>
      <c r="E344" s="254"/>
      <c r="F344" s="356"/>
      <c r="G344" s="253"/>
      <c r="I344" s="229"/>
      <c r="J344" s="229"/>
      <c r="K344" s="229"/>
      <c r="L344" s="229"/>
      <c r="M344" s="229"/>
      <c r="N344" s="229"/>
      <c r="O344" s="229"/>
      <c r="P344" s="229"/>
      <c r="Q344" s="229"/>
      <c r="R344" s="229"/>
      <c r="S344" s="229"/>
      <c r="T344" s="229"/>
      <c r="U344" s="229"/>
      <c r="V344" s="229"/>
      <c r="W344" s="229"/>
      <c r="X344" s="229"/>
      <c r="Y344" s="229"/>
      <c r="Z344" s="229"/>
      <c r="AA344" s="229"/>
      <c r="AB344" s="229"/>
      <c r="AC344" s="229"/>
      <c r="AD344" s="229"/>
      <c r="AE344" s="229"/>
      <c r="AF344" s="229"/>
      <c r="AG344" s="229"/>
      <c r="AH344" s="229"/>
      <c r="AI344" s="229"/>
    </row>
    <row r="345" spans="2:35">
      <c r="B345" s="253"/>
      <c r="C345" s="254"/>
      <c r="D345" s="254"/>
      <c r="E345" s="254"/>
      <c r="F345" s="356"/>
      <c r="G345" s="253"/>
      <c r="I345" s="229"/>
      <c r="J345" s="229"/>
      <c r="K345" s="229"/>
      <c r="L345" s="229"/>
      <c r="M345" s="229"/>
      <c r="N345" s="229"/>
      <c r="O345" s="229"/>
      <c r="P345" s="229"/>
      <c r="Q345" s="229"/>
      <c r="R345" s="229"/>
      <c r="S345" s="229"/>
      <c r="T345" s="229"/>
      <c r="U345" s="229"/>
      <c r="V345" s="229"/>
      <c r="W345" s="229"/>
      <c r="X345" s="229"/>
      <c r="Y345" s="229"/>
      <c r="Z345" s="229"/>
      <c r="AA345" s="229"/>
      <c r="AB345" s="229"/>
      <c r="AC345" s="229"/>
      <c r="AD345" s="229"/>
      <c r="AE345" s="229"/>
      <c r="AF345" s="229"/>
      <c r="AG345" s="229"/>
      <c r="AH345" s="229"/>
      <c r="AI345" s="229"/>
    </row>
    <row r="346" spans="2:35">
      <c r="B346" s="253"/>
      <c r="C346" s="254"/>
      <c r="D346" s="254"/>
      <c r="E346" s="254"/>
      <c r="F346" s="356"/>
      <c r="G346" s="253"/>
      <c r="I346" s="229"/>
      <c r="J346" s="229"/>
      <c r="K346" s="229"/>
      <c r="L346" s="229"/>
      <c r="M346" s="229"/>
      <c r="N346" s="229"/>
      <c r="O346" s="229"/>
      <c r="P346" s="229"/>
      <c r="Q346" s="229"/>
      <c r="R346" s="229"/>
      <c r="S346" s="229"/>
      <c r="T346" s="229"/>
      <c r="U346" s="229"/>
      <c r="V346" s="229"/>
      <c r="W346" s="229"/>
      <c r="X346" s="229"/>
      <c r="Y346" s="229"/>
      <c r="Z346" s="229"/>
      <c r="AA346" s="229"/>
      <c r="AB346" s="229"/>
      <c r="AC346" s="229"/>
      <c r="AD346" s="229"/>
      <c r="AE346" s="229"/>
      <c r="AF346" s="229"/>
      <c r="AG346" s="229"/>
      <c r="AH346" s="229"/>
      <c r="AI346" s="229"/>
    </row>
    <row r="347" spans="2:35">
      <c r="B347" s="253"/>
      <c r="C347" s="254"/>
      <c r="D347" s="254"/>
      <c r="E347" s="254"/>
      <c r="F347" s="356"/>
      <c r="G347" s="253"/>
      <c r="I347" s="229"/>
      <c r="J347" s="229"/>
      <c r="K347" s="229"/>
      <c r="L347" s="229"/>
      <c r="M347" s="229"/>
      <c r="N347" s="229"/>
      <c r="O347" s="229"/>
      <c r="P347" s="229"/>
      <c r="Q347" s="229"/>
      <c r="R347" s="229"/>
      <c r="S347" s="229"/>
      <c r="T347" s="229"/>
      <c r="U347" s="229"/>
      <c r="V347" s="229"/>
      <c r="W347" s="229"/>
      <c r="X347" s="229"/>
      <c r="Y347" s="229"/>
      <c r="Z347" s="229"/>
      <c r="AA347" s="229"/>
      <c r="AB347" s="229"/>
      <c r="AC347" s="229"/>
      <c r="AD347" s="229"/>
      <c r="AE347" s="229"/>
      <c r="AF347" s="229"/>
      <c r="AG347" s="229"/>
      <c r="AH347" s="229"/>
      <c r="AI347" s="229"/>
    </row>
    <row r="348" spans="2:35">
      <c r="B348" s="253"/>
      <c r="C348" s="254"/>
      <c r="D348" s="254"/>
      <c r="E348" s="254"/>
      <c r="F348" s="356"/>
      <c r="G348" s="253"/>
      <c r="I348" s="229"/>
      <c r="J348" s="229"/>
      <c r="K348" s="229"/>
      <c r="L348" s="229"/>
      <c r="M348" s="229"/>
      <c r="N348" s="229"/>
      <c r="O348" s="229"/>
      <c r="P348" s="229"/>
      <c r="Q348" s="229"/>
      <c r="R348" s="229"/>
      <c r="S348" s="229"/>
      <c r="T348" s="229"/>
      <c r="U348" s="229"/>
      <c r="V348" s="229"/>
      <c r="W348" s="229"/>
      <c r="X348" s="229"/>
      <c r="Y348" s="229"/>
      <c r="Z348" s="229"/>
      <c r="AA348" s="229"/>
      <c r="AB348" s="229"/>
      <c r="AC348" s="229"/>
      <c r="AD348" s="229"/>
      <c r="AE348" s="229"/>
      <c r="AF348" s="229"/>
      <c r="AG348" s="229"/>
      <c r="AH348" s="229"/>
      <c r="AI348" s="229"/>
    </row>
    <row r="349" spans="2:35">
      <c r="B349" s="253"/>
      <c r="C349" s="254"/>
      <c r="D349" s="254"/>
      <c r="E349" s="254"/>
      <c r="F349" s="356"/>
      <c r="G349" s="253"/>
      <c r="I349" s="229"/>
      <c r="J349" s="229"/>
      <c r="K349" s="229"/>
      <c r="L349" s="229"/>
      <c r="M349" s="229"/>
      <c r="N349" s="229"/>
      <c r="O349" s="229"/>
      <c r="P349" s="229"/>
      <c r="Q349" s="229"/>
      <c r="R349" s="229"/>
      <c r="S349" s="229"/>
      <c r="T349" s="229"/>
      <c r="U349" s="229"/>
      <c r="V349" s="229"/>
      <c r="W349" s="229"/>
      <c r="X349" s="229"/>
      <c r="Y349" s="229"/>
      <c r="Z349" s="229"/>
      <c r="AA349" s="229"/>
      <c r="AB349" s="229"/>
      <c r="AC349" s="229"/>
      <c r="AD349" s="229"/>
      <c r="AE349" s="229"/>
      <c r="AF349" s="229"/>
      <c r="AG349" s="229"/>
      <c r="AH349" s="229"/>
      <c r="AI349" s="229"/>
    </row>
    <row r="350" spans="2:35">
      <c r="B350" s="253"/>
      <c r="C350" s="254"/>
      <c r="D350" s="254"/>
      <c r="E350" s="254"/>
      <c r="F350" s="356"/>
      <c r="G350" s="253"/>
      <c r="I350" s="229"/>
      <c r="J350" s="229"/>
      <c r="K350" s="229"/>
      <c r="L350" s="229"/>
      <c r="M350" s="229"/>
      <c r="N350" s="229"/>
      <c r="O350" s="229"/>
      <c r="P350" s="229"/>
      <c r="Q350" s="229"/>
      <c r="R350" s="229"/>
      <c r="S350" s="229"/>
      <c r="T350" s="229"/>
      <c r="U350" s="229"/>
      <c r="V350" s="229"/>
      <c r="W350" s="229"/>
      <c r="X350" s="229"/>
      <c r="Y350" s="229"/>
      <c r="Z350" s="229"/>
      <c r="AA350" s="229"/>
      <c r="AB350" s="229"/>
      <c r="AC350" s="229"/>
      <c r="AD350" s="229"/>
      <c r="AE350" s="229"/>
      <c r="AF350" s="229"/>
      <c r="AG350" s="229"/>
      <c r="AH350" s="229"/>
      <c r="AI350" s="229"/>
    </row>
    <row r="351" spans="2:35">
      <c r="B351" s="253"/>
      <c r="C351" s="254"/>
      <c r="D351" s="254"/>
      <c r="E351" s="254"/>
      <c r="F351" s="356"/>
      <c r="G351" s="253"/>
      <c r="I351" s="229"/>
      <c r="J351" s="229"/>
      <c r="K351" s="229"/>
      <c r="L351" s="229"/>
      <c r="M351" s="229"/>
      <c r="N351" s="229"/>
      <c r="O351" s="229"/>
      <c r="P351" s="229"/>
      <c r="Q351" s="229"/>
      <c r="R351" s="229"/>
      <c r="S351" s="229"/>
      <c r="T351" s="229"/>
      <c r="U351" s="229"/>
      <c r="V351" s="229"/>
      <c r="W351" s="229"/>
      <c r="X351" s="229"/>
      <c r="Y351" s="229"/>
      <c r="Z351" s="229"/>
      <c r="AA351" s="229"/>
      <c r="AB351" s="229"/>
      <c r="AC351" s="229"/>
      <c r="AD351" s="229"/>
      <c r="AE351" s="229"/>
      <c r="AF351" s="229"/>
      <c r="AG351" s="229"/>
      <c r="AH351" s="229"/>
      <c r="AI351" s="229"/>
    </row>
    <row r="352" spans="2:35">
      <c r="B352" s="253"/>
      <c r="C352" s="254"/>
      <c r="D352" s="254"/>
      <c r="E352" s="254"/>
      <c r="F352" s="356"/>
      <c r="G352" s="253"/>
      <c r="I352" s="229"/>
      <c r="J352" s="229"/>
      <c r="K352" s="229"/>
      <c r="L352" s="229"/>
      <c r="M352" s="229"/>
      <c r="N352" s="229"/>
      <c r="O352" s="229"/>
      <c r="P352" s="229"/>
      <c r="Q352" s="229"/>
      <c r="R352" s="229"/>
      <c r="S352" s="229"/>
      <c r="T352" s="229"/>
      <c r="U352" s="229"/>
      <c r="V352" s="229"/>
      <c r="W352" s="229"/>
      <c r="X352" s="229"/>
      <c r="Y352" s="229"/>
      <c r="Z352" s="229"/>
      <c r="AA352" s="229"/>
      <c r="AB352" s="229"/>
      <c r="AC352" s="229"/>
      <c r="AD352" s="229"/>
      <c r="AE352" s="229"/>
      <c r="AF352" s="229"/>
      <c r="AG352" s="229"/>
      <c r="AH352" s="229"/>
      <c r="AI352" s="229"/>
    </row>
    <row r="353" spans="2:35">
      <c r="B353" s="253"/>
      <c r="C353" s="254"/>
      <c r="D353" s="254"/>
      <c r="E353" s="254"/>
      <c r="F353" s="356"/>
      <c r="G353" s="253"/>
      <c r="I353" s="229"/>
      <c r="J353" s="229"/>
      <c r="K353" s="229"/>
      <c r="L353" s="229"/>
      <c r="M353" s="229"/>
      <c r="N353" s="229"/>
      <c r="O353" s="229"/>
      <c r="P353" s="229"/>
      <c r="Q353" s="229"/>
      <c r="R353" s="229"/>
      <c r="S353" s="229"/>
      <c r="T353" s="229"/>
      <c r="U353" s="229"/>
      <c r="V353" s="229"/>
      <c r="W353" s="229"/>
      <c r="X353" s="229"/>
      <c r="Y353" s="229"/>
      <c r="Z353" s="229"/>
      <c r="AA353" s="229"/>
      <c r="AB353" s="229"/>
      <c r="AC353" s="229"/>
      <c r="AD353" s="229"/>
      <c r="AE353" s="229"/>
      <c r="AF353" s="229"/>
      <c r="AG353" s="229"/>
      <c r="AH353" s="229"/>
      <c r="AI353" s="229"/>
    </row>
    <row r="354" spans="2:35">
      <c r="B354" s="253"/>
      <c r="C354" s="254"/>
      <c r="D354" s="254"/>
      <c r="E354" s="254"/>
      <c r="F354" s="356"/>
      <c r="G354" s="253"/>
      <c r="I354" s="229"/>
      <c r="J354" s="229"/>
      <c r="K354" s="229"/>
      <c r="L354" s="229"/>
      <c r="M354" s="229"/>
      <c r="N354" s="229"/>
      <c r="O354" s="229"/>
      <c r="P354" s="229"/>
      <c r="Q354" s="229"/>
      <c r="R354" s="229"/>
      <c r="S354" s="229"/>
      <c r="T354" s="229"/>
      <c r="U354" s="229"/>
      <c r="V354" s="229"/>
      <c r="W354" s="229"/>
      <c r="X354" s="229"/>
      <c r="Y354" s="229"/>
      <c r="Z354" s="229"/>
      <c r="AA354" s="229"/>
      <c r="AB354" s="229"/>
      <c r="AC354" s="229"/>
      <c r="AD354" s="229"/>
      <c r="AE354" s="229"/>
      <c r="AF354" s="229"/>
      <c r="AG354" s="229"/>
      <c r="AH354" s="229"/>
      <c r="AI354" s="229"/>
    </row>
    <row r="355" spans="2:35">
      <c r="B355" s="253"/>
      <c r="C355" s="254"/>
      <c r="D355" s="254"/>
      <c r="E355" s="254"/>
      <c r="F355" s="356"/>
      <c r="G355" s="253"/>
      <c r="I355" s="229"/>
      <c r="J355" s="229"/>
      <c r="K355" s="229"/>
      <c r="L355" s="229"/>
      <c r="M355" s="229"/>
      <c r="N355" s="229"/>
      <c r="O355" s="229"/>
      <c r="P355" s="229"/>
      <c r="Q355" s="229"/>
      <c r="R355" s="229"/>
      <c r="S355" s="229"/>
      <c r="T355" s="229"/>
      <c r="U355" s="229"/>
      <c r="V355" s="229"/>
      <c r="W355" s="229"/>
      <c r="X355" s="229"/>
      <c r="Y355" s="229"/>
      <c r="Z355" s="229"/>
      <c r="AA355" s="229"/>
      <c r="AB355" s="229"/>
      <c r="AC355" s="229"/>
      <c r="AD355" s="229"/>
      <c r="AE355" s="229"/>
      <c r="AF355" s="229"/>
      <c r="AG355" s="229"/>
      <c r="AH355" s="229"/>
      <c r="AI355" s="229"/>
    </row>
    <row r="356" spans="2:35">
      <c r="B356" s="253"/>
      <c r="C356" s="254"/>
      <c r="D356" s="254"/>
      <c r="E356" s="254"/>
      <c r="F356" s="356"/>
      <c r="G356" s="253"/>
      <c r="I356" s="229"/>
      <c r="J356" s="229"/>
      <c r="K356" s="229"/>
      <c r="L356" s="229"/>
      <c r="M356" s="229"/>
      <c r="N356" s="229"/>
      <c r="O356" s="229"/>
      <c r="P356" s="229"/>
      <c r="Q356" s="229"/>
      <c r="R356" s="229"/>
      <c r="S356" s="229"/>
      <c r="T356" s="229"/>
      <c r="U356" s="229"/>
      <c r="V356" s="229"/>
      <c r="W356" s="229"/>
      <c r="X356" s="229"/>
      <c r="Y356" s="229"/>
      <c r="Z356" s="229"/>
      <c r="AA356" s="229"/>
      <c r="AB356" s="229"/>
      <c r="AC356" s="229"/>
      <c r="AD356" s="229"/>
      <c r="AE356" s="229"/>
      <c r="AF356" s="229"/>
      <c r="AG356" s="229"/>
      <c r="AH356" s="229"/>
      <c r="AI356" s="229"/>
    </row>
    <row r="357" spans="2:35">
      <c r="B357" s="253"/>
      <c r="C357" s="254"/>
      <c r="D357" s="254"/>
      <c r="E357" s="254"/>
      <c r="F357" s="356"/>
      <c r="G357" s="253"/>
      <c r="I357" s="229"/>
      <c r="J357" s="229"/>
      <c r="K357" s="229"/>
      <c r="L357" s="229"/>
      <c r="M357" s="229"/>
      <c r="N357" s="229"/>
      <c r="O357" s="229"/>
      <c r="P357" s="229"/>
      <c r="Q357" s="229"/>
      <c r="R357" s="229"/>
      <c r="S357" s="229"/>
      <c r="T357" s="229"/>
      <c r="U357" s="229"/>
      <c r="V357" s="229"/>
      <c r="W357" s="229"/>
      <c r="X357" s="229"/>
      <c r="Y357" s="229"/>
      <c r="Z357" s="229"/>
      <c r="AA357" s="229"/>
      <c r="AB357" s="229"/>
      <c r="AC357" s="229"/>
      <c r="AD357" s="229"/>
      <c r="AE357" s="229"/>
      <c r="AF357" s="229"/>
      <c r="AG357" s="229"/>
      <c r="AH357" s="229"/>
      <c r="AI357" s="229"/>
    </row>
    <row r="358" spans="2:35">
      <c r="B358" s="253"/>
      <c r="C358" s="254"/>
      <c r="D358" s="254"/>
      <c r="E358" s="254"/>
      <c r="F358" s="356"/>
      <c r="G358" s="253"/>
      <c r="I358" s="229"/>
      <c r="J358" s="229"/>
      <c r="K358" s="229"/>
      <c r="L358" s="229"/>
      <c r="M358" s="229"/>
      <c r="N358" s="229"/>
      <c r="O358" s="229"/>
      <c r="P358" s="229"/>
      <c r="Q358" s="229"/>
      <c r="R358" s="229"/>
      <c r="S358" s="229"/>
      <c r="T358" s="229"/>
      <c r="U358" s="229"/>
      <c r="V358" s="229"/>
      <c r="W358" s="229"/>
      <c r="X358" s="229"/>
      <c r="Y358" s="229"/>
      <c r="Z358" s="229"/>
      <c r="AA358" s="229"/>
      <c r="AB358" s="229"/>
      <c r="AC358" s="229"/>
      <c r="AD358" s="229"/>
      <c r="AE358" s="229"/>
      <c r="AF358" s="229"/>
      <c r="AG358" s="229"/>
      <c r="AH358" s="229"/>
      <c r="AI358" s="229"/>
    </row>
    <row r="359" spans="2:35">
      <c r="B359" s="253"/>
      <c r="C359" s="254"/>
      <c r="D359" s="254"/>
      <c r="E359" s="254"/>
      <c r="F359" s="356"/>
      <c r="G359" s="253"/>
      <c r="I359" s="229"/>
      <c r="J359" s="229"/>
      <c r="K359" s="229"/>
      <c r="L359" s="229"/>
      <c r="M359" s="229"/>
      <c r="N359" s="229"/>
      <c r="O359" s="229"/>
      <c r="P359" s="229"/>
      <c r="Q359" s="229"/>
      <c r="R359" s="229"/>
      <c r="S359" s="229"/>
      <c r="T359" s="229"/>
      <c r="U359" s="229"/>
      <c r="V359" s="229"/>
      <c r="W359" s="229"/>
      <c r="X359" s="229"/>
      <c r="Y359" s="229"/>
      <c r="Z359" s="229"/>
      <c r="AA359" s="229"/>
      <c r="AB359" s="229"/>
      <c r="AC359" s="229"/>
      <c r="AD359" s="229"/>
      <c r="AE359" s="229"/>
      <c r="AF359" s="229"/>
      <c r="AG359" s="229"/>
      <c r="AH359" s="229"/>
      <c r="AI359" s="229"/>
    </row>
    <row r="360" spans="2:35">
      <c r="B360" s="253"/>
      <c r="C360" s="254"/>
      <c r="D360" s="254"/>
      <c r="E360" s="254"/>
      <c r="F360" s="356"/>
      <c r="G360" s="253"/>
      <c r="I360" s="229"/>
      <c r="J360" s="229"/>
      <c r="K360" s="229"/>
      <c r="L360" s="229"/>
      <c r="M360" s="229"/>
      <c r="N360" s="229"/>
      <c r="O360" s="229"/>
      <c r="P360" s="229"/>
      <c r="Q360" s="229"/>
      <c r="R360" s="229"/>
      <c r="S360" s="229"/>
      <c r="T360" s="229"/>
      <c r="U360" s="229"/>
      <c r="V360" s="229"/>
      <c r="W360" s="229"/>
      <c r="X360" s="229"/>
      <c r="Y360" s="229"/>
      <c r="Z360" s="229"/>
      <c r="AA360" s="229"/>
      <c r="AB360" s="229"/>
      <c r="AC360" s="229"/>
      <c r="AD360" s="229"/>
      <c r="AE360" s="229"/>
      <c r="AF360" s="229"/>
      <c r="AG360" s="229"/>
      <c r="AH360" s="229"/>
      <c r="AI360" s="229"/>
    </row>
    <row r="361" spans="2:35">
      <c r="B361" s="253"/>
      <c r="C361" s="254"/>
      <c r="D361" s="254"/>
      <c r="E361" s="254"/>
      <c r="F361" s="356"/>
      <c r="G361" s="253"/>
      <c r="I361" s="229"/>
      <c r="J361" s="229"/>
      <c r="K361" s="229"/>
      <c r="L361" s="229"/>
      <c r="M361" s="229"/>
      <c r="N361" s="229"/>
      <c r="O361" s="229"/>
      <c r="P361" s="229"/>
      <c r="Q361" s="229"/>
      <c r="R361" s="229"/>
      <c r="S361" s="229"/>
      <c r="T361" s="229"/>
      <c r="U361" s="229"/>
      <c r="V361" s="229"/>
      <c r="W361" s="229"/>
      <c r="X361" s="229"/>
      <c r="Y361" s="229"/>
      <c r="Z361" s="229"/>
      <c r="AA361" s="229"/>
      <c r="AB361" s="229"/>
      <c r="AC361" s="229"/>
      <c r="AD361" s="229"/>
      <c r="AE361" s="229"/>
      <c r="AF361" s="229"/>
      <c r="AG361" s="229"/>
      <c r="AH361" s="229"/>
      <c r="AI361" s="229"/>
    </row>
    <row r="362" spans="2:35">
      <c r="B362" s="253"/>
      <c r="C362" s="254"/>
      <c r="D362" s="254"/>
      <c r="E362" s="254"/>
      <c r="F362" s="356"/>
      <c r="G362" s="253"/>
      <c r="I362" s="229"/>
      <c r="J362" s="229"/>
      <c r="K362" s="229"/>
      <c r="L362" s="229"/>
      <c r="M362" s="229"/>
      <c r="N362" s="229"/>
      <c r="O362" s="229"/>
      <c r="P362" s="229"/>
      <c r="Q362" s="229"/>
      <c r="R362" s="229"/>
      <c r="S362" s="229"/>
      <c r="T362" s="229"/>
      <c r="U362" s="229"/>
      <c r="V362" s="229"/>
      <c r="W362" s="229"/>
      <c r="X362" s="229"/>
      <c r="Y362" s="229"/>
      <c r="Z362" s="229"/>
      <c r="AA362" s="229"/>
      <c r="AB362" s="229"/>
      <c r="AC362" s="229"/>
      <c r="AD362" s="229"/>
      <c r="AE362" s="229"/>
      <c r="AF362" s="229"/>
      <c r="AG362" s="229"/>
      <c r="AH362" s="229"/>
      <c r="AI362" s="229"/>
    </row>
    <row r="363" spans="2:35">
      <c r="B363" s="253"/>
      <c r="C363" s="254"/>
      <c r="D363" s="254"/>
      <c r="E363" s="254"/>
      <c r="F363" s="356"/>
      <c r="G363" s="253"/>
      <c r="I363" s="229"/>
      <c r="J363" s="229"/>
      <c r="K363" s="229"/>
      <c r="L363" s="229"/>
      <c r="M363" s="229"/>
      <c r="N363" s="229"/>
      <c r="O363" s="229"/>
      <c r="P363" s="229"/>
      <c r="Q363" s="229"/>
      <c r="R363" s="229"/>
      <c r="S363" s="229"/>
      <c r="T363" s="229"/>
      <c r="U363" s="229"/>
      <c r="V363" s="229"/>
      <c r="W363" s="229"/>
      <c r="X363" s="229"/>
      <c r="Y363" s="229"/>
      <c r="Z363" s="229"/>
      <c r="AA363" s="229"/>
      <c r="AB363" s="229"/>
      <c r="AC363" s="229"/>
      <c r="AD363" s="229"/>
      <c r="AE363" s="229"/>
      <c r="AF363" s="229"/>
      <c r="AG363" s="229"/>
      <c r="AH363" s="229"/>
      <c r="AI363" s="229"/>
    </row>
    <row r="364" spans="2:35">
      <c r="I364" s="229"/>
      <c r="J364" s="229"/>
      <c r="K364" s="229"/>
      <c r="L364" s="229"/>
      <c r="M364" s="229"/>
      <c r="N364" s="229"/>
      <c r="O364" s="229"/>
      <c r="P364" s="229"/>
      <c r="Q364" s="229"/>
      <c r="R364" s="229"/>
      <c r="S364" s="229"/>
      <c r="T364" s="229"/>
      <c r="U364" s="229"/>
      <c r="V364" s="229"/>
      <c r="W364" s="229"/>
      <c r="X364" s="229"/>
      <c r="Y364" s="229"/>
      <c r="Z364" s="229"/>
      <c r="AA364" s="229"/>
      <c r="AB364" s="229"/>
      <c r="AC364" s="229"/>
      <c r="AD364" s="229"/>
      <c r="AE364" s="229"/>
      <c r="AF364" s="229"/>
      <c r="AG364" s="229"/>
      <c r="AH364" s="229"/>
      <c r="AI364" s="229"/>
    </row>
    <row r="365" spans="2:35">
      <c r="I365" s="229"/>
      <c r="J365" s="229"/>
      <c r="K365" s="229"/>
      <c r="L365" s="229"/>
      <c r="M365" s="229"/>
      <c r="N365" s="229"/>
      <c r="O365" s="229"/>
      <c r="P365" s="229"/>
      <c r="Q365" s="229"/>
      <c r="R365" s="229"/>
      <c r="S365" s="229"/>
      <c r="T365" s="229"/>
      <c r="U365" s="229"/>
      <c r="V365" s="229"/>
      <c r="W365" s="229"/>
      <c r="X365" s="229"/>
      <c r="Y365" s="229"/>
      <c r="Z365" s="229"/>
      <c r="AA365" s="229"/>
      <c r="AB365" s="229"/>
      <c r="AC365" s="229"/>
      <c r="AD365" s="229"/>
      <c r="AE365" s="229"/>
      <c r="AF365" s="229"/>
      <c r="AG365" s="229"/>
      <c r="AH365" s="229"/>
      <c r="AI365" s="229"/>
    </row>
    <row r="366" spans="2:35">
      <c r="I366" s="229"/>
      <c r="J366" s="229"/>
      <c r="K366" s="229"/>
      <c r="L366" s="229"/>
      <c r="M366" s="229"/>
      <c r="N366" s="229"/>
      <c r="O366" s="229"/>
      <c r="P366" s="229"/>
      <c r="Q366" s="229"/>
      <c r="R366" s="229"/>
      <c r="S366" s="229"/>
      <c r="T366" s="229"/>
      <c r="U366" s="229"/>
      <c r="V366" s="229"/>
      <c r="W366" s="229"/>
      <c r="X366" s="229"/>
      <c r="Y366" s="229"/>
      <c r="Z366" s="229"/>
      <c r="AA366" s="229"/>
      <c r="AB366" s="229"/>
      <c r="AC366" s="229"/>
      <c r="AD366" s="229"/>
      <c r="AE366" s="229"/>
      <c r="AF366" s="229"/>
      <c r="AG366" s="229"/>
      <c r="AH366" s="229"/>
      <c r="AI366" s="229"/>
    </row>
    <row r="367" spans="2:35">
      <c r="I367" s="229"/>
      <c r="J367" s="229"/>
      <c r="K367" s="229"/>
      <c r="L367" s="229"/>
      <c r="M367" s="229"/>
      <c r="N367" s="229"/>
      <c r="O367" s="229"/>
      <c r="P367" s="229"/>
      <c r="Q367" s="229"/>
      <c r="R367" s="229"/>
      <c r="S367" s="229"/>
      <c r="T367" s="229"/>
      <c r="U367" s="229"/>
      <c r="V367" s="229"/>
      <c r="W367" s="229"/>
      <c r="X367" s="229"/>
      <c r="Y367" s="229"/>
      <c r="Z367" s="229"/>
      <c r="AA367" s="229"/>
      <c r="AB367" s="229"/>
      <c r="AC367" s="229"/>
      <c r="AD367" s="229"/>
      <c r="AE367" s="229"/>
      <c r="AF367" s="229"/>
      <c r="AG367" s="229"/>
      <c r="AH367" s="229"/>
      <c r="AI367" s="229"/>
    </row>
    <row r="368" spans="2:35">
      <c r="I368" s="229"/>
      <c r="J368" s="229"/>
      <c r="K368" s="229"/>
      <c r="L368" s="229"/>
      <c r="M368" s="229"/>
      <c r="N368" s="229"/>
      <c r="O368" s="229"/>
      <c r="P368" s="229"/>
      <c r="Q368" s="229"/>
      <c r="R368" s="229"/>
      <c r="S368" s="229"/>
      <c r="T368" s="229"/>
      <c r="U368" s="229"/>
      <c r="V368" s="229"/>
      <c r="W368" s="229"/>
      <c r="X368" s="229"/>
      <c r="Y368" s="229"/>
      <c r="Z368" s="229"/>
      <c r="AA368" s="229"/>
      <c r="AB368" s="229"/>
      <c r="AC368" s="229"/>
      <c r="AD368" s="229"/>
      <c r="AE368" s="229"/>
      <c r="AF368" s="229"/>
      <c r="AG368" s="229"/>
      <c r="AH368" s="229"/>
      <c r="AI368" s="229"/>
    </row>
    <row r="369" spans="9:35">
      <c r="I369" s="229"/>
      <c r="J369" s="229"/>
      <c r="K369" s="229"/>
      <c r="L369" s="229"/>
      <c r="M369" s="229"/>
      <c r="N369" s="229"/>
      <c r="O369" s="229"/>
      <c r="P369" s="229"/>
      <c r="Q369" s="229"/>
      <c r="R369" s="229"/>
      <c r="S369" s="229"/>
      <c r="T369" s="229"/>
      <c r="U369" s="229"/>
      <c r="V369" s="229"/>
      <c r="W369" s="229"/>
      <c r="X369" s="229"/>
      <c r="Y369" s="229"/>
      <c r="Z369" s="229"/>
      <c r="AA369" s="229"/>
      <c r="AB369" s="229"/>
      <c r="AC369" s="229"/>
      <c r="AD369" s="229"/>
      <c r="AE369" s="229"/>
      <c r="AF369" s="229"/>
      <c r="AG369" s="229"/>
      <c r="AH369" s="229"/>
      <c r="AI369" s="229"/>
    </row>
    <row r="370" spans="9:35">
      <c r="I370" s="229"/>
      <c r="J370" s="229"/>
      <c r="K370" s="229"/>
      <c r="L370" s="229"/>
      <c r="M370" s="229"/>
      <c r="N370" s="229"/>
      <c r="O370" s="229"/>
      <c r="P370" s="229"/>
      <c r="Q370" s="229"/>
      <c r="R370" s="229"/>
      <c r="S370" s="229"/>
      <c r="T370" s="229"/>
      <c r="U370" s="229"/>
      <c r="V370" s="229"/>
      <c r="W370" s="229"/>
      <c r="X370" s="229"/>
      <c r="Y370" s="229"/>
      <c r="Z370" s="229"/>
      <c r="AA370" s="229"/>
      <c r="AB370" s="229"/>
      <c r="AC370" s="229"/>
      <c r="AD370" s="229"/>
      <c r="AE370" s="229"/>
      <c r="AF370" s="229"/>
      <c r="AG370" s="229"/>
      <c r="AH370" s="229"/>
      <c r="AI370" s="229"/>
    </row>
    <row r="371" spans="9:35">
      <c r="I371" s="229"/>
      <c r="J371" s="229"/>
      <c r="K371" s="229"/>
      <c r="L371" s="229"/>
      <c r="M371" s="229"/>
      <c r="N371" s="229"/>
      <c r="O371" s="229"/>
      <c r="P371" s="229"/>
      <c r="Q371" s="229"/>
      <c r="R371" s="229"/>
      <c r="S371" s="229"/>
      <c r="T371" s="229"/>
      <c r="U371" s="229"/>
      <c r="V371" s="229"/>
      <c r="W371" s="229"/>
      <c r="X371" s="229"/>
      <c r="Y371" s="229"/>
      <c r="Z371" s="229"/>
      <c r="AA371" s="229"/>
      <c r="AB371" s="229"/>
      <c r="AC371" s="229"/>
      <c r="AD371" s="229"/>
      <c r="AE371" s="229"/>
      <c r="AF371" s="229"/>
      <c r="AG371" s="229"/>
      <c r="AH371" s="229"/>
      <c r="AI371" s="229"/>
    </row>
    <row r="372" spans="9:35">
      <c r="I372" s="229"/>
      <c r="J372" s="229"/>
      <c r="K372" s="229"/>
      <c r="L372" s="229"/>
      <c r="M372" s="229"/>
      <c r="N372" s="229"/>
      <c r="O372" s="229"/>
      <c r="P372" s="229"/>
      <c r="Q372" s="229"/>
      <c r="R372" s="229"/>
      <c r="S372" s="229"/>
      <c r="T372" s="229"/>
      <c r="U372" s="229"/>
      <c r="V372" s="229"/>
      <c r="W372" s="229"/>
      <c r="X372" s="229"/>
      <c r="Y372" s="229"/>
      <c r="Z372" s="229"/>
      <c r="AA372" s="229"/>
      <c r="AB372" s="229"/>
      <c r="AC372" s="229"/>
      <c r="AD372" s="229"/>
      <c r="AE372" s="229"/>
      <c r="AF372" s="229"/>
      <c r="AG372" s="229"/>
      <c r="AH372" s="229"/>
      <c r="AI372" s="229"/>
    </row>
    <row r="373" spans="9:35">
      <c r="I373" s="229"/>
      <c r="J373" s="229"/>
      <c r="K373" s="229"/>
      <c r="L373" s="229"/>
      <c r="M373" s="229"/>
      <c r="N373" s="229"/>
      <c r="O373" s="229"/>
      <c r="P373" s="229"/>
      <c r="Q373" s="229"/>
      <c r="R373" s="229"/>
      <c r="S373" s="229"/>
      <c r="T373" s="229"/>
      <c r="U373" s="229"/>
      <c r="V373" s="229"/>
      <c r="W373" s="229"/>
      <c r="X373" s="229"/>
      <c r="Y373" s="229"/>
      <c r="Z373" s="229"/>
      <c r="AA373" s="229"/>
      <c r="AB373" s="229"/>
      <c r="AC373" s="229"/>
      <c r="AD373" s="229"/>
      <c r="AE373" s="229"/>
      <c r="AF373" s="229"/>
      <c r="AG373" s="229"/>
      <c r="AH373" s="229"/>
      <c r="AI373" s="229"/>
    </row>
    <row r="374" spans="9:35">
      <c r="I374" s="229"/>
      <c r="J374" s="229"/>
      <c r="K374" s="229"/>
      <c r="L374" s="229"/>
      <c r="M374" s="229"/>
      <c r="N374" s="229"/>
      <c r="O374" s="229"/>
      <c r="P374" s="229"/>
      <c r="Q374" s="229"/>
      <c r="R374" s="229"/>
      <c r="S374" s="229"/>
      <c r="T374" s="229"/>
      <c r="U374" s="229"/>
      <c r="V374" s="229"/>
      <c r="W374" s="229"/>
      <c r="X374" s="229"/>
      <c r="Y374" s="229"/>
      <c r="Z374" s="229"/>
      <c r="AA374" s="229"/>
      <c r="AB374" s="229"/>
      <c r="AC374" s="229"/>
      <c r="AD374" s="229"/>
      <c r="AE374" s="229"/>
      <c r="AF374" s="229"/>
      <c r="AG374" s="229"/>
      <c r="AH374" s="229"/>
      <c r="AI374" s="229"/>
    </row>
    <row r="375" spans="9:35">
      <c r="I375" s="229"/>
      <c r="J375" s="229"/>
      <c r="K375" s="229"/>
      <c r="L375" s="229"/>
      <c r="M375" s="229"/>
      <c r="N375" s="229"/>
      <c r="O375" s="229"/>
      <c r="P375" s="229"/>
      <c r="Q375" s="229"/>
      <c r="R375" s="229"/>
      <c r="S375" s="229"/>
      <c r="T375" s="229"/>
      <c r="U375" s="229"/>
      <c r="V375" s="229"/>
      <c r="W375" s="229"/>
      <c r="X375" s="229"/>
      <c r="Y375" s="229"/>
      <c r="Z375" s="229"/>
      <c r="AA375" s="229"/>
      <c r="AB375" s="229"/>
      <c r="AC375" s="229"/>
      <c r="AD375" s="229"/>
      <c r="AE375" s="229"/>
      <c r="AF375" s="229"/>
      <c r="AG375" s="229"/>
      <c r="AH375" s="229"/>
      <c r="AI375" s="229"/>
    </row>
    <row r="376" spans="9:35">
      <c r="I376" s="229"/>
      <c r="J376" s="229"/>
      <c r="K376" s="229"/>
      <c r="L376" s="229"/>
      <c r="M376" s="229"/>
      <c r="N376" s="229"/>
      <c r="O376" s="229"/>
      <c r="P376" s="229"/>
      <c r="Q376" s="229"/>
      <c r="R376" s="229"/>
      <c r="S376" s="229"/>
      <c r="T376" s="229"/>
      <c r="U376" s="229"/>
      <c r="V376" s="229"/>
      <c r="W376" s="229"/>
      <c r="X376" s="229"/>
      <c r="Y376" s="229"/>
      <c r="Z376" s="229"/>
      <c r="AA376" s="229"/>
      <c r="AB376" s="229"/>
      <c r="AC376" s="229"/>
      <c r="AD376" s="229"/>
      <c r="AE376" s="229"/>
      <c r="AF376" s="229"/>
      <c r="AG376" s="229"/>
      <c r="AH376" s="229"/>
      <c r="AI376" s="229"/>
    </row>
    <row r="377" spans="9:35">
      <c r="I377" s="229"/>
      <c r="J377" s="229"/>
      <c r="K377" s="229"/>
      <c r="L377" s="229"/>
      <c r="M377" s="229"/>
      <c r="N377" s="229"/>
      <c r="O377" s="229"/>
      <c r="P377" s="229"/>
      <c r="Q377" s="229"/>
      <c r="R377" s="229"/>
      <c r="S377" s="229"/>
      <c r="T377" s="229"/>
      <c r="U377" s="229"/>
      <c r="V377" s="229"/>
      <c r="W377" s="229"/>
      <c r="X377" s="229"/>
      <c r="Y377" s="229"/>
      <c r="Z377" s="229"/>
      <c r="AA377" s="229"/>
      <c r="AB377" s="229"/>
      <c r="AC377" s="229"/>
      <c r="AD377" s="229"/>
      <c r="AE377" s="229"/>
      <c r="AF377" s="229"/>
      <c r="AG377" s="229"/>
      <c r="AH377" s="229"/>
      <c r="AI377" s="229"/>
    </row>
    <row r="378" spans="9:35">
      <c r="I378" s="229"/>
      <c r="J378" s="229"/>
      <c r="K378" s="229"/>
      <c r="L378" s="229"/>
      <c r="M378" s="229"/>
      <c r="N378" s="229"/>
      <c r="O378" s="229"/>
      <c r="P378" s="229"/>
      <c r="Q378" s="229"/>
      <c r="R378" s="229"/>
      <c r="S378" s="229"/>
      <c r="T378" s="229"/>
      <c r="U378" s="229"/>
      <c r="V378" s="229"/>
      <c r="W378" s="229"/>
      <c r="X378" s="229"/>
      <c r="Y378" s="229"/>
      <c r="Z378" s="229"/>
      <c r="AA378" s="229"/>
      <c r="AB378" s="229"/>
      <c r="AC378" s="229"/>
      <c r="AD378" s="229"/>
      <c r="AE378" s="229"/>
      <c r="AF378" s="229"/>
      <c r="AG378" s="229"/>
      <c r="AH378" s="229"/>
      <c r="AI378" s="229"/>
    </row>
    <row r="379" spans="9:35">
      <c r="I379" s="229"/>
      <c r="J379" s="229"/>
      <c r="K379" s="229"/>
      <c r="L379" s="229"/>
      <c r="M379" s="229"/>
      <c r="N379" s="229"/>
      <c r="O379" s="229"/>
      <c r="P379" s="229"/>
      <c r="Q379" s="229"/>
      <c r="R379" s="229"/>
      <c r="S379" s="229"/>
      <c r="T379" s="229"/>
      <c r="U379" s="229"/>
      <c r="V379" s="229"/>
      <c r="W379" s="229"/>
      <c r="X379" s="229"/>
      <c r="Y379" s="229"/>
      <c r="Z379" s="229"/>
      <c r="AA379" s="229"/>
      <c r="AB379" s="229"/>
      <c r="AC379" s="229"/>
      <c r="AD379" s="229"/>
      <c r="AE379" s="229"/>
      <c r="AF379" s="229"/>
      <c r="AG379" s="229"/>
      <c r="AH379" s="229"/>
      <c r="AI379" s="229"/>
    </row>
    <row r="380" spans="9:35">
      <c r="I380" s="229"/>
      <c r="J380" s="229"/>
      <c r="K380" s="229"/>
      <c r="L380" s="229"/>
      <c r="M380" s="229"/>
      <c r="N380" s="229"/>
      <c r="O380" s="229"/>
      <c r="P380" s="229"/>
      <c r="Q380" s="229"/>
      <c r="R380" s="229"/>
      <c r="S380" s="229"/>
      <c r="T380" s="229"/>
      <c r="U380" s="229"/>
      <c r="V380" s="229"/>
      <c r="W380" s="229"/>
      <c r="X380" s="229"/>
      <c r="Y380" s="229"/>
      <c r="Z380" s="229"/>
      <c r="AA380" s="229"/>
      <c r="AB380" s="229"/>
      <c r="AC380" s="229"/>
      <c r="AD380" s="229"/>
      <c r="AE380" s="229"/>
      <c r="AF380" s="229"/>
      <c r="AG380" s="229"/>
      <c r="AH380" s="229"/>
      <c r="AI380" s="229"/>
    </row>
    <row r="381" spans="9:35">
      <c r="I381" s="229"/>
      <c r="J381" s="229"/>
      <c r="K381" s="229"/>
      <c r="L381" s="229"/>
      <c r="M381" s="229"/>
      <c r="N381" s="229"/>
      <c r="O381" s="229"/>
      <c r="P381" s="229"/>
      <c r="Q381" s="229"/>
      <c r="R381" s="229"/>
      <c r="S381" s="229"/>
      <c r="T381" s="229"/>
      <c r="U381" s="229"/>
      <c r="V381" s="229"/>
      <c r="W381" s="229"/>
      <c r="X381" s="229"/>
      <c r="Y381" s="229"/>
      <c r="Z381" s="229"/>
      <c r="AA381" s="229"/>
      <c r="AB381" s="229"/>
      <c r="AC381" s="229"/>
      <c r="AD381" s="229"/>
      <c r="AE381" s="229"/>
      <c r="AF381" s="229"/>
      <c r="AG381" s="229"/>
      <c r="AH381" s="229"/>
      <c r="AI381" s="229"/>
    </row>
    <row r="382" spans="9:35">
      <c r="I382" s="229"/>
      <c r="J382" s="229"/>
      <c r="K382" s="229"/>
      <c r="L382" s="229"/>
      <c r="M382" s="229"/>
      <c r="N382" s="229"/>
      <c r="O382" s="229"/>
      <c r="P382" s="229"/>
      <c r="Q382" s="229"/>
      <c r="R382" s="229"/>
      <c r="S382" s="229"/>
      <c r="T382" s="229"/>
      <c r="U382" s="229"/>
      <c r="V382" s="229"/>
      <c r="W382" s="229"/>
      <c r="X382" s="229"/>
      <c r="Y382" s="229"/>
      <c r="Z382" s="229"/>
      <c r="AA382" s="229"/>
      <c r="AB382" s="229"/>
      <c r="AC382" s="229"/>
      <c r="AD382" s="229"/>
      <c r="AE382" s="229"/>
      <c r="AF382" s="229"/>
      <c r="AG382" s="229"/>
      <c r="AH382" s="229"/>
      <c r="AI382" s="229"/>
    </row>
    <row r="383" spans="9:35">
      <c r="I383" s="229"/>
      <c r="J383" s="229"/>
      <c r="K383" s="229"/>
      <c r="L383" s="229"/>
      <c r="M383" s="229"/>
      <c r="N383" s="229"/>
      <c r="O383" s="229"/>
      <c r="P383" s="229"/>
      <c r="Q383" s="229"/>
      <c r="R383" s="229"/>
      <c r="S383" s="229"/>
      <c r="T383" s="229"/>
      <c r="U383" s="229"/>
      <c r="V383" s="229"/>
      <c r="W383" s="229"/>
      <c r="X383" s="229"/>
      <c r="Y383" s="229"/>
      <c r="Z383" s="229"/>
      <c r="AA383" s="229"/>
      <c r="AB383" s="229"/>
      <c r="AC383" s="229"/>
      <c r="AD383" s="229"/>
      <c r="AE383" s="229"/>
      <c r="AF383" s="229"/>
      <c r="AG383" s="229"/>
      <c r="AH383" s="229"/>
      <c r="AI383" s="229"/>
    </row>
    <row r="384" spans="9:35">
      <c r="I384" s="229"/>
      <c r="J384" s="229"/>
      <c r="K384" s="229"/>
      <c r="L384" s="229"/>
      <c r="M384" s="229"/>
      <c r="N384" s="229"/>
      <c r="O384" s="229"/>
      <c r="P384" s="229"/>
      <c r="Q384" s="229"/>
      <c r="R384" s="229"/>
      <c r="S384" s="229"/>
      <c r="T384" s="229"/>
      <c r="U384" s="229"/>
      <c r="V384" s="229"/>
      <c r="W384" s="229"/>
      <c r="X384" s="229"/>
      <c r="Y384" s="229"/>
      <c r="Z384" s="229"/>
      <c r="AA384" s="229"/>
      <c r="AB384" s="229"/>
      <c r="AC384" s="229"/>
      <c r="AD384" s="229"/>
      <c r="AE384" s="229"/>
      <c r="AF384" s="229"/>
      <c r="AG384" s="229"/>
      <c r="AH384" s="229"/>
      <c r="AI384" s="229"/>
    </row>
    <row r="385" spans="9:35">
      <c r="I385" s="229"/>
      <c r="J385" s="229"/>
      <c r="K385" s="229"/>
      <c r="L385" s="229"/>
      <c r="M385" s="229"/>
      <c r="N385" s="229"/>
      <c r="O385" s="229"/>
      <c r="P385" s="229"/>
      <c r="Q385" s="229"/>
      <c r="R385" s="229"/>
      <c r="S385" s="229"/>
      <c r="T385" s="229"/>
      <c r="U385" s="229"/>
      <c r="V385" s="229"/>
      <c r="W385" s="229"/>
      <c r="X385" s="229"/>
      <c r="Y385" s="229"/>
      <c r="Z385" s="229"/>
      <c r="AA385" s="229"/>
      <c r="AB385" s="229"/>
      <c r="AC385" s="229"/>
      <c r="AD385" s="229"/>
      <c r="AE385" s="229"/>
      <c r="AF385" s="229"/>
      <c r="AG385" s="229"/>
      <c r="AH385" s="229"/>
      <c r="AI385" s="229"/>
    </row>
    <row r="386" spans="9:35">
      <c r="I386" s="229"/>
      <c r="J386" s="229"/>
      <c r="K386" s="229"/>
      <c r="L386" s="229"/>
      <c r="M386" s="229"/>
      <c r="N386" s="229"/>
      <c r="O386" s="229"/>
      <c r="P386" s="229"/>
      <c r="Q386" s="229"/>
      <c r="R386" s="229"/>
      <c r="S386" s="229"/>
      <c r="T386" s="229"/>
      <c r="U386" s="229"/>
      <c r="V386" s="229"/>
      <c r="W386" s="229"/>
      <c r="X386" s="229"/>
      <c r="Y386" s="229"/>
      <c r="Z386" s="229"/>
      <c r="AA386" s="229"/>
      <c r="AB386" s="229"/>
      <c r="AC386" s="229"/>
      <c r="AD386" s="229"/>
      <c r="AE386" s="229"/>
      <c r="AF386" s="229"/>
      <c r="AG386" s="229"/>
      <c r="AH386" s="229"/>
      <c r="AI386" s="229"/>
    </row>
    <row r="387" spans="9:35">
      <c r="I387" s="229"/>
      <c r="J387" s="229"/>
      <c r="K387" s="229"/>
      <c r="L387" s="229"/>
      <c r="M387" s="229"/>
      <c r="N387" s="229"/>
      <c r="O387" s="229"/>
      <c r="P387" s="229"/>
      <c r="Q387" s="229"/>
      <c r="R387" s="229"/>
      <c r="S387" s="229"/>
      <c r="T387" s="229"/>
      <c r="U387" s="229"/>
      <c r="V387" s="229"/>
      <c r="W387" s="229"/>
      <c r="X387" s="229"/>
      <c r="Y387" s="229"/>
      <c r="Z387" s="229"/>
      <c r="AA387" s="229"/>
      <c r="AB387" s="229"/>
      <c r="AC387" s="229"/>
      <c r="AD387" s="229"/>
      <c r="AE387" s="229"/>
      <c r="AF387" s="229"/>
      <c r="AG387" s="229"/>
      <c r="AH387" s="229"/>
      <c r="AI387" s="229"/>
    </row>
    <row r="388" spans="9:35">
      <c r="I388" s="229"/>
      <c r="J388" s="229"/>
      <c r="K388" s="229"/>
      <c r="L388" s="229"/>
      <c r="M388" s="229"/>
      <c r="N388" s="229"/>
      <c r="O388" s="229"/>
      <c r="P388" s="229"/>
      <c r="Q388" s="229"/>
      <c r="R388" s="229"/>
      <c r="S388" s="229"/>
      <c r="T388" s="229"/>
      <c r="U388" s="229"/>
      <c r="V388" s="229"/>
      <c r="W388" s="229"/>
      <c r="X388" s="229"/>
      <c r="Y388" s="229"/>
      <c r="Z388" s="229"/>
      <c r="AA388" s="229"/>
      <c r="AB388" s="229"/>
      <c r="AC388" s="229"/>
      <c r="AD388" s="229"/>
      <c r="AE388" s="229"/>
      <c r="AF388" s="229"/>
      <c r="AG388" s="229"/>
      <c r="AH388" s="229"/>
      <c r="AI388" s="229"/>
    </row>
    <row r="389" spans="9:35">
      <c r="I389" s="229"/>
      <c r="J389" s="229"/>
      <c r="K389" s="229"/>
      <c r="L389" s="229"/>
      <c r="M389" s="229"/>
      <c r="N389" s="229"/>
      <c r="O389" s="229"/>
      <c r="P389" s="229"/>
      <c r="Q389" s="229"/>
      <c r="R389" s="229"/>
      <c r="S389" s="229"/>
      <c r="T389" s="229"/>
      <c r="U389" s="229"/>
      <c r="V389" s="229"/>
      <c r="W389" s="229"/>
      <c r="X389" s="229"/>
      <c r="Y389" s="229"/>
      <c r="Z389" s="229"/>
      <c r="AA389" s="229"/>
      <c r="AB389" s="229"/>
      <c r="AC389" s="229"/>
      <c r="AD389" s="229"/>
      <c r="AE389" s="229"/>
      <c r="AF389" s="229"/>
      <c r="AG389" s="229"/>
      <c r="AH389" s="229"/>
      <c r="AI389" s="229"/>
    </row>
    <row r="390" spans="9:35">
      <c r="I390" s="229"/>
      <c r="J390" s="229"/>
      <c r="K390" s="229"/>
      <c r="L390" s="229"/>
      <c r="M390" s="229"/>
      <c r="N390" s="229"/>
      <c r="O390" s="229"/>
      <c r="P390" s="229"/>
      <c r="Q390" s="229"/>
      <c r="R390" s="229"/>
      <c r="S390" s="229"/>
      <c r="T390" s="229"/>
      <c r="U390" s="229"/>
      <c r="V390" s="229"/>
      <c r="W390" s="229"/>
      <c r="X390" s="229"/>
      <c r="Y390" s="229"/>
      <c r="Z390" s="229"/>
      <c r="AA390" s="229"/>
      <c r="AB390" s="229"/>
      <c r="AC390" s="229"/>
      <c r="AD390" s="229"/>
      <c r="AE390" s="229"/>
      <c r="AF390" s="229"/>
      <c r="AG390" s="229"/>
      <c r="AH390" s="229"/>
      <c r="AI390" s="229"/>
    </row>
    <row r="391" spans="9:35">
      <c r="I391" s="229"/>
      <c r="J391" s="229"/>
      <c r="K391" s="229"/>
      <c r="L391" s="229"/>
      <c r="M391" s="229"/>
      <c r="N391" s="229"/>
      <c r="O391" s="229"/>
      <c r="P391" s="229"/>
      <c r="Q391" s="229"/>
      <c r="R391" s="229"/>
      <c r="S391" s="229"/>
      <c r="T391" s="229"/>
      <c r="U391" s="229"/>
      <c r="V391" s="229"/>
      <c r="W391" s="229"/>
      <c r="X391" s="229"/>
      <c r="Y391" s="229"/>
      <c r="Z391" s="229"/>
      <c r="AA391" s="229"/>
      <c r="AB391" s="229"/>
      <c r="AC391" s="229"/>
      <c r="AD391" s="229"/>
      <c r="AE391" s="229"/>
      <c r="AF391" s="229"/>
      <c r="AG391" s="229"/>
      <c r="AH391" s="229"/>
      <c r="AI391" s="229"/>
    </row>
    <row r="392" spans="9:35">
      <c r="I392" s="229"/>
      <c r="J392" s="229"/>
      <c r="K392" s="229"/>
      <c r="L392" s="229"/>
      <c r="M392" s="229"/>
      <c r="N392" s="229"/>
      <c r="O392" s="229"/>
      <c r="P392" s="229"/>
      <c r="Q392" s="229"/>
      <c r="R392" s="229"/>
      <c r="S392" s="229"/>
      <c r="T392" s="229"/>
      <c r="U392" s="229"/>
      <c r="V392" s="229"/>
      <c r="W392" s="229"/>
      <c r="X392" s="229"/>
      <c r="Y392" s="229"/>
      <c r="Z392" s="229"/>
      <c r="AA392" s="229"/>
      <c r="AB392" s="229"/>
      <c r="AC392" s="229"/>
      <c r="AD392" s="229"/>
      <c r="AE392" s="229"/>
      <c r="AF392" s="229"/>
      <c r="AG392" s="229"/>
      <c r="AH392" s="229"/>
      <c r="AI392" s="229"/>
    </row>
    <row r="393" spans="9:35">
      <c r="I393" s="229"/>
      <c r="J393" s="229"/>
      <c r="K393" s="229"/>
      <c r="L393" s="229"/>
      <c r="M393" s="229"/>
      <c r="N393" s="229"/>
      <c r="O393" s="229"/>
      <c r="P393" s="229"/>
      <c r="Q393" s="229"/>
      <c r="R393" s="229"/>
      <c r="S393" s="229"/>
      <c r="T393" s="229"/>
      <c r="U393" s="229"/>
      <c r="V393" s="229"/>
      <c r="W393" s="229"/>
      <c r="X393" s="229"/>
      <c r="Y393" s="229"/>
      <c r="Z393" s="229"/>
      <c r="AA393" s="229"/>
      <c r="AB393" s="229"/>
      <c r="AC393" s="229"/>
      <c r="AD393" s="229"/>
      <c r="AE393" s="229"/>
      <c r="AF393" s="229"/>
      <c r="AG393" s="229"/>
      <c r="AH393" s="229"/>
      <c r="AI393" s="229"/>
    </row>
    <row r="394" spans="9:35">
      <c r="I394" s="229"/>
      <c r="J394" s="229"/>
      <c r="K394" s="229"/>
      <c r="L394" s="229"/>
      <c r="M394" s="229"/>
      <c r="N394" s="229"/>
      <c r="O394" s="229"/>
      <c r="P394" s="229"/>
      <c r="Q394" s="229"/>
      <c r="R394" s="229"/>
      <c r="S394" s="229"/>
      <c r="T394" s="229"/>
      <c r="U394" s="229"/>
      <c r="V394" s="229"/>
      <c r="W394" s="229"/>
      <c r="X394" s="229"/>
      <c r="Y394" s="229"/>
      <c r="Z394" s="229"/>
      <c r="AA394" s="229"/>
      <c r="AB394" s="229"/>
      <c r="AC394" s="229"/>
      <c r="AD394" s="229"/>
      <c r="AE394" s="229"/>
      <c r="AF394" s="229"/>
      <c r="AG394" s="229"/>
      <c r="AH394" s="229"/>
      <c r="AI394" s="229"/>
    </row>
    <row r="395" spans="9:35">
      <c r="I395" s="229"/>
      <c r="J395" s="229"/>
      <c r="K395" s="229"/>
      <c r="L395" s="229"/>
      <c r="M395" s="229"/>
      <c r="N395" s="229"/>
      <c r="O395" s="229"/>
      <c r="P395" s="229"/>
      <c r="Q395" s="229"/>
      <c r="R395" s="229"/>
      <c r="S395" s="229"/>
      <c r="T395" s="229"/>
      <c r="U395" s="229"/>
      <c r="V395" s="229"/>
      <c r="W395" s="229"/>
      <c r="X395" s="229"/>
      <c r="Y395" s="229"/>
      <c r="Z395" s="229"/>
      <c r="AA395" s="229"/>
      <c r="AB395" s="229"/>
      <c r="AC395" s="229"/>
      <c r="AD395" s="229"/>
      <c r="AE395" s="229"/>
      <c r="AF395" s="229"/>
      <c r="AG395" s="229"/>
      <c r="AH395" s="229"/>
      <c r="AI395" s="229"/>
    </row>
    <row r="396" spans="9:35">
      <c r="I396" s="229"/>
      <c r="J396" s="229"/>
      <c r="K396" s="229"/>
      <c r="L396" s="229"/>
      <c r="M396" s="229"/>
      <c r="N396" s="229"/>
      <c r="O396" s="229"/>
      <c r="P396" s="229"/>
      <c r="Q396" s="229"/>
      <c r="R396" s="229"/>
      <c r="S396" s="229"/>
      <c r="T396" s="229"/>
      <c r="U396" s="229"/>
      <c r="V396" s="229"/>
      <c r="W396" s="229"/>
      <c r="X396" s="229"/>
      <c r="Y396" s="229"/>
      <c r="Z396" s="229"/>
      <c r="AA396" s="229"/>
      <c r="AB396" s="229"/>
      <c r="AC396" s="229"/>
      <c r="AD396" s="229"/>
      <c r="AE396" s="229"/>
      <c r="AF396" s="229"/>
      <c r="AG396" s="229"/>
      <c r="AH396" s="229"/>
      <c r="AI396" s="229"/>
    </row>
    <row r="397" spans="9:35">
      <c r="I397" s="229"/>
      <c r="J397" s="229"/>
      <c r="K397" s="229"/>
      <c r="L397" s="229"/>
      <c r="M397" s="229"/>
      <c r="N397" s="229"/>
      <c r="O397" s="229"/>
      <c r="P397" s="229"/>
      <c r="Q397" s="229"/>
      <c r="R397" s="229"/>
      <c r="S397" s="229"/>
      <c r="T397" s="229"/>
      <c r="U397" s="229"/>
      <c r="V397" s="229"/>
      <c r="W397" s="229"/>
      <c r="X397" s="229"/>
      <c r="Y397" s="229"/>
      <c r="Z397" s="229"/>
      <c r="AA397" s="229"/>
      <c r="AB397" s="229"/>
      <c r="AC397" s="229"/>
      <c r="AD397" s="229"/>
      <c r="AE397" s="229"/>
      <c r="AF397" s="229"/>
      <c r="AG397" s="229"/>
      <c r="AH397" s="229"/>
      <c r="AI397" s="229"/>
    </row>
    <row r="398" spans="9:35">
      <c r="I398" s="229"/>
      <c r="J398" s="229"/>
      <c r="K398" s="229"/>
      <c r="L398" s="229"/>
      <c r="M398" s="229"/>
      <c r="N398" s="229"/>
      <c r="O398" s="229"/>
      <c r="P398" s="229"/>
      <c r="Q398" s="229"/>
      <c r="R398" s="229"/>
      <c r="S398" s="229"/>
      <c r="T398" s="229"/>
      <c r="U398" s="229"/>
      <c r="V398" s="229"/>
      <c r="W398" s="229"/>
      <c r="X398" s="229"/>
      <c r="Y398" s="229"/>
      <c r="Z398" s="229"/>
      <c r="AA398" s="229"/>
      <c r="AB398" s="229"/>
      <c r="AC398" s="229"/>
      <c r="AD398" s="229"/>
      <c r="AE398" s="229"/>
      <c r="AF398" s="229"/>
      <c r="AG398" s="229"/>
      <c r="AH398" s="229"/>
      <c r="AI398" s="229"/>
    </row>
    <row r="399" spans="9:35">
      <c r="I399" s="229"/>
      <c r="J399" s="229"/>
      <c r="K399" s="229"/>
      <c r="L399" s="229"/>
      <c r="M399" s="229"/>
      <c r="N399" s="229"/>
      <c r="O399" s="229"/>
      <c r="P399" s="229"/>
      <c r="Q399" s="229"/>
      <c r="R399" s="229"/>
      <c r="S399" s="229"/>
      <c r="T399" s="229"/>
      <c r="U399" s="229"/>
      <c r="V399" s="229"/>
      <c r="W399" s="229"/>
      <c r="X399" s="229"/>
      <c r="Y399" s="229"/>
      <c r="Z399" s="229"/>
      <c r="AA399" s="229"/>
      <c r="AB399" s="229"/>
      <c r="AC399" s="229"/>
      <c r="AD399" s="229"/>
      <c r="AE399" s="229"/>
      <c r="AF399" s="229"/>
      <c r="AG399" s="229"/>
      <c r="AH399" s="229"/>
      <c r="AI399" s="229"/>
    </row>
    <row r="400" spans="9:35">
      <c r="I400" s="229"/>
      <c r="J400" s="229"/>
      <c r="K400" s="229"/>
      <c r="L400" s="229"/>
      <c r="M400" s="229"/>
      <c r="N400" s="229"/>
      <c r="O400" s="229"/>
      <c r="P400" s="229"/>
      <c r="Q400" s="229"/>
      <c r="R400" s="229"/>
      <c r="S400" s="229"/>
      <c r="T400" s="229"/>
      <c r="U400" s="229"/>
      <c r="V400" s="229"/>
      <c r="W400" s="229"/>
      <c r="X400" s="229"/>
      <c r="Y400" s="229"/>
      <c r="Z400" s="229"/>
      <c r="AA400" s="229"/>
      <c r="AB400" s="229"/>
      <c r="AC400" s="229"/>
      <c r="AD400" s="229"/>
      <c r="AE400" s="229"/>
      <c r="AF400" s="229"/>
      <c r="AG400" s="229"/>
      <c r="AH400" s="229"/>
      <c r="AI400" s="229"/>
    </row>
    <row r="401" spans="9:35">
      <c r="I401" s="229"/>
      <c r="J401" s="229"/>
      <c r="K401" s="229"/>
      <c r="L401" s="229"/>
      <c r="M401" s="229"/>
      <c r="N401" s="229"/>
      <c r="O401" s="229"/>
      <c r="P401" s="229"/>
      <c r="Q401" s="229"/>
      <c r="R401" s="229"/>
      <c r="S401" s="229"/>
      <c r="T401" s="229"/>
      <c r="U401" s="229"/>
      <c r="V401" s="229"/>
      <c r="W401" s="229"/>
      <c r="X401" s="229"/>
      <c r="Y401" s="229"/>
      <c r="Z401" s="229"/>
      <c r="AA401" s="229"/>
      <c r="AB401" s="229"/>
      <c r="AC401" s="229"/>
      <c r="AD401" s="229"/>
      <c r="AE401" s="229"/>
      <c r="AF401" s="229"/>
      <c r="AG401" s="229"/>
      <c r="AH401" s="229"/>
      <c r="AI401" s="229"/>
    </row>
    <row r="402" spans="9:35">
      <c r="I402" s="229"/>
      <c r="J402" s="229"/>
      <c r="K402" s="229"/>
      <c r="L402" s="229"/>
      <c r="M402" s="229"/>
      <c r="N402" s="229"/>
      <c r="O402" s="229"/>
      <c r="P402" s="229"/>
      <c r="Q402" s="229"/>
      <c r="R402" s="229"/>
      <c r="S402" s="229"/>
      <c r="T402" s="229"/>
      <c r="U402" s="229"/>
      <c r="V402" s="229"/>
      <c r="W402" s="229"/>
      <c r="X402" s="229"/>
      <c r="Y402" s="229"/>
      <c r="Z402" s="229"/>
      <c r="AA402" s="229"/>
      <c r="AB402" s="229"/>
      <c r="AC402" s="229"/>
      <c r="AD402" s="229"/>
      <c r="AE402" s="229"/>
      <c r="AF402" s="229"/>
      <c r="AG402" s="229"/>
      <c r="AH402" s="229"/>
      <c r="AI402" s="229"/>
    </row>
    <row r="403" spans="9:35">
      <c r="I403" s="229"/>
      <c r="J403" s="229"/>
      <c r="K403" s="229"/>
      <c r="L403" s="229"/>
      <c r="M403" s="229"/>
      <c r="N403" s="229"/>
      <c r="O403" s="229"/>
      <c r="P403" s="229"/>
      <c r="Q403" s="229"/>
      <c r="R403" s="229"/>
      <c r="S403" s="229"/>
      <c r="T403" s="229"/>
      <c r="U403" s="229"/>
      <c r="V403" s="229"/>
      <c r="W403" s="229"/>
      <c r="X403" s="229"/>
      <c r="Y403" s="229"/>
      <c r="Z403" s="229"/>
      <c r="AA403" s="229"/>
      <c r="AB403" s="229"/>
      <c r="AC403" s="229"/>
      <c r="AD403" s="229"/>
      <c r="AE403" s="229"/>
      <c r="AF403" s="229"/>
      <c r="AG403" s="229"/>
      <c r="AH403" s="229"/>
      <c r="AI403" s="229"/>
    </row>
    <row r="404" spans="9:35">
      <c r="I404" s="229"/>
      <c r="J404" s="229"/>
      <c r="K404" s="229"/>
      <c r="L404" s="229"/>
      <c r="M404" s="229"/>
      <c r="N404" s="229"/>
      <c r="O404" s="229"/>
      <c r="P404" s="229"/>
      <c r="Q404" s="229"/>
      <c r="R404" s="229"/>
      <c r="S404" s="229"/>
      <c r="T404" s="229"/>
      <c r="U404" s="229"/>
      <c r="V404" s="229"/>
      <c r="W404" s="229"/>
      <c r="X404" s="229"/>
      <c r="Y404" s="229"/>
      <c r="Z404" s="229"/>
      <c r="AA404" s="229"/>
      <c r="AB404" s="229"/>
      <c r="AC404" s="229"/>
      <c r="AD404" s="229"/>
      <c r="AE404" s="229"/>
      <c r="AF404" s="229"/>
      <c r="AG404" s="229"/>
      <c r="AH404" s="229"/>
      <c r="AI404" s="229"/>
    </row>
    <row r="405" spans="9:35">
      <c r="I405" s="229"/>
      <c r="J405" s="229"/>
      <c r="K405" s="229"/>
      <c r="L405" s="229"/>
      <c r="M405" s="229"/>
      <c r="N405" s="229"/>
      <c r="O405" s="229"/>
      <c r="P405" s="229"/>
      <c r="Q405" s="229"/>
      <c r="R405" s="229"/>
      <c r="S405" s="229"/>
      <c r="T405" s="229"/>
      <c r="U405" s="229"/>
      <c r="V405" s="229"/>
      <c r="W405" s="229"/>
      <c r="X405" s="229"/>
      <c r="Y405" s="229"/>
      <c r="Z405" s="229"/>
      <c r="AA405" s="229"/>
      <c r="AB405" s="229"/>
      <c r="AC405" s="229"/>
      <c r="AD405" s="229"/>
      <c r="AE405" s="229"/>
      <c r="AF405" s="229"/>
      <c r="AG405" s="229"/>
      <c r="AH405" s="229"/>
      <c r="AI405" s="229"/>
    </row>
    <row r="406" spans="9:35">
      <c r="I406" s="229"/>
      <c r="J406" s="229"/>
      <c r="K406" s="229"/>
      <c r="L406" s="229"/>
      <c r="M406" s="229"/>
      <c r="N406" s="229"/>
      <c r="O406" s="229"/>
      <c r="P406" s="229"/>
      <c r="Q406" s="229"/>
      <c r="R406" s="229"/>
      <c r="S406" s="229"/>
      <c r="T406" s="229"/>
      <c r="U406" s="229"/>
      <c r="V406" s="229"/>
      <c r="W406" s="229"/>
      <c r="X406" s="229"/>
      <c r="Y406" s="229"/>
      <c r="Z406" s="229"/>
      <c r="AA406" s="229"/>
      <c r="AB406" s="229"/>
      <c r="AC406" s="229"/>
      <c r="AD406" s="229"/>
      <c r="AE406" s="229"/>
      <c r="AF406" s="229"/>
      <c r="AG406" s="229"/>
      <c r="AH406" s="229"/>
      <c r="AI406" s="229"/>
    </row>
    <row r="407" spans="9:35">
      <c r="I407" s="229"/>
      <c r="J407" s="229"/>
      <c r="K407" s="229"/>
      <c r="L407" s="229"/>
      <c r="M407" s="229"/>
      <c r="N407" s="229"/>
      <c r="O407" s="229"/>
      <c r="P407" s="229"/>
      <c r="Q407" s="229"/>
      <c r="R407" s="229"/>
      <c r="S407" s="229"/>
      <c r="T407" s="229"/>
      <c r="U407" s="229"/>
      <c r="V407" s="229"/>
      <c r="W407" s="229"/>
      <c r="X407" s="229"/>
      <c r="Y407" s="229"/>
      <c r="Z407" s="229"/>
      <c r="AA407" s="229"/>
      <c r="AB407" s="229"/>
      <c r="AC407" s="229"/>
      <c r="AD407" s="229"/>
      <c r="AE407" s="229"/>
      <c r="AF407" s="229"/>
      <c r="AG407" s="229"/>
      <c r="AH407" s="229"/>
      <c r="AI407" s="229"/>
    </row>
    <row r="408" spans="9:35">
      <c r="I408" s="229"/>
      <c r="J408" s="229"/>
      <c r="K408" s="229"/>
      <c r="L408" s="229"/>
      <c r="M408" s="229"/>
      <c r="N408" s="229"/>
      <c r="O408" s="229"/>
      <c r="P408" s="229"/>
      <c r="Q408" s="229"/>
      <c r="R408" s="229"/>
      <c r="S408" s="229"/>
      <c r="T408" s="229"/>
      <c r="U408" s="229"/>
      <c r="V408" s="229"/>
      <c r="W408" s="229"/>
      <c r="X408" s="229"/>
      <c r="Y408" s="229"/>
      <c r="Z408" s="229"/>
      <c r="AA408" s="229"/>
      <c r="AB408" s="229"/>
      <c r="AC408" s="229"/>
      <c r="AD408" s="229"/>
      <c r="AE408" s="229"/>
      <c r="AF408" s="229"/>
      <c r="AG408" s="229"/>
      <c r="AH408" s="229"/>
      <c r="AI408" s="229"/>
    </row>
    <row r="409" spans="9:35">
      <c r="I409" s="229"/>
      <c r="J409" s="229"/>
      <c r="K409" s="229"/>
      <c r="L409" s="229"/>
      <c r="M409" s="229"/>
      <c r="N409" s="229"/>
      <c r="O409" s="229"/>
      <c r="P409" s="229"/>
      <c r="Q409" s="229"/>
      <c r="R409" s="229"/>
      <c r="S409" s="229"/>
      <c r="T409" s="229"/>
      <c r="U409" s="229"/>
      <c r="V409" s="229"/>
      <c r="W409" s="229"/>
      <c r="X409" s="229"/>
      <c r="Y409" s="229"/>
      <c r="Z409" s="229"/>
      <c r="AA409" s="229"/>
      <c r="AB409" s="229"/>
      <c r="AC409" s="229"/>
      <c r="AD409" s="229"/>
      <c r="AE409" s="229"/>
      <c r="AF409" s="229"/>
      <c r="AG409" s="229"/>
      <c r="AH409" s="229"/>
      <c r="AI409" s="229"/>
    </row>
    <row r="410" spans="9:35">
      <c r="I410" s="229"/>
      <c r="J410" s="229"/>
      <c r="K410" s="229"/>
      <c r="L410" s="229"/>
      <c r="M410" s="229"/>
      <c r="N410" s="229"/>
      <c r="O410" s="229"/>
      <c r="P410" s="229"/>
      <c r="Q410" s="229"/>
      <c r="R410" s="229"/>
      <c r="S410" s="229"/>
      <c r="T410" s="229"/>
      <c r="U410" s="229"/>
      <c r="V410" s="229"/>
      <c r="W410" s="229"/>
      <c r="X410" s="229"/>
      <c r="Y410" s="229"/>
      <c r="Z410" s="229"/>
      <c r="AA410" s="229"/>
      <c r="AB410" s="229"/>
      <c r="AC410" s="229"/>
      <c r="AD410" s="229"/>
      <c r="AE410" s="229"/>
      <c r="AF410" s="229"/>
      <c r="AG410" s="229"/>
      <c r="AH410" s="229"/>
      <c r="AI410" s="229"/>
    </row>
    <row r="411" spans="9:35">
      <c r="I411" s="229"/>
      <c r="J411" s="229"/>
      <c r="K411" s="229"/>
      <c r="L411" s="229"/>
      <c r="M411" s="229"/>
      <c r="N411" s="229"/>
      <c r="O411" s="229"/>
      <c r="P411" s="229"/>
      <c r="Q411" s="229"/>
      <c r="R411" s="229"/>
      <c r="S411" s="229"/>
      <c r="T411" s="229"/>
      <c r="U411" s="229"/>
      <c r="V411" s="229"/>
      <c r="W411" s="229"/>
      <c r="X411" s="229"/>
      <c r="Y411" s="229"/>
      <c r="Z411" s="229"/>
      <c r="AA411" s="229"/>
      <c r="AB411" s="229"/>
      <c r="AC411" s="229"/>
      <c r="AD411" s="229"/>
      <c r="AE411" s="229"/>
      <c r="AF411" s="229"/>
      <c r="AG411" s="229"/>
      <c r="AH411" s="229"/>
      <c r="AI411" s="229"/>
    </row>
    <row r="412" spans="9:35">
      <c r="I412" s="229"/>
      <c r="J412" s="229"/>
      <c r="K412" s="229"/>
      <c r="L412" s="229"/>
      <c r="M412" s="229"/>
      <c r="N412" s="229"/>
      <c r="O412" s="229"/>
      <c r="P412" s="229"/>
      <c r="Q412" s="229"/>
      <c r="R412" s="229"/>
      <c r="S412" s="229"/>
      <c r="T412" s="229"/>
      <c r="U412" s="229"/>
      <c r="V412" s="229"/>
      <c r="W412" s="229"/>
      <c r="X412" s="229"/>
      <c r="Y412" s="229"/>
      <c r="Z412" s="229"/>
      <c r="AA412" s="229"/>
      <c r="AB412" s="229"/>
      <c r="AC412" s="229"/>
      <c r="AD412" s="229"/>
      <c r="AE412" s="229"/>
      <c r="AF412" s="229"/>
      <c r="AG412" s="229"/>
      <c r="AH412" s="229"/>
      <c r="AI412" s="229"/>
    </row>
    <row r="413" spans="9:35">
      <c r="I413" s="229"/>
      <c r="J413" s="229"/>
      <c r="K413" s="229"/>
      <c r="L413" s="229"/>
      <c r="M413" s="229"/>
      <c r="N413" s="229"/>
      <c r="O413" s="229"/>
      <c r="P413" s="229"/>
      <c r="Q413" s="229"/>
      <c r="R413" s="229"/>
      <c r="S413" s="229"/>
      <c r="T413" s="229"/>
      <c r="U413" s="229"/>
      <c r="V413" s="229"/>
      <c r="W413" s="229"/>
      <c r="X413" s="229"/>
      <c r="Y413" s="229"/>
      <c r="Z413" s="229"/>
      <c r="AA413" s="229"/>
      <c r="AB413" s="229"/>
      <c r="AC413" s="229"/>
      <c r="AD413" s="229"/>
      <c r="AE413" s="229"/>
      <c r="AF413" s="229"/>
      <c r="AG413" s="229"/>
      <c r="AH413" s="229"/>
      <c r="AI413" s="229"/>
    </row>
    <row r="414" spans="9:35">
      <c r="I414" s="229"/>
      <c r="J414" s="229"/>
      <c r="K414" s="229"/>
      <c r="L414" s="229"/>
      <c r="M414" s="229"/>
      <c r="N414" s="229"/>
      <c r="O414" s="229"/>
      <c r="P414" s="229"/>
      <c r="Q414" s="229"/>
      <c r="R414" s="229"/>
      <c r="S414" s="229"/>
      <c r="T414" s="229"/>
      <c r="U414" s="229"/>
      <c r="V414" s="229"/>
      <c r="W414" s="229"/>
      <c r="X414" s="229"/>
      <c r="Y414" s="229"/>
      <c r="Z414" s="229"/>
      <c r="AA414" s="229"/>
      <c r="AB414" s="229"/>
      <c r="AC414" s="229"/>
      <c r="AD414" s="229"/>
      <c r="AE414" s="229"/>
      <c r="AF414" s="229"/>
      <c r="AG414" s="229"/>
      <c r="AH414" s="229"/>
      <c r="AI414" s="229"/>
    </row>
    <row r="415" spans="9:35">
      <c r="I415" s="229"/>
      <c r="J415" s="229"/>
      <c r="K415" s="229"/>
      <c r="L415" s="229"/>
      <c r="M415" s="229"/>
      <c r="N415" s="229"/>
      <c r="O415" s="229"/>
      <c r="P415" s="229"/>
      <c r="Q415" s="229"/>
      <c r="R415" s="229"/>
      <c r="S415" s="229"/>
      <c r="T415" s="229"/>
      <c r="U415" s="229"/>
      <c r="V415" s="229"/>
      <c r="W415" s="229"/>
      <c r="X415" s="229"/>
      <c r="Y415" s="229"/>
      <c r="Z415" s="229"/>
      <c r="AA415" s="229"/>
      <c r="AB415" s="229"/>
      <c r="AC415" s="229"/>
      <c r="AD415" s="229"/>
      <c r="AE415" s="229"/>
      <c r="AF415" s="229"/>
      <c r="AG415" s="229"/>
      <c r="AH415" s="229"/>
      <c r="AI415" s="229"/>
    </row>
    <row r="416" spans="9:35">
      <c r="I416" s="229"/>
      <c r="J416" s="229"/>
      <c r="K416" s="229"/>
      <c r="L416" s="229"/>
      <c r="M416" s="229"/>
      <c r="N416" s="229"/>
      <c r="O416" s="229"/>
      <c r="P416" s="229"/>
      <c r="Q416" s="229"/>
      <c r="R416" s="229"/>
      <c r="S416" s="229"/>
      <c r="T416" s="229"/>
      <c r="U416" s="229"/>
      <c r="V416" s="229"/>
      <c r="W416" s="229"/>
      <c r="X416" s="229"/>
      <c r="Y416" s="229"/>
      <c r="Z416" s="229"/>
      <c r="AA416" s="229"/>
      <c r="AB416" s="229"/>
      <c r="AC416" s="229"/>
      <c r="AD416" s="229"/>
      <c r="AE416" s="229"/>
      <c r="AF416" s="229"/>
      <c r="AG416" s="229"/>
      <c r="AH416" s="229"/>
      <c r="AI416" s="229"/>
    </row>
    <row r="417" spans="9:35">
      <c r="I417" s="229"/>
      <c r="J417" s="229"/>
      <c r="K417" s="229"/>
      <c r="L417" s="229"/>
      <c r="M417" s="229"/>
      <c r="N417" s="229"/>
      <c r="O417" s="229"/>
      <c r="P417" s="229"/>
      <c r="Q417" s="229"/>
      <c r="R417" s="229"/>
      <c r="S417" s="229"/>
      <c r="T417" s="229"/>
      <c r="U417" s="229"/>
      <c r="V417" s="229"/>
      <c r="W417" s="229"/>
      <c r="X417" s="229"/>
      <c r="Y417" s="229"/>
      <c r="Z417" s="229"/>
      <c r="AA417" s="229"/>
      <c r="AB417" s="229"/>
      <c r="AC417" s="229"/>
      <c r="AD417" s="229"/>
      <c r="AE417" s="229"/>
      <c r="AF417" s="229"/>
      <c r="AG417" s="229"/>
      <c r="AH417" s="229"/>
      <c r="AI417" s="229"/>
    </row>
    <row r="418" spans="9:35">
      <c r="I418" s="229"/>
      <c r="J418" s="229"/>
      <c r="K418" s="229"/>
      <c r="L418" s="229"/>
      <c r="M418" s="229"/>
      <c r="N418" s="229"/>
      <c r="O418" s="229"/>
      <c r="P418" s="229"/>
      <c r="Q418" s="229"/>
      <c r="R418" s="229"/>
      <c r="S418" s="229"/>
      <c r="T418" s="229"/>
      <c r="U418" s="229"/>
      <c r="V418" s="229"/>
      <c r="W418" s="229"/>
      <c r="X418" s="229"/>
      <c r="Y418" s="229"/>
      <c r="Z418" s="229"/>
      <c r="AA418" s="229"/>
      <c r="AB418" s="229"/>
      <c r="AC418" s="229"/>
      <c r="AD418" s="229"/>
      <c r="AE418" s="229"/>
      <c r="AF418" s="229"/>
      <c r="AG418" s="229"/>
      <c r="AH418" s="229"/>
      <c r="AI418" s="229"/>
    </row>
    <row r="419" spans="9:35">
      <c r="I419" s="229"/>
      <c r="J419" s="229"/>
      <c r="K419" s="229"/>
      <c r="L419" s="229"/>
      <c r="M419" s="229"/>
      <c r="N419" s="229"/>
      <c r="O419" s="229"/>
      <c r="P419" s="229"/>
      <c r="Q419" s="229"/>
      <c r="R419" s="229"/>
      <c r="S419" s="229"/>
      <c r="T419" s="229"/>
      <c r="U419" s="229"/>
      <c r="V419" s="229"/>
      <c r="W419" s="229"/>
      <c r="X419" s="229"/>
      <c r="Y419" s="229"/>
      <c r="Z419" s="229"/>
      <c r="AA419" s="229"/>
      <c r="AB419" s="229"/>
      <c r="AC419" s="229"/>
      <c r="AD419" s="229"/>
      <c r="AE419" s="229"/>
      <c r="AF419" s="229"/>
      <c r="AG419" s="229"/>
      <c r="AH419" s="229"/>
      <c r="AI419" s="229"/>
    </row>
    <row r="420" spans="9:35">
      <c r="I420" s="229"/>
      <c r="J420" s="229"/>
      <c r="K420" s="229"/>
      <c r="L420" s="229"/>
      <c r="M420" s="229"/>
      <c r="N420" s="229"/>
      <c r="O420" s="229"/>
      <c r="P420" s="229"/>
      <c r="Q420" s="229"/>
      <c r="R420" s="229"/>
      <c r="S420" s="229"/>
      <c r="T420" s="229"/>
      <c r="U420" s="229"/>
      <c r="V420" s="229"/>
      <c r="W420" s="229"/>
      <c r="X420" s="229"/>
      <c r="Y420" s="229"/>
      <c r="Z420" s="229"/>
      <c r="AA420" s="229"/>
      <c r="AB420" s="229"/>
      <c r="AC420" s="229"/>
      <c r="AD420" s="229"/>
      <c r="AE420" s="229"/>
      <c r="AF420" s="229"/>
      <c r="AG420" s="229"/>
      <c r="AH420" s="229"/>
      <c r="AI420" s="229"/>
    </row>
    <row r="421" spans="9:35">
      <c r="I421" s="229"/>
      <c r="J421" s="229"/>
      <c r="K421" s="229"/>
      <c r="L421" s="229"/>
      <c r="M421" s="229"/>
      <c r="N421" s="229"/>
      <c r="O421" s="229"/>
      <c r="P421" s="229"/>
      <c r="Q421" s="229"/>
      <c r="R421" s="229"/>
      <c r="S421" s="229"/>
      <c r="T421" s="229"/>
      <c r="U421" s="229"/>
      <c r="V421" s="229"/>
      <c r="W421" s="229"/>
      <c r="X421" s="229"/>
      <c r="Y421" s="229"/>
      <c r="Z421" s="229"/>
      <c r="AA421" s="229"/>
      <c r="AB421" s="229"/>
      <c r="AC421" s="229"/>
      <c r="AD421" s="229"/>
      <c r="AE421" s="229"/>
      <c r="AF421" s="229"/>
      <c r="AG421" s="229"/>
      <c r="AH421" s="229"/>
      <c r="AI421" s="229"/>
    </row>
    <row r="422" spans="9:35">
      <c r="I422" s="229"/>
      <c r="J422" s="229"/>
      <c r="K422" s="229"/>
      <c r="L422" s="229"/>
      <c r="M422" s="229"/>
      <c r="N422" s="229"/>
      <c r="O422" s="229"/>
      <c r="P422" s="229"/>
      <c r="Q422" s="229"/>
      <c r="R422" s="229"/>
      <c r="S422" s="229"/>
      <c r="T422" s="229"/>
      <c r="U422" s="229"/>
      <c r="V422" s="229"/>
      <c r="W422" s="229"/>
      <c r="X422" s="229"/>
      <c r="Y422" s="229"/>
      <c r="Z422" s="229"/>
      <c r="AA422" s="229"/>
      <c r="AB422" s="229"/>
      <c r="AC422" s="229"/>
      <c r="AD422" s="229"/>
      <c r="AE422" s="229"/>
      <c r="AF422" s="229"/>
      <c r="AG422" s="229"/>
      <c r="AH422" s="229"/>
      <c r="AI422" s="229"/>
    </row>
    <row r="423" spans="9:35">
      <c r="I423" s="229"/>
      <c r="J423" s="229"/>
      <c r="K423" s="229"/>
      <c r="L423" s="229"/>
      <c r="M423" s="229"/>
      <c r="N423" s="229"/>
      <c r="O423" s="229"/>
      <c r="P423" s="229"/>
      <c r="Q423" s="229"/>
      <c r="R423" s="229"/>
      <c r="S423" s="229"/>
      <c r="T423" s="229"/>
      <c r="U423" s="229"/>
      <c r="V423" s="229"/>
      <c r="W423" s="229"/>
      <c r="X423" s="229"/>
      <c r="Y423" s="229"/>
      <c r="Z423" s="229"/>
      <c r="AA423" s="229"/>
      <c r="AB423" s="229"/>
      <c r="AC423" s="229"/>
      <c r="AD423" s="229"/>
      <c r="AE423" s="229"/>
      <c r="AF423" s="229"/>
      <c r="AG423" s="229"/>
      <c r="AH423" s="229"/>
      <c r="AI423" s="229"/>
    </row>
    <row r="424" spans="9:35">
      <c r="I424" s="229"/>
      <c r="J424" s="229"/>
      <c r="K424" s="229"/>
      <c r="L424" s="229"/>
      <c r="M424" s="229"/>
      <c r="N424" s="229"/>
      <c r="O424" s="229"/>
      <c r="P424" s="229"/>
      <c r="Q424" s="229"/>
      <c r="R424" s="229"/>
      <c r="S424" s="229"/>
      <c r="T424" s="229"/>
      <c r="U424" s="229"/>
      <c r="V424" s="229"/>
      <c r="W424" s="229"/>
      <c r="X424" s="229"/>
      <c r="Y424" s="229"/>
      <c r="Z424" s="229"/>
      <c r="AA424" s="229"/>
      <c r="AB424" s="229"/>
      <c r="AC424" s="229"/>
      <c r="AD424" s="229"/>
      <c r="AE424" s="229"/>
      <c r="AF424" s="229"/>
      <c r="AG424" s="229"/>
      <c r="AH424" s="229"/>
      <c r="AI424" s="229"/>
    </row>
    <row r="425" spans="9:35">
      <c r="I425" s="229"/>
      <c r="J425" s="229"/>
      <c r="K425" s="229"/>
      <c r="L425" s="229"/>
      <c r="M425" s="229"/>
      <c r="N425" s="229"/>
      <c r="O425" s="229"/>
      <c r="P425" s="229"/>
      <c r="Q425" s="229"/>
      <c r="R425" s="229"/>
      <c r="S425" s="229"/>
      <c r="T425" s="229"/>
      <c r="U425" s="229"/>
      <c r="V425" s="229"/>
      <c r="W425" s="229"/>
      <c r="X425" s="229"/>
      <c r="Y425" s="229"/>
      <c r="Z425" s="229"/>
      <c r="AA425" s="229"/>
      <c r="AB425" s="229"/>
      <c r="AC425" s="229"/>
      <c r="AD425" s="229"/>
      <c r="AE425" s="229"/>
      <c r="AF425" s="229"/>
      <c r="AG425" s="229"/>
      <c r="AH425" s="229"/>
      <c r="AI425" s="229"/>
    </row>
    <row r="426" spans="9:35">
      <c r="I426" s="229"/>
      <c r="J426" s="229"/>
      <c r="K426" s="229"/>
      <c r="L426" s="229"/>
      <c r="M426" s="229"/>
      <c r="N426" s="229"/>
      <c r="O426" s="229"/>
      <c r="P426" s="229"/>
      <c r="Q426" s="229"/>
      <c r="R426" s="229"/>
      <c r="S426" s="229"/>
      <c r="T426" s="229"/>
      <c r="U426" s="229"/>
      <c r="V426" s="229"/>
      <c r="W426" s="229"/>
      <c r="X426" s="229"/>
      <c r="Y426" s="229"/>
      <c r="Z426" s="229"/>
      <c r="AA426" s="229"/>
      <c r="AB426" s="229"/>
      <c r="AC426" s="229"/>
      <c r="AD426" s="229"/>
      <c r="AE426" s="229"/>
      <c r="AF426" s="229"/>
      <c r="AG426" s="229"/>
      <c r="AH426" s="229"/>
      <c r="AI426" s="229"/>
    </row>
    <row r="427" spans="9:35">
      <c r="I427" s="229"/>
      <c r="J427" s="229"/>
      <c r="K427" s="229"/>
      <c r="L427" s="229"/>
      <c r="M427" s="229"/>
      <c r="N427" s="229"/>
      <c r="O427" s="229"/>
      <c r="P427" s="229"/>
      <c r="Q427" s="229"/>
      <c r="R427" s="229"/>
      <c r="S427" s="229"/>
      <c r="T427" s="229"/>
      <c r="U427" s="229"/>
      <c r="V427" s="229"/>
      <c r="W427" s="229"/>
      <c r="X427" s="229"/>
      <c r="Y427" s="229"/>
      <c r="Z427" s="229"/>
      <c r="AA427" s="229"/>
      <c r="AB427" s="229"/>
      <c r="AC427" s="229"/>
      <c r="AD427" s="229"/>
      <c r="AE427" s="229"/>
      <c r="AF427" s="229"/>
      <c r="AG427" s="229"/>
      <c r="AH427" s="229"/>
      <c r="AI427" s="229"/>
    </row>
    <row r="428" spans="9:35">
      <c r="I428" s="229"/>
      <c r="J428" s="229"/>
      <c r="K428" s="229"/>
      <c r="L428" s="229"/>
      <c r="M428" s="229"/>
      <c r="N428" s="229"/>
      <c r="O428" s="229"/>
      <c r="P428" s="229"/>
      <c r="Q428" s="229"/>
      <c r="R428" s="229"/>
      <c r="S428" s="229"/>
      <c r="T428" s="229"/>
      <c r="U428" s="229"/>
      <c r="V428" s="229"/>
      <c r="W428" s="229"/>
      <c r="X428" s="229"/>
      <c r="Y428" s="229"/>
      <c r="Z428" s="229"/>
      <c r="AA428" s="229"/>
      <c r="AB428" s="229"/>
      <c r="AC428" s="229"/>
      <c r="AD428" s="229"/>
      <c r="AE428" s="229"/>
      <c r="AF428" s="229"/>
      <c r="AG428" s="229"/>
      <c r="AH428" s="229"/>
      <c r="AI428" s="229"/>
    </row>
    <row r="429" spans="9:35">
      <c r="I429" s="229"/>
      <c r="J429" s="229"/>
      <c r="K429" s="229"/>
      <c r="L429" s="229"/>
      <c r="M429" s="229"/>
      <c r="N429" s="229"/>
      <c r="O429" s="229"/>
      <c r="P429" s="229"/>
      <c r="Q429" s="229"/>
      <c r="R429" s="229"/>
      <c r="S429" s="229"/>
      <c r="T429" s="229"/>
      <c r="U429" s="229"/>
      <c r="V429" s="229"/>
      <c r="W429" s="229"/>
      <c r="X429" s="229"/>
      <c r="Y429" s="229"/>
      <c r="Z429" s="229"/>
      <c r="AA429" s="229"/>
      <c r="AB429" s="229"/>
      <c r="AC429" s="229"/>
      <c r="AD429" s="229"/>
      <c r="AE429" s="229"/>
      <c r="AF429" s="229"/>
      <c r="AG429" s="229"/>
      <c r="AH429" s="229"/>
      <c r="AI429" s="229"/>
    </row>
    <row r="430" spans="9:35">
      <c r="I430" s="229"/>
      <c r="J430" s="229"/>
      <c r="K430" s="229"/>
      <c r="L430" s="229"/>
      <c r="M430" s="229"/>
      <c r="N430" s="229"/>
      <c r="O430" s="229"/>
      <c r="P430" s="229"/>
      <c r="Q430" s="229"/>
      <c r="R430" s="229"/>
      <c r="S430" s="229"/>
      <c r="T430" s="229"/>
      <c r="U430" s="229"/>
      <c r="V430" s="229"/>
      <c r="W430" s="229"/>
      <c r="X430" s="229"/>
      <c r="Y430" s="229"/>
      <c r="Z430" s="229"/>
      <c r="AA430" s="229"/>
      <c r="AB430" s="229"/>
      <c r="AC430" s="229"/>
      <c r="AD430" s="229"/>
      <c r="AE430" s="229"/>
      <c r="AF430" s="229"/>
      <c r="AG430" s="229"/>
      <c r="AH430" s="229"/>
      <c r="AI430" s="229"/>
    </row>
    <row r="431" spans="9:35">
      <c r="I431" s="229"/>
      <c r="J431" s="229"/>
      <c r="K431" s="229"/>
      <c r="L431" s="229"/>
      <c r="M431" s="229"/>
      <c r="N431" s="229"/>
      <c r="O431" s="229"/>
      <c r="P431" s="229"/>
      <c r="Q431" s="229"/>
      <c r="R431" s="229"/>
      <c r="S431" s="229"/>
      <c r="T431" s="229"/>
      <c r="U431" s="229"/>
      <c r="V431" s="229"/>
      <c r="W431" s="229"/>
      <c r="X431" s="229"/>
      <c r="Y431" s="229"/>
      <c r="Z431" s="229"/>
      <c r="AA431" s="229"/>
      <c r="AB431" s="229"/>
      <c r="AC431" s="229"/>
      <c r="AD431" s="229"/>
      <c r="AE431" s="229"/>
      <c r="AF431" s="229"/>
      <c r="AG431" s="229"/>
      <c r="AH431" s="229"/>
      <c r="AI431" s="229"/>
    </row>
    <row r="432" spans="9:35">
      <c r="I432" s="229"/>
      <c r="J432" s="229"/>
      <c r="K432" s="229"/>
      <c r="L432" s="229"/>
      <c r="M432" s="229"/>
      <c r="N432" s="229"/>
      <c r="O432" s="229"/>
      <c r="P432" s="229"/>
      <c r="Q432" s="229"/>
      <c r="R432" s="229"/>
      <c r="S432" s="229"/>
      <c r="T432" s="229"/>
      <c r="U432" s="229"/>
      <c r="V432" s="229"/>
      <c r="W432" s="229"/>
      <c r="X432" s="229"/>
      <c r="Y432" s="229"/>
      <c r="Z432" s="229"/>
      <c r="AA432" s="229"/>
      <c r="AB432" s="229"/>
      <c r="AC432" s="229"/>
      <c r="AD432" s="229"/>
      <c r="AE432" s="229"/>
      <c r="AF432" s="229"/>
      <c r="AG432" s="229"/>
      <c r="AH432" s="229"/>
      <c r="AI432" s="229"/>
    </row>
    <row r="433" spans="9:35">
      <c r="I433" s="229"/>
      <c r="J433" s="229"/>
      <c r="K433" s="229"/>
      <c r="L433" s="229"/>
      <c r="M433" s="229"/>
      <c r="N433" s="229"/>
      <c r="O433" s="229"/>
      <c r="P433" s="229"/>
      <c r="Q433" s="229"/>
      <c r="R433" s="229"/>
      <c r="S433" s="229"/>
      <c r="T433" s="229"/>
      <c r="U433" s="229"/>
      <c r="V433" s="229"/>
      <c r="W433" s="229"/>
      <c r="X433" s="229"/>
      <c r="Y433" s="229"/>
      <c r="Z433" s="229"/>
      <c r="AA433" s="229"/>
      <c r="AB433" s="229"/>
      <c r="AC433" s="229"/>
      <c r="AD433" s="229"/>
      <c r="AE433" s="229"/>
      <c r="AF433" s="229"/>
      <c r="AG433" s="229"/>
      <c r="AH433" s="229"/>
      <c r="AI433" s="229"/>
    </row>
    <row r="434" spans="9:35">
      <c r="I434" s="229"/>
      <c r="J434" s="229"/>
      <c r="K434" s="229"/>
      <c r="L434" s="229"/>
      <c r="M434" s="229"/>
      <c r="N434" s="229"/>
      <c r="O434" s="229"/>
      <c r="P434" s="229"/>
      <c r="Q434" s="229"/>
      <c r="R434" s="229"/>
      <c r="S434" s="229"/>
      <c r="T434" s="229"/>
      <c r="U434" s="229"/>
      <c r="V434" s="229"/>
      <c r="W434" s="229"/>
      <c r="X434" s="229"/>
      <c r="Y434" s="229"/>
      <c r="Z434" s="229"/>
      <c r="AA434" s="229"/>
      <c r="AB434" s="229"/>
      <c r="AC434" s="229"/>
      <c r="AD434" s="229"/>
      <c r="AE434" s="229"/>
      <c r="AF434" s="229"/>
      <c r="AG434" s="229"/>
      <c r="AH434" s="229"/>
      <c r="AI434" s="229"/>
    </row>
    <row r="435" spans="9:35">
      <c r="I435" s="229"/>
      <c r="J435" s="229"/>
      <c r="K435" s="229"/>
      <c r="L435" s="229"/>
      <c r="M435" s="229"/>
      <c r="N435" s="229"/>
      <c r="O435" s="229"/>
      <c r="P435" s="229"/>
      <c r="Q435" s="229"/>
      <c r="R435" s="229"/>
      <c r="S435" s="229"/>
      <c r="T435" s="229"/>
      <c r="U435" s="229"/>
      <c r="V435" s="229"/>
      <c r="W435" s="229"/>
      <c r="X435" s="229"/>
      <c r="Y435" s="229"/>
      <c r="Z435" s="229"/>
      <c r="AA435" s="229"/>
      <c r="AB435" s="229"/>
      <c r="AC435" s="229"/>
      <c r="AD435" s="229"/>
      <c r="AE435" s="229"/>
      <c r="AF435" s="229"/>
      <c r="AG435" s="229"/>
      <c r="AH435" s="229"/>
      <c r="AI435" s="229"/>
    </row>
    <row r="436" spans="9:35">
      <c r="I436" s="229"/>
      <c r="J436" s="229"/>
      <c r="K436" s="229"/>
      <c r="L436" s="229"/>
      <c r="M436" s="229"/>
      <c r="N436" s="229"/>
      <c r="O436" s="229"/>
      <c r="P436" s="229"/>
      <c r="Q436" s="229"/>
      <c r="R436" s="229"/>
      <c r="S436" s="229"/>
      <c r="T436" s="229"/>
      <c r="U436" s="229"/>
      <c r="V436" s="229"/>
      <c r="W436" s="229"/>
      <c r="X436" s="229"/>
      <c r="Y436" s="229"/>
      <c r="Z436" s="229"/>
      <c r="AA436" s="229"/>
      <c r="AB436" s="229"/>
      <c r="AC436" s="229"/>
      <c r="AD436" s="229"/>
      <c r="AE436" s="229"/>
      <c r="AF436" s="229"/>
      <c r="AG436" s="229"/>
      <c r="AH436" s="229"/>
      <c r="AI436" s="229"/>
    </row>
    <row r="437" spans="9:35">
      <c r="I437" s="229"/>
      <c r="J437" s="229"/>
      <c r="K437" s="229"/>
      <c r="L437" s="229"/>
      <c r="M437" s="229"/>
      <c r="N437" s="229"/>
      <c r="O437" s="229"/>
      <c r="P437" s="229"/>
      <c r="Q437" s="229"/>
      <c r="R437" s="229"/>
      <c r="S437" s="229"/>
      <c r="T437" s="229"/>
      <c r="U437" s="229"/>
      <c r="V437" s="229"/>
      <c r="W437" s="229"/>
      <c r="X437" s="229"/>
      <c r="Y437" s="229"/>
      <c r="Z437" s="229"/>
      <c r="AA437" s="229"/>
      <c r="AB437" s="229"/>
      <c r="AC437" s="229"/>
      <c r="AD437" s="229"/>
      <c r="AE437" s="229"/>
      <c r="AF437" s="229"/>
      <c r="AG437" s="229"/>
      <c r="AH437" s="229"/>
      <c r="AI437" s="229"/>
    </row>
    <row r="438" spans="9:35">
      <c r="I438" s="229"/>
      <c r="J438" s="229"/>
      <c r="K438" s="229"/>
      <c r="L438" s="229"/>
      <c r="M438" s="229"/>
      <c r="N438" s="229"/>
      <c r="O438" s="229"/>
      <c r="P438" s="229"/>
      <c r="Q438" s="229"/>
      <c r="R438" s="229"/>
      <c r="S438" s="229"/>
      <c r="T438" s="229"/>
      <c r="U438" s="229"/>
      <c r="V438" s="229"/>
      <c r="W438" s="229"/>
      <c r="X438" s="229"/>
      <c r="Y438" s="229"/>
      <c r="Z438" s="229"/>
      <c r="AA438" s="229"/>
      <c r="AB438" s="229"/>
      <c r="AC438" s="229"/>
      <c r="AD438" s="229"/>
      <c r="AE438" s="229"/>
      <c r="AF438" s="229"/>
      <c r="AG438" s="229"/>
      <c r="AH438" s="229"/>
      <c r="AI438" s="229"/>
    </row>
    <row r="439" spans="9:35">
      <c r="I439" s="229"/>
      <c r="J439" s="229"/>
      <c r="K439" s="229"/>
      <c r="L439" s="229"/>
      <c r="M439" s="229"/>
      <c r="N439" s="229"/>
      <c r="O439" s="229"/>
      <c r="P439" s="229"/>
      <c r="Q439" s="229"/>
      <c r="R439" s="229"/>
      <c r="S439" s="229"/>
      <c r="T439" s="229"/>
      <c r="U439" s="229"/>
      <c r="V439" s="229"/>
      <c r="W439" s="229"/>
      <c r="X439" s="229"/>
      <c r="Y439" s="229"/>
      <c r="Z439" s="229"/>
      <c r="AA439" s="229"/>
      <c r="AB439" s="229"/>
      <c r="AC439" s="229"/>
      <c r="AD439" s="229"/>
      <c r="AE439" s="229"/>
      <c r="AF439" s="229"/>
      <c r="AG439" s="229"/>
      <c r="AH439" s="229"/>
      <c r="AI439" s="229"/>
    </row>
    <row r="440" spans="9:35">
      <c r="I440" s="229"/>
      <c r="J440" s="229"/>
      <c r="K440" s="229"/>
      <c r="L440" s="229"/>
      <c r="M440" s="229"/>
      <c r="N440" s="229"/>
      <c r="O440" s="229"/>
      <c r="P440" s="229"/>
      <c r="Q440" s="229"/>
      <c r="R440" s="229"/>
      <c r="S440" s="229"/>
      <c r="T440" s="229"/>
      <c r="U440" s="229"/>
      <c r="V440" s="229"/>
      <c r="W440" s="229"/>
      <c r="X440" s="229"/>
      <c r="Y440" s="229"/>
      <c r="Z440" s="229"/>
      <c r="AA440" s="229"/>
      <c r="AB440" s="229"/>
      <c r="AC440" s="229"/>
      <c r="AD440" s="229"/>
      <c r="AE440" s="229"/>
      <c r="AF440" s="229"/>
      <c r="AG440" s="229"/>
      <c r="AH440" s="229"/>
      <c r="AI440" s="229"/>
    </row>
    <row r="441" spans="9:35">
      <c r="I441" s="229"/>
      <c r="J441" s="229"/>
      <c r="K441" s="229"/>
      <c r="L441" s="229"/>
      <c r="M441" s="229"/>
      <c r="N441" s="229"/>
      <c r="O441" s="229"/>
      <c r="P441" s="229"/>
      <c r="Q441" s="229"/>
      <c r="R441" s="229"/>
      <c r="S441" s="229"/>
      <c r="T441" s="229"/>
      <c r="U441" s="229"/>
      <c r="V441" s="229"/>
      <c r="W441" s="229"/>
      <c r="X441" s="229"/>
      <c r="Y441" s="229"/>
      <c r="Z441" s="229"/>
      <c r="AA441" s="229"/>
      <c r="AB441" s="229"/>
      <c r="AC441" s="229"/>
      <c r="AD441" s="229"/>
      <c r="AE441" s="229"/>
      <c r="AF441" s="229"/>
      <c r="AG441" s="229"/>
      <c r="AH441" s="229"/>
      <c r="AI441" s="229"/>
    </row>
    <row r="442" spans="9:35">
      <c r="I442" s="229"/>
      <c r="J442" s="229"/>
      <c r="K442" s="229"/>
      <c r="L442" s="229"/>
      <c r="M442" s="229"/>
      <c r="N442" s="229"/>
      <c r="O442" s="229"/>
      <c r="P442" s="229"/>
      <c r="Q442" s="229"/>
      <c r="R442" s="229"/>
      <c r="S442" s="229"/>
      <c r="T442" s="229"/>
      <c r="U442" s="229"/>
      <c r="V442" s="229"/>
      <c r="W442" s="229"/>
      <c r="X442" s="229"/>
      <c r="Y442" s="229"/>
      <c r="Z442" s="229"/>
      <c r="AA442" s="229"/>
      <c r="AB442" s="229"/>
      <c r="AC442" s="229"/>
      <c r="AD442" s="229"/>
      <c r="AE442" s="229"/>
      <c r="AF442" s="229"/>
      <c r="AG442" s="229"/>
      <c r="AH442" s="229"/>
      <c r="AI442" s="229"/>
    </row>
    <row r="443" spans="9:35">
      <c r="I443" s="229"/>
      <c r="J443" s="229"/>
      <c r="K443" s="229"/>
      <c r="L443" s="229"/>
      <c r="M443" s="229"/>
      <c r="N443" s="229"/>
      <c r="O443" s="229"/>
      <c r="P443" s="229"/>
      <c r="Q443" s="229"/>
      <c r="R443" s="229"/>
      <c r="S443" s="229"/>
      <c r="T443" s="229"/>
      <c r="U443" s="229"/>
      <c r="V443" s="229"/>
      <c r="W443" s="229"/>
      <c r="X443" s="229"/>
      <c r="Y443" s="229"/>
      <c r="Z443" s="229"/>
      <c r="AA443" s="229"/>
      <c r="AB443" s="229"/>
      <c r="AC443" s="229"/>
      <c r="AD443" s="229"/>
      <c r="AE443" s="229"/>
      <c r="AF443" s="229"/>
      <c r="AG443" s="229"/>
      <c r="AH443" s="229"/>
      <c r="AI443" s="229"/>
    </row>
    <row r="444" spans="9:35">
      <c r="I444" s="229"/>
      <c r="J444" s="229"/>
      <c r="K444" s="229"/>
      <c r="L444" s="229"/>
      <c r="M444" s="229"/>
      <c r="N444" s="229"/>
      <c r="O444" s="229"/>
      <c r="P444" s="229"/>
      <c r="Q444" s="229"/>
      <c r="R444" s="229"/>
      <c r="S444" s="229"/>
      <c r="T444" s="229"/>
      <c r="U444" s="229"/>
      <c r="V444" s="229"/>
      <c r="W444" s="229"/>
      <c r="X444" s="229"/>
      <c r="Y444" s="229"/>
      <c r="Z444" s="229"/>
      <c r="AA444" s="229"/>
      <c r="AB444" s="229"/>
      <c r="AC444" s="229"/>
      <c r="AD444" s="229"/>
      <c r="AE444" s="229"/>
      <c r="AF444" s="229"/>
      <c r="AG444" s="229"/>
      <c r="AH444" s="229"/>
      <c r="AI444" s="229"/>
    </row>
    <row r="445" spans="9:35">
      <c r="I445" s="229"/>
      <c r="J445" s="229"/>
      <c r="K445" s="229"/>
      <c r="L445" s="229"/>
      <c r="M445" s="229"/>
      <c r="N445" s="229"/>
      <c r="O445" s="229"/>
      <c r="P445" s="229"/>
      <c r="Q445" s="229"/>
      <c r="R445" s="229"/>
      <c r="S445" s="229"/>
      <c r="T445" s="229"/>
      <c r="U445" s="229"/>
      <c r="V445" s="229"/>
      <c r="W445" s="229"/>
      <c r="X445" s="229"/>
      <c r="Y445" s="229"/>
      <c r="Z445" s="229"/>
      <c r="AA445" s="229"/>
      <c r="AB445" s="229"/>
      <c r="AC445" s="229"/>
      <c r="AD445" s="229"/>
      <c r="AE445" s="229"/>
      <c r="AF445" s="229"/>
      <c r="AG445" s="229"/>
      <c r="AH445" s="229"/>
      <c r="AI445" s="229"/>
    </row>
    <row r="446" spans="9:35">
      <c r="I446" s="229"/>
      <c r="J446" s="229"/>
      <c r="K446" s="229"/>
      <c r="L446" s="229"/>
      <c r="M446" s="229"/>
      <c r="N446" s="229"/>
      <c r="O446" s="229"/>
      <c r="P446" s="229"/>
      <c r="Q446" s="229"/>
      <c r="R446" s="229"/>
      <c r="S446" s="229"/>
      <c r="T446" s="229"/>
      <c r="U446" s="229"/>
      <c r="V446" s="229"/>
      <c r="W446" s="229"/>
      <c r="X446" s="229"/>
      <c r="Y446" s="229"/>
      <c r="Z446" s="229"/>
      <c r="AA446" s="229"/>
      <c r="AB446" s="229"/>
      <c r="AC446" s="229"/>
      <c r="AD446" s="229"/>
      <c r="AE446" s="229"/>
      <c r="AF446" s="229"/>
      <c r="AG446" s="229"/>
      <c r="AH446" s="229"/>
      <c r="AI446" s="229"/>
    </row>
    <row r="447" spans="9:35">
      <c r="I447" s="229"/>
      <c r="J447" s="229"/>
      <c r="K447" s="229"/>
      <c r="L447" s="229"/>
      <c r="M447" s="229"/>
      <c r="N447" s="229"/>
      <c r="O447" s="229"/>
      <c r="P447" s="229"/>
      <c r="Q447" s="229"/>
      <c r="R447" s="229"/>
      <c r="S447" s="229"/>
      <c r="T447" s="229"/>
      <c r="U447" s="229"/>
      <c r="V447" s="229"/>
      <c r="W447" s="229"/>
      <c r="X447" s="229"/>
      <c r="Y447" s="229"/>
      <c r="Z447" s="229"/>
      <c r="AA447" s="229"/>
      <c r="AB447" s="229"/>
      <c r="AC447" s="229"/>
      <c r="AD447" s="229"/>
      <c r="AE447" s="229"/>
      <c r="AF447" s="229"/>
      <c r="AG447" s="229"/>
      <c r="AH447" s="229"/>
      <c r="AI447" s="229"/>
    </row>
    <row r="448" spans="9:35">
      <c r="I448" s="229"/>
      <c r="J448" s="229"/>
      <c r="K448" s="229"/>
      <c r="L448" s="229"/>
      <c r="M448" s="229"/>
      <c r="N448" s="229"/>
      <c r="O448" s="229"/>
      <c r="P448" s="229"/>
      <c r="Q448" s="229"/>
      <c r="R448" s="229"/>
      <c r="S448" s="229"/>
      <c r="T448" s="229"/>
      <c r="U448" s="229"/>
      <c r="V448" s="229"/>
      <c r="W448" s="229"/>
      <c r="X448" s="229"/>
      <c r="Y448" s="229"/>
      <c r="Z448" s="229"/>
      <c r="AA448" s="229"/>
      <c r="AB448" s="229"/>
      <c r="AC448" s="229"/>
      <c r="AD448" s="229"/>
      <c r="AE448" s="229"/>
      <c r="AF448" s="229"/>
      <c r="AG448" s="229"/>
      <c r="AH448" s="229"/>
      <c r="AI448" s="229"/>
    </row>
    <row r="449" spans="9:35">
      <c r="I449" s="229"/>
      <c r="J449" s="229"/>
      <c r="K449" s="229"/>
      <c r="L449" s="229"/>
      <c r="M449" s="229"/>
      <c r="N449" s="229"/>
      <c r="O449" s="229"/>
      <c r="P449" s="229"/>
      <c r="Q449" s="229"/>
      <c r="R449" s="229"/>
      <c r="S449" s="229"/>
      <c r="T449" s="229"/>
      <c r="U449" s="229"/>
      <c r="V449" s="229"/>
      <c r="W449" s="229"/>
      <c r="X449" s="229"/>
      <c r="Y449" s="229"/>
      <c r="Z449" s="229"/>
      <c r="AA449" s="229"/>
      <c r="AB449" s="229"/>
      <c r="AC449" s="229"/>
      <c r="AD449" s="229"/>
      <c r="AE449" s="229"/>
      <c r="AF449" s="229"/>
      <c r="AG449" s="229"/>
      <c r="AH449" s="229"/>
      <c r="AI449" s="229"/>
    </row>
    <row r="450" spans="9:35">
      <c r="I450" s="229"/>
      <c r="J450" s="229"/>
      <c r="K450" s="229"/>
      <c r="L450" s="229"/>
      <c r="M450" s="229"/>
      <c r="N450" s="229"/>
      <c r="O450" s="229"/>
      <c r="P450" s="229"/>
      <c r="Q450" s="229"/>
      <c r="R450" s="229"/>
      <c r="S450" s="229"/>
      <c r="T450" s="229"/>
      <c r="U450" s="229"/>
      <c r="V450" s="229"/>
      <c r="W450" s="229"/>
      <c r="X450" s="229"/>
      <c r="Y450" s="229"/>
      <c r="Z450" s="229"/>
      <c r="AA450" s="229"/>
      <c r="AB450" s="229"/>
      <c r="AC450" s="229"/>
      <c r="AD450" s="229"/>
      <c r="AE450" s="229"/>
      <c r="AF450" s="229"/>
      <c r="AG450" s="229"/>
      <c r="AH450" s="229"/>
      <c r="AI450" s="229"/>
    </row>
    <row r="451" spans="9:35">
      <c r="I451" s="229"/>
      <c r="J451" s="229"/>
      <c r="K451" s="229"/>
      <c r="L451" s="229"/>
      <c r="M451" s="229"/>
      <c r="N451" s="229"/>
      <c r="O451" s="229"/>
      <c r="P451" s="229"/>
      <c r="Q451" s="229"/>
      <c r="R451" s="229"/>
      <c r="S451" s="229"/>
      <c r="T451" s="229"/>
      <c r="U451" s="229"/>
      <c r="V451" s="229"/>
      <c r="W451" s="229"/>
      <c r="X451" s="229"/>
      <c r="Y451" s="229"/>
      <c r="Z451" s="229"/>
      <c r="AA451" s="229"/>
      <c r="AB451" s="229"/>
      <c r="AC451" s="229"/>
      <c r="AD451" s="229"/>
      <c r="AE451" s="229"/>
      <c r="AF451" s="229"/>
      <c r="AG451" s="229"/>
      <c r="AH451" s="229"/>
      <c r="AI451" s="229"/>
    </row>
    <row r="452" spans="9:35">
      <c r="I452" s="229"/>
      <c r="J452" s="229"/>
      <c r="K452" s="229"/>
      <c r="L452" s="229"/>
      <c r="M452" s="229"/>
      <c r="N452" s="229"/>
      <c r="O452" s="229"/>
      <c r="P452" s="229"/>
      <c r="Q452" s="229"/>
      <c r="R452" s="229"/>
      <c r="S452" s="229"/>
      <c r="T452" s="229"/>
      <c r="U452" s="229"/>
      <c r="V452" s="229"/>
      <c r="W452" s="229"/>
      <c r="X452" s="229"/>
      <c r="Y452" s="229"/>
      <c r="Z452" s="229"/>
      <c r="AA452" s="229"/>
      <c r="AB452" s="229"/>
      <c r="AC452" s="229"/>
      <c r="AD452" s="229"/>
      <c r="AE452" s="229"/>
      <c r="AF452" s="229"/>
      <c r="AG452" s="229"/>
      <c r="AH452" s="229"/>
      <c r="AI452" s="229"/>
    </row>
    <row r="453" spans="9:35">
      <c r="I453" s="229"/>
      <c r="J453" s="229"/>
      <c r="K453" s="229"/>
      <c r="L453" s="229"/>
      <c r="M453" s="229"/>
      <c r="N453" s="229"/>
      <c r="O453" s="229"/>
      <c r="P453" s="229"/>
      <c r="Q453" s="229"/>
      <c r="R453" s="229"/>
      <c r="S453" s="229"/>
      <c r="T453" s="229"/>
      <c r="U453" s="229"/>
      <c r="V453" s="229"/>
      <c r="W453" s="229"/>
      <c r="X453" s="229"/>
      <c r="Y453" s="229"/>
      <c r="Z453" s="229"/>
      <c r="AA453" s="229"/>
      <c r="AB453" s="229"/>
      <c r="AC453" s="229"/>
      <c r="AD453" s="229"/>
      <c r="AE453" s="229"/>
      <c r="AF453" s="229"/>
      <c r="AG453" s="229"/>
      <c r="AH453" s="229"/>
      <c r="AI453" s="229"/>
    </row>
    <row r="454" spans="9:35">
      <c r="I454" s="229"/>
      <c r="J454" s="229"/>
      <c r="K454" s="229"/>
      <c r="L454" s="229"/>
      <c r="M454" s="229"/>
      <c r="N454" s="229"/>
      <c r="O454" s="229"/>
      <c r="P454" s="229"/>
      <c r="Q454" s="229"/>
      <c r="R454" s="229"/>
      <c r="S454" s="229"/>
      <c r="T454" s="229"/>
      <c r="U454" s="229"/>
      <c r="V454" s="229"/>
      <c r="W454" s="229"/>
      <c r="X454" s="229"/>
      <c r="Y454" s="229"/>
      <c r="Z454" s="229"/>
      <c r="AA454" s="229"/>
      <c r="AB454" s="229"/>
      <c r="AC454" s="229"/>
      <c r="AD454" s="229"/>
      <c r="AE454" s="229"/>
      <c r="AF454" s="229"/>
      <c r="AG454" s="229"/>
      <c r="AH454" s="229"/>
      <c r="AI454" s="229"/>
    </row>
    <row r="455" spans="9:35">
      <c r="I455" s="229"/>
      <c r="J455" s="229"/>
      <c r="K455" s="229"/>
      <c r="L455" s="229"/>
      <c r="M455" s="229"/>
      <c r="N455" s="229"/>
      <c r="O455" s="229"/>
      <c r="P455" s="229"/>
      <c r="Q455" s="229"/>
      <c r="R455" s="229"/>
      <c r="S455" s="229"/>
      <c r="T455" s="229"/>
      <c r="U455" s="229"/>
      <c r="V455" s="229"/>
      <c r="W455" s="229"/>
      <c r="X455" s="229"/>
      <c r="Y455" s="229"/>
      <c r="Z455" s="229"/>
      <c r="AA455" s="229"/>
      <c r="AB455" s="229"/>
      <c r="AC455" s="229"/>
      <c r="AD455" s="229"/>
      <c r="AE455" s="229"/>
      <c r="AF455" s="229"/>
      <c r="AG455" s="229"/>
      <c r="AH455" s="229"/>
      <c r="AI455" s="229"/>
    </row>
    <row r="456" spans="9:35">
      <c r="I456" s="229"/>
      <c r="J456" s="229"/>
      <c r="K456" s="229"/>
      <c r="L456" s="229"/>
      <c r="M456" s="229"/>
      <c r="N456" s="229"/>
      <c r="O456" s="229"/>
      <c r="P456" s="229"/>
      <c r="Q456" s="229"/>
      <c r="R456" s="229"/>
      <c r="S456" s="229"/>
      <c r="T456" s="229"/>
      <c r="U456" s="229"/>
      <c r="V456" s="229"/>
      <c r="W456" s="229"/>
      <c r="X456" s="229"/>
      <c r="Y456" s="229"/>
      <c r="Z456" s="229"/>
      <c r="AA456" s="229"/>
      <c r="AB456" s="229"/>
      <c r="AC456" s="229"/>
      <c r="AD456" s="229"/>
      <c r="AE456" s="229"/>
      <c r="AF456" s="229"/>
      <c r="AG456" s="229"/>
      <c r="AH456" s="229"/>
      <c r="AI456" s="229"/>
    </row>
    <row r="457" spans="9:35">
      <c r="I457" s="229"/>
      <c r="J457" s="229"/>
      <c r="K457" s="229"/>
      <c r="L457" s="229"/>
      <c r="M457" s="229"/>
      <c r="N457" s="229"/>
      <c r="O457" s="229"/>
      <c r="P457" s="229"/>
      <c r="Q457" s="229"/>
      <c r="R457" s="229"/>
      <c r="S457" s="229"/>
      <c r="T457" s="229"/>
      <c r="U457" s="229"/>
      <c r="V457" s="229"/>
      <c r="W457" s="229"/>
      <c r="X457" s="229"/>
      <c r="Y457" s="229"/>
      <c r="Z457" s="229"/>
      <c r="AA457" s="229"/>
      <c r="AB457" s="229"/>
      <c r="AC457" s="229"/>
      <c r="AD457" s="229"/>
      <c r="AE457" s="229"/>
      <c r="AF457" s="229"/>
      <c r="AG457" s="229"/>
      <c r="AH457" s="229"/>
      <c r="AI457" s="229"/>
    </row>
    <row r="458" spans="9:35">
      <c r="I458" s="229"/>
      <c r="J458" s="229"/>
      <c r="K458" s="229"/>
      <c r="L458" s="229"/>
      <c r="M458" s="229"/>
      <c r="N458" s="229"/>
      <c r="O458" s="229"/>
      <c r="P458" s="229"/>
      <c r="Q458" s="229"/>
      <c r="R458" s="229"/>
      <c r="S458" s="229"/>
      <c r="T458" s="229"/>
      <c r="U458" s="229"/>
      <c r="V458" s="229"/>
      <c r="W458" s="229"/>
      <c r="X458" s="229"/>
      <c r="Y458" s="229"/>
      <c r="Z458" s="229"/>
      <c r="AA458" s="229"/>
      <c r="AB458" s="229"/>
      <c r="AC458" s="229"/>
      <c r="AD458" s="229"/>
      <c r="AE458" s="229"/>
      <c r="AF458" s="229"/>
      <c r="AG458" s="229"/>
      <c r="AH458" s="229"/>
      <c r="AI458" s="229"/>
    </row>
    <row r="459" spans="9:35">
      <c r="I459" s="229"/>
      <c r="J459" s="229"/>
      <c r="K459" s="229"/>
      <c r="L459" s="229"/>
      <c r="M459" s="229"/>
      <c r="N459" s="229"/>
      <c r="O459" s="229"/>
      <c r="P459" s="229"/>
      <c r="Q459" s="229"/>
      <c r="R459" s="229"/>
      <c r="S459" s="229"/>
      <c r="T459" s="229"/>
      <c r="U459" s="229"/>
      <c r="V459" s="229"/>
      <c r="W459" s="229"/>
      <c r="X459" s="229"/>
      <c r="Y459" s="229"/>
      <c r="Z459" s="229"/>
      <c r="AA459" s="229"/>
      <c r="AB459" s="229"/>
      <c r="AC459" s="229"/>
      <c r="AD459" s="229"/>
      <c r="AE459" s="229"/>
      <c r="AF459" s="229"/>
      <c r="AG459" s="229"/>
      <c r="AH459" s="229"/>
      <c r="AI459" s="229"/>
    </row>
    <row r="460" spans="9:35">
      <c r="I460" s="229"/>
      <c r="J460" s="229"/>
      <c r="K460" s="229"/>
      <c r="L460" s="229"/>
      <c r="M460" s="229"/>
      <c r="N460" s="229"/>
      <c r="O460" s="229"/>
      <c r="P460" s="229"/>
      <c r="Q460" s="229"/>
      <c r="R460" s="229"/>
      <c r="S460" s="229"/>
      <c r="T460" s="229"/>
      <c r="U460" s="229"/>
      <c r="V460" s="229"/>
      <c r="W460" s="229"/>
      <c r="X460" s="229"/>
      <c r="Y460" s="229"/>
      <c r="Z460" s="229"/>
      <c r="AA460" s="229"/>
      <c r="AB460" s="229"/>
      <c r="AC460" s="229"/>
      <c r="AD460" s="229"/>
      <c r="AE460" s="229"/>
      <c r="AF460" s="229"/>
      <c r="AG460" s="229"/>
      <c r="AH460" s="229"/>
      <c r="AI460" s="229"/>
    </row>
    <row r="461" spans="9:35">
      <c r="I461" s="229"/>
      <c r="J461" s="229"/>
      <c r="K461" s="229"/>
      <c r="L461" s="229"/>
      <c r="M461" s="229"/>
      <c r="N461" s="229"/>
      <c r="O461" s="229"/>
      <c r="P461" s="229"/>
      <c r="Q461" s="229"/>
      <c r="R461" s="229"/>
      <c r="S461" s="229"/>
      <c r="T461" s="229"/>
      <c r="U461" s="229"/>
      <c r="V461" s="229"/>
      <c r="W461" s="229"/>
      <c r="X461" s="229"/>
      <c r="Y461" s="229"/>
      <c r="Z461" s="229"/>
      <c r="AA461" s="229"/>
      <c r="AB461" s="229"/>
      <c r="AC461" s="229"/>
      <c r="AD461" s="229"/>
      <c r="AE461" s="229"/>
      <c r="AF461" s="229"/>
      <c r="AG461" s="229"/>
      <c r="AH461" s="229"/>
      <c r="AI461" s="229"/>
    </row>
    <row r="462" spans="9:35">
      <c r="I462" s="229"/>
      <c r="J462" s="229"/>
      <c r="K462" s="229"/>
      <c r="L462" s="229"/>
      <c r="M462" s="229"/>
      <c r="N462" s="229"/>
      <c r="O462" s="229"/>
      <c r="P462" s="229"/>
      <c r="Q462" s="229"/>
      <c r="R462" s="229"/>
      <c r="S462" s="229"/>
      <c r="T462" s="229"/>
      <c r="U462" s="229"/>
      <c r="V462" s="229"/>
      <c r="W462" s="229"/>
      <c r="X462" s="229"/>
      <c r="Y462" s="229"/>
      <c r="Z462" s="229"/>
      <c r="AA462" s="229"/>
      <c r="AB462" s="229"/>
      <c r="AC462" s="229"/>
      <c r="AD462" s="229"/>
      <c r="AE462" s="229"/>
      <c r="AF462" s="229"/>
      <c r="AG462" s="229"/>
      <c r="AH462" s="229"/>
      <c r="AI462" s="229"/>
    </row>
    <row r="463" spans="9:35">
      <c r="I463" s="229"/>
      <c r="J463" s="229"/>
      <c r="K463" s="229"/>
      <c r="L463" s="229"/>
      <c r="M463" s="229"/>
      <c r="N463" s="229"/>
      <c r="O463" s="229"/>
      <c r="P463" s="229"/>
      <c r="Q463" s="229"/>
      <c r="R463" s="229"/>
      <c r="S463" s="229"/>
      <c r="T463" s="229"/>
      <c r="U463" s="229"/>
      <c r="V463" s="229"/>
      <c r="W463" s="229"/>
      <c r="X463" s="229"/>
      <c r="Y463" s="229"/>
      <c r="Z463" s="229"/>
      <c r="AA463" s="229"/>
      <c r="AB463" s="229"/>
      <c r="AC463" s="229"/>
      <c r="AD463" s="229"/>
      <c r="AE463" s="229"/>
      <c r="AF463" s="229"/>
      <c r="AG463" s="229"/>
      <c r="AH463" s="229"/>
      <c r="AI463" s="229"/>
    </row>
    <row r="464" spans="9:35">
      <c r="I464" s="229"/>
      <c r="J464" s="229"/>
      <c r="K464" s="229"/>
      <c r="L464" s="229"/>
      <c r="M464" s="229"/>
      <c r="N464" s="229"/>
      <c r="O464" s="229"/>
      <c r="P464" s="229"/>
      <c r="Q464" s="229"/>
      <c r="R464" s="229"/>
      <c r="S464" s="229"/>
      <c r="T464" s="229"/>
      <c r="U464" s="229"/>
      <c r="V464" s="229"/>
      <c r="W464" s="229"/>
      <c r="X464" s="229"/>
      <c r="Y464" s="229"/>
      <c r="Z464" s="229"/>
      <c r="AA464" s="229"/>
      <c r="AB464" s="229"/>
      <c r="AC464" s="229"/>
      <c r="AD464" s="229"/>
      <c r="AE464" s="229"/>
      <c r="AF464" s="229"/>
      <c r="AG464" s="229"/>
      <c r="AH464" s="229"/>
      <c r="AI464" s="229"/>
    </row>
    <row r="465" spans="9:35">
      <c r="I465" s="229"/>
      <c r="J465" s="229"/>
      <c r="K465" s="229"/>
      <c r="L465" s="229"/>
      <c r="M465" s="229"/>
      <c r="N465" s="229"/>
      <c r="O465" s="229"/>
      <c r="P465" s="229"/>
      <c r="Q465" s="229"/>
      <c r="R465" s="229"/>
      <c r="S465" s="229"/>
      <c r="T465" s="229"/>
      <c r="U465" s="229"/>
      <c r="V465" s="229"/>
      <c r="W465" s="229"/>
      <c r="X465" s="229"/>
      <c r="Y465" s="229"/>
      <c r="Z465" s="229"/>
      <c r="AA465" s="229"/>
      <c r="AB465" s="229"/>
      <c r="AC465" s="229"/>
      <c r="AD465" s="229"/>
      <c r="AE465" s="229"/>
      <c r="AF465" s="229"/>
      <c r="AG465" s="229"/>
      <c r="AH465" s="229"/>
      <c r="AI465" s="229"/>
    </row>
    <row r="466" spans="9:35">
      <c r="I466" s="229"/>
      <c r="J466" s="229"/>
      <c r="K466" s="229"/>
      <c r="L466" s="229"/>
      <c r="M466" s="229"/>
      <c r="N466" s="229"/>
      <c r="O466" s="229"/>
      <c r="P466" s="229"/>
      <c r="Q466" s="229"/>
      <c r="R466" s="229"/>
      <c r="S466" s="229"/>
      <c r="T466" s="229"/>
      <c r="U466" s="229"/>
      <c r="V466" s="229"/>
      <c r="W466" s="229"/>
      <c r="X466" s="229"/>
      <c r="Y466" s="229"/>
      <c r="Z466" s="229"/>
      <c r="AA466" s="229"/>
      <c r="AB466" s="229"/>
      <c r="AC466" s="229"/>
      <c r="AD466" s="229"/>
      <c r="AE466" s="229"/>
      <c r="AF466" s="229"/>
      <c r="AG466" s="229"/>
      <c r="AH466" s="229"/>
      <c r="AI466" s="229"/>
    </row>
    <row r="467" spans="9:35">
      <c r="I467" s="229"/>
      <c r="J467" s="229"/>
      <c r="K467" s="229"/>
      <c r="L467" s="229"/>
      <c r="M467" s="229"/>
      <c r="N467" s="229"/>
      <c r="O467" s="229"/>
      <c r="P467" s="229"/>
      <c r="Q467" s="229"/>
      <c r="R467" s="229"/>
      <c r="S467" s="229"/>
      <c r="T467" s="229"/>
      <c r="U467" s="229"/>
      <c r="V467" s="229"/>
      <c r="W467" s="229"/>
      <c r="X467" s="229"/>
      <c r="Y467" s="229"/>
      <c r="Z467" s="229"/>
      <c r="AA467" s="229"/>
      <c r="AB467" s="229"/>
      <c r="AC467" s="229"/>
      <c r="AD467" s="229"/>
      <c r="AE467" s="229"/>
      <c r="AF467" s="229"/>
      <c r="AG467" s="229"/>
      <c r="AH467" s="229"/>
      <c r="AI467" s="229"/>
    </row>
    <row r="468" spans="9:35">
      <c r="I468" s="229"/>
      <c r="J468" s="229"/>
      <c r="K468" s="229"/>
      <c r="L468" s="229"/>
      <c r="M468" s="229"/>
      <c r="N468" s="229"/>
      <c r="O468" s="229"/>
      <c r="P468" s="229"/>
      <c r="Q468" s="229"/>
      <c r="R468" s="229"/>
      <c r="S468" s="229"/>
      <c r="T468" s="229"/>
      <c r="U468" s="229"/>
      <c r="V468" s="229"/>
      <c r="W468" s="229"/>
      <c r="X468" s="229"/>
      <c r="Y468" s="229"/>
      <c r="Z468" s="229"/>
      <c r="AA468" s="229"/>
      <c r="AB468" s="229"/>
      <c r="AC468" s="229"/>
      <c r="AD468" s="229"/>
      <c r="AE468" s="229"/>
      <c r="AF468" s="229"/>
      <c r="AG468" s="229"/>
      <c r="AH468" s="229"/>
      <c r="AI468" s="229"/>
    </row>
    <row r="469" spans="9:35">
      <c r="I469" s="229"/>
      <c r="J469" s="229"/>
      <c r="K469" s="229"/>
      <c r="L469" s="229"/>
      <c r="M469" s="229"/>
      <c r="N469" s="229"/>
      <c r="O469" s="229"/>
      <c r="P469" s="229"/>
      <c r="Q469" s="229"/>
      <c r="R469" s="229"/>
      <c r="S469" s="229"/>
      <c r="T469" s="229"/>
      <c r="U469" s="229"/>
      <c r="V469" s="229"/>
      <c r="W469" s="229"/>
      <c r="X469" s="229"/>
      <c r="Y469" s="229"/>
      <c r="Z469" s="229"/>
      <c r="AA469" s="229"/>
      <c r="AB469" s="229"/>
      <c r="AC469" s="229"/>
      <c r="AD469" s="229"/>
      <c r="AE469" s="229"/>
      <c r="AF469" s="229"/>
      <c r="AG469" s="229"/>
      <c r="AH469" s="229"/>
      <c r="AI469" s="229"/>
    </row>
    <row r="470" spans="9:35">
      <c r="I470" s="229"/>
      <c r="J470" s="229"/>
      <c r="K470" s="229"/>
      <c r="L470" s="229"/>
      <c r="M470" s="229"/>
      <c r="N470" s="229"/>
      <c r="O470" s="229"/>
      <c r="P470" s="229"/>
      <c r="Q470" s="229"/>
      <c r="R470" s="229"/>
      <c r="S470" s="229"/>
      <c r="T470" s="229"/>
      <c r="U470" s="229"/>
      <c r="V470" s="229"/>
      <c r="W470" s="229"/>
      <c r="X470" s="229"/>
      <c r="Y470" s="229"/>
      <c r="Z470" s="229"/>
      <c r="AA470" s="229"/>
      <c r="AB470" s="229"/>
      <c r="AC470" s="229"/>
      <c r="AD470" s="229"/>
      <c r="AE470" s="229"/>
      <c r="AF470" s="229"/>
      <c r="AG470" s="229"/>
      <c r="AH470" s="229"/>
      <c r="AI470" s="229"/>
    </row>
    <row r="471" spans="9:35">
      <c r="I471" s="229"/>
      <c r="J471" s="229"/>
      <c r="K471" s="229"/>
      <c r="L471" s="229"/>
      <c r="M471" s="229"/>
      <c r="N471" s="229"/>
      <c r="O471" s="229"/>
      <c r="P471" s="229"/>
      <c r="Q471" s="229"/>
      <c r="R471" s="229"/>
      <c r="S471" s="229"/>
      <c r="T471" s="229"/>
      <c r="U471" s="229"/>
      <c r="V471" s="229"/>
      <c r="W471" s="229"/>
      <c r="X471" s="229"/>
      <c r="Y471" s="229"/>
      <c r="Z471" s="229"/>
      <c r="AA471" s="229"/>
      <c r="AB471" s="229"/>
      <c r="AC471" s="229"/>
      <c r="AD471" s="229"/>
      <c r="AE471" s="229"/>
      <c r="AF471" s="229"/>
      <c r="AG471" s="229"/>
      <c r="AH471" s="229"/>
      <c r="AI471" s="229"/>
    </row>
    <row r="472" spans="9:35">
      <c r="I472" s="229"/>
      <c r="J472" s="229"/>
      <c r="K472" s="229"/>
      <c r="L472" s="229"/>
      <c r="M472" s="229"/>
      <c r="N472" s="229"/>
      <c r="O472" s="229"/>
      <c r="P472" s="229"/>
      <c r="Q472" s="229"/>
      <c r="R472" s="229"/>
      <c r="S472" s="229"/>
      <c r="T472" s="229"/>
      <c r="U472" s="229"/>
      <c r="V472" s="229"/>
      <c r="W472" s="229"/>
      <c r="X472" s="229"/>
      <c r="Y472" s="229"/>
      <c r="Z472" s="229"/>
      <c r="AA472" s="229"/>
      <c r="AB472" s="229"/>
      <c r="AC472" s="229"/>
      <c r="AD472" s="229"/>
      <c r="AE472" s="229"/>
      <c r="AF472" s="229"/>
      <c r="AG472" s="229"/>
      <c r="AH472" s="229"/>
      <c r="AI472" s="229"/>
    </row>
    <row r="473" spans="9:35">
      <c r="I473" s="229"/>
      <c r="J473" s="229"/>
      <c r="K473" s="229"/>
      <c r="L473" s="229"/>
      <c r="M473" s="229"/>
      <c r="N473" s="229"/>
      <c r="O473" s="229"/>
      <c r="P473" s="229"/>
      <c r="Q473" s="229"/>
      <c r="R473" s="229"/>
      <c r="S473" s="229"/>
      <c r="T473" s="229"/>
      <c r="U473" s="229"/>
      <c r="V473" s="229"/>
      <c r="W473" s="229"/>
      <c r="X473" s="229"/>
      <c r="Y473" s="229"/>
      <c r="Z473" s="229"/>
      <c r="AA473" s="229"/>
      <c r="AB473" s="229"/>
      <c r="AC473" s="229"/>
      <c r="AD473" s="229"/>
      <c r="AE473" s="229"/>
      <c r="AF473" s="229"/>
      <c r="AG473" s="229"/>
      <c r="AH473" s="229"/>
      <c r="AI473" s="229"/>
    </row>
    <row r="474" spans="9:35">
      <c r="I474" s="229"/>
      <c r="J474" s="229"/>
      <c r="K474" s="229"/>
      <c r="L474" s="229"/>
      <c r="M474" s="229"/>
      <c r="N474" s="229"/>
      <c r="O474" s="229"/>
      <c r="P474" s="229"/>
      <c r="Q474" s="229"/>
      <c r="R474" s="229"/>
      <c r="S474" s="229"/>
      <c r="T474" s="229"/>
      <c r="U474" s="229"/>
      <c r="V474" s="229"/>
      <c r="W474" s="229"/>
      <c r="X474" s="229"/>
      <c r="Y474" s="229"/>
      <c r="Z474" s="229"/>
      <c r="AA474" s="229"/>
      <c r="AB474" s="229"/>
      <c r="AC474" s="229"/>
      <c r="AD474" s="229"/>
      <c r="AE474" s="229"/>
      <c r="AF474" s="229"/>
      <c r="AG474" s="229"/>
      <c r="AH474" s="229"/>
      <c r="AI474" s="229"/>
    </row>
    <row r="475" spans="9:35">
      <c r="I475" s="229"/>
      <c r="J475" s="229"/>
      <c r="K475" s="229"/>
      <c r="L475" s="229"/>
      <c r="M475" s="229"/>
      <c r="N475" s="229"/>
      <c r="O475" s="229"/>
      <c r="P475" s="229"/>
      <c r="Q475" s="229"/>
      <c r="R475" s="229"/>
      <c r="S475" s="229"/>
      <c r="T475" s="229"/>
      <c r="U475" s="229"/>
      <c r="V475" s="229"/>
      <c r="W475" s="229"/>
      <c r="X475" s="229"/>
      <c r="Y475" s="229"/>
      <c r="Z475" s="229"/>
      <c r="AA475" s="229"/>
      <c r="AB475" s="229"/>
      <c r="AC475" s="229"/>
      <c r="AD475" s="229"/>
      <c r="AE475" s="229"/>
      <c r="AF475" s="229"/>
      <c r="AG475" s="229"/>
      <c r="AH475" s="229"/>
      <c r="AI475" s="229"/>
    </row>
    <row r="476" spans="9:35">
      <c r="I476" s="229"/>
      <c r="J476" s="229"/>
      <c r="K476" s="229"/>
      <c r="L476" s="229"/>
      <c r="M476" s="229"/>
      <c r="N476" s="229"/>
      <c r="O476" s="229"/>
      <c r="P476" s="229"/>
      <c r="Q476" s="229"/>
      <c r="R476" s="229"/>
      <c r="S476" s="229"/>
      <c r="T476" s="229"/>
      <c r="U476" s="229"/>
      <c r="V476" s="229"/>
      <c r="W476" s="229"/>
      <c r="X476" s="229"/>
      <c r="Y476" s="229"/>
      <c r="Z476" s="229"/>
      <c r="AA476" s="229"/>
      <c r="AB476" s="229"/>
      <c r="AC476" s="229"/>
      <c r="AD476" s="229"/>
      <c r="AE476" s="229"/>
      <c r="AF476" s="229"/>
      <c r="AG476" s="229"/>
      <c r="AH476" s="229"/>
      <c r="AI476" s="229"/>
    </row>
    <row r="477" spans="9:35">
      <c r="I477" s="229"/>
      <c r="J477" s="229"/>
      <c r="K477" s="229"/>
      <c r="L477" s="229"/>
      <c r="M477" s="229"/>
      <c r="N477" s="229"/>
      <c r="O477" s="229"/>
      <c r="P477" s="229"/>
      <c r="Q477" s="229"/>
      <c r="R477" s="229"/>
      <c r="S477" s="229"/>
      <c r="T477" s="229"/>
      <c r="U477" s="229"/>
      <c r="V477" s="229"/>
      <c r="W477" s="229"/>
      <c r="X477" s="229"/>
      <c r="Y477" s="229"/>
      <c r="Z477" s="229"/>
      <c r="AA477" s="229"/>
      <c r="AB477" s="229"/>
      <c r="AC477" s="229"/>
      <c r="AD477" s="229"/>
      <c r="AE477" s="229"/>
      <c r="AF477" s="229"/>
      <c r="AG477" s="229"/>
      <c r="AH477" s="229"/>
      <c r="AI477" s="229"/>
    </row>
    <row r="478" spans="9:35">
      <c r="I478" s="229"/>
      <c r="J478" s="229"/>
      <c r="K478" s="229"/>
      <c r="L478" s="229"/>
      <c r="M478" s="229"/>
      <c r="N478" s="229"/>
      <c r="O478" s="229"/>
      <c r="P478" s="229"/>
      <c r="Q478" s="229"/>
      <c r="R478" s="229"/>
      <c r="S478" s="229"/>
      <c r="T478" s="229"/>
      <c r="U478" s="229"/>
      <c r="V478" s="229"/>
      <c r="W478" s="229"/>
      <c r="X478" s="229"/>
      <c r="Y478" s="229"/>
      <c r="Z478" s="229"/>
      <c r="AA478" s="229"/>
      <c r="AB478" s="229"/>
      <c r="AC478" s="229"/>
      <c r="AD478" s="229"/>
      <c r="AE478" s="229"/>
      <c r="AF478" s="229"/>
      <c r="AG478" s="229"/>
      <c r="AH478" s="229"/>
      <c r="AI478" s="229"/>
    </row>
    <row r="479" spans="9:35">
      <c r="I479" s="229"/>
      <c r="J479" s="229"/>
      <c r="K479" s="229"/>
      <c r="L479" s="229"/>
      <c r="M479" s="229"/>
      <c r="N479" s="229"/>
      <c r="O479" s="229"/>
      <c r="P479" s="229"/>
      <c r="Q479" s="229"/>
      <c r="R479" s="229"/>
      <c r="S479" s="229"/>
      <c r="T479" s="229"/>
      <c r="U479" s="229"/>
      <c r="V479" s="229"/>
      <c r="W479" s="229"/>
      <c r="X479" s="229"/>
      <c r="Y479" s="229"/>
      <c r="Z479" s="229"/>
      <c r="AA479" s="229"/>
      <c r="AB479" s="229"/>
      <c r="AC479" s="229"/>
      <c r="AD479" s="229"/>
      <c r="AE479" s="229"/>
      <c r="AF479" s="229"/>
      <c r="AG479" s="229"/>
      <c r="AH479" s="229"/>
      <c r="AI479" s="229"/>
    </row>
    <row r="480" spans="9:35">
      <c r="I480" s="229"/>
      <c r="J480" s="229"/>
      <c r="K480" s="229"/>
      <c r="L480" s="229"/>
      <c r="M480" s="229"/>
      <c r="N480" s="229"/>
      <c r="O480" s="229"/>
      <c r="P480" s="229"/>
      <c r="Q480" s="229"/>
      <c r="R480" s="229"/>
      <c r="S480" s="229"/>
      <c r="T480" s="229"/>
      <c r="U480" s="229"/>
      <c r="V480" s="229"/>
      <c r="W480" s="229"/>
      <c r="X480" s="229"/>
      <c r="Y480" s="229"/>
      <c r="Z480" s="229"/>
      <c r="AA480" s="229"/>
      <c r="AB480" s="229"/>
      <c r="AC480" s="229"/>
      <c r="AD480" s="229"/>
      <c r="AE480" s="229"/>
      <c r="AF480" s="229"/>
      <c r="AG480" s="229"/>
      <c r="AH480" s="229"/>
      <c r="AI480" s="229"/>
    </row>
    <row r="481" spans="9:35">
      <c r="I481" s="229"/>
      <c r="J481" s="229"/>
      <c r="K481" s="229"/>
      <c r="L481" s="229"/>
      <c r="M481" s="229"/>
      <c r="N481" s="229"/>
      <c r="O481" s="229"/>
      <c r="P481" s="229"/>
      <c r="Q481" s="229"/>
      <c r="R481" s="229"/>
      <c r="S481" s="229"/>
      <c r="T481" s="229"/>
      <c r="U481" s="229"/>
      <c r="V481" s="229"/>
      <c r="W481" s="229"/>
      <c r="X481" s="229"/>
      <c r="Y481" s="229"/>
      <c r="Z481" s="229"/>
      <c r="AA481" s="229"/>
      <c r="AB481" s="229"/>
      <c r="AC481" s="229"/>
      <c r="AD481" s="229"/>
      <c r="AE481" s="229"/>
      <c r="AF481" s="229"/>
      <c r="AG481" s="229"/>
      <c r="AH481" s="229"/>
      <c r="AI481" s="229"/>
    </row>
    <row r="482" spans="9:35">
      <c r="I482" s="229"/>
      <c r="J482" s="229"/>
      <c r="K482" s="229"/>
      <c r="L482" s="229"/>
      <c r="M482" s="229"/>
      <c r="N482" s="229"/>
      <c r="O482" s="229"/>
      <c r="P482" s="229"/>
      <c r="Q482" s="229"/>
      <c r="R482" s="229"/>
      <c r="S482" s="229"/>
      <c r="T482" s="229"/>
      <c r="U482" s="229"/>
      <c r="V482" s="229"/>
      <c r="W482" s="229"/>
      <c r="X482" s="229"/>
      <c r="Y482" s="229"/>
      <c r="Z482" s="229"/>
      <c r="AA482" s="229"/>
      <c r="AB482" s="229"/>
      <c r="AC482" s="229"/>
      <c r="AD482" s="229"/>
      <c r="AE482" s="229"/>
      <c r="AF482" s="229"/>
      <c r="AG482" s="229"/>
      <c r="AH482" s="229"/>
      <c r="AI482" s="229"/>
    </row>
    <row r="483" spans="9:35">
      <c r="I483" s="229"/>
      <c r="J483" s="229"/>
      <c r="K483" s="229"/>
      <c r="L483" s="229"/>
      <c r="M483" s="229"/>
      <c r="N483" s="229"/>
      <c r="O483" s="229"/>
      <c r="P483" s="229"/>
      <c r="Q483" s="229"/>
      <c r="R483" s="229"/>
      <c r="S483" s="229"/>
      <c r="T483" s="229"/>
      <c r="U483" s="229"/>
      <c r="V483" s="229"/>
      <c r="W483" s="229"/>
      <c r="X483" s="229"/>
      <c r="Y483" s="229"/>
      <c r="Z483" s="229"/>
      <c r="AA483" s="229"/>
      <c r="AB483" s="229"/>
      <c r="AC483" s="229"/>
      <c r="AD483" s="229"/>
      <c r="AE483" s="229"/>
      <c r="AF483" s="229"/>
      <c r="AG483" s="229"/>
      <c r="AH483" s="229"/>
      <c r="AI483" s="229"/>
    </row>
    <row r="484" spans="9:35">
      <c r="I484" s="229"/>
      <c r="J484" s="229"/>
      <c r="K484" s="229"/>
      <c r="L484" s="229"/>
      <c r="M484" s="229"/>
      <c r="N484" s="229"/>
      <c r="O484" s="229"/>
      <c r="P484" s="229"/>
      <c r="Q484" s="229"/>
      <c r="R484" s="229"/>
      <c r="S484" s="229"/>
      <c r="T484" s="229"/>
      <c r="U484" s="229"/>
      <c r="V484" s="229"/>
      <c r="W484" s="229"/>
      <c r="X484" s="229"/>
      <c r="Y484" s="229"/>
      <c r="Z484" s="229"/>
      <c r="AA484" s="229"/>
      <c r="AB484" s="229"/>
      <c r="AC484" s="229"/>
      <c r="AD484" s="229"/>
      <c r="AE484" s="229"/>
      <c r="AF484" s="229"/>
      <c r="AG484" s="229"/>
      <c r="AH484" s="229"/>
      <c r="AI484" s="229"/>
    </row>
    <row r="485" spans="9:35">
      <c r="I485" s="229"/>
      <c r="J485" s="229"/>
      <c r="K485" s="229"/>
      <c r="L485" s="229"/>
      <c r="M485" s="229"/>
      <c r="N485" s="229"/>
      <c r="O485" s="229"/>
      <c r="P485" s="229"/>
      <c r="Q485" s="229"/>
      <c r="R485" s="229"/>
      <c r="S485" s="229"/>
      <c r="T485" s="229"/>
      <c r="U485" s="229"/>
      <c r="V485" s="229"/>
      <c r="W485" s="229"/>
      <c r="X485" s="229"/>
      <c r="Y485" s="229"/>
      <c r="Z485" s="229"/>
      <c r="AA485" s="229"/>
      <c r="AB485" s="229"/>
      <c r="AC485" s="229"/>
      <c r="AD485" s="229"/>
      <c r="AE485" s="229"/>
      <c r="AF485" s="229"/>
      <c r="AG485" s="229"/>
      <c r="AH485" s="229"/>
      <c r="AI485" s="229"/>
    </row>
    <row r="486" spans="9:35">
      <c r="I486" s="229"/>
      <c r="J486" s="229"/>
      <c r="K486" s="229"/>
      <c r="L486" s="229"/>
      <c r="M486" s="229"/>
      <c r="N486" s="229"/>
      <c r="O486" s="229"/>
      <c r="P486" s="229"/>
      <c r="Q486" s="229"/>
      <c r="R486" s="229"/>
      <c r="S486" s="229"/>
      <c r="T486" s="229"/>
      <c r="U486" s="229"/>
      <c r="V486" s="229"/>
      <c r="W486" s="229"/>
      <c r="X486" s="229"/>
      <c r="Y486" s="229"/>
      <c r="Z486" s="229"/>
      <c r="AA486" s="229"/>
      <c r="AB486" s="229"/>
      <c r="AC486" s="229"/>
      <c r="AD486" s="229"/>
      <c r="AE486" s="229"/>
      <c r="AF486" s="229"/>
      <c r="AG486" s="229"/>
      <c r="AH486" s="229"/>
      <c r="AI486" s="229"/>
    </row>
    <row r="487" spans="9:35">
      <c r="I487" s="229"/>
      <c r="J487" s="229"/>
      <c r="K487" s="229"/>
      <c r="L487" s="229"/>
      <c r="M487" s="229"/>
      <c r="N487" s="229"/>
      <c r="O487" s="229"/>
      <c r="P487" s="229"/>
      <c r="Q487" s="229"/>
      <c r="R487" s="229"/>
      <c r="S487" s="229"/>
      <c r="T487" s="229"/>
      <c r="U487" s="229"/>
      <c r="V487" s="229"/>
      <c r="W487" s="229"/>
      <c r="X487" s="229"/>
      <c r="Y487" s="229"/>
      <c r="Z487" s="229"/>
      <c r="AA487" s="229"/>
      <c r="AB487" s="229"/>
      <c r="AC487" s="229"/>
      <c r="AD487" s="229"/>
      <c r="AE487" s="229"/>
      <c r="AF487" s="229"/>
      <c r="AG487" s="229"/>
      <c r="AH487" s="229"/>
      <c r="AI487" s="229"/>
    </row>
    <row r="488" spans="9:35">
      <c r="I488" s="229"/>
      <c r="J488" s="229"/>
      <c r="K488" s="229"/>
      <c r="L488" s="229"/>
      <c r="M488" s="229"/>
      <c r="N488" s="229"/>
      <c r="O488" s="229"/>
      <c r="P488" s="229"/>
      <c r="Q488" s="229"/>
      <c r="R488" s="229"/>
      <c r="S488" s="229"/>
      <c r="T488" s="229"/>
      <c r="U488" s="229"/>
      <c r="V488" s="229"/>
      <c r="W488" s="229"/>
      <c r="X488" s="229"/>
      <c r="Y488" s="229"/>
      <c r="Z488" s="229"/>
      <c r="AA488" s="229"/>
      <c r="AB488" s="229"/>
      <c r="AC488" s="229"/>
      <c r="AD488" s="229"/>
      <c r="AE488" s="229"/>
      <c r="AF488" s="229"/>
      <c r="AG488" s="229"/>
      <c r="AH488" s="229"/>
      <c r="AI488" s="229"/>
    </row>
    <row r="489" spans="9:35">
      <c r="I489" s="229"/>
      <c r="J489" s="229"/>
      <c r="K489" s="229"/>
      <c r="L489" s="229"/>
      <c r="M489" s="229"/>
      <c r="N489" s="229"/>
      <c r="O489" s="229"/>
      <c r="P489" s="229"/>
      <c r="Q489" s="229"/>
      <c r="R489" s="229"/>
      <c r="S489" s="229"/>
      <c r="T489" s="229"/>
      <c r="U489" s="229"/>
      <c r="V489" s="229"/>
      <c r="W489" s="229"/>
      <c r="X489" s="229"/>
      <c r="Y489" s="229"/>
      <c r="Z489" s="229"/>
      <c r="AA489" s="229"/>
      <c r="AB489" s="229"/>
      <c r="AC489" s="229"/>
      <c r="AD489" s="229"/>
      <c r="AE489" s="229"/>
      <c r="AF489" s="229"/>
      <c r="AG489" s="229"/>
      <c r="AH489" s="229"/>
      <c r="AI489" s="229"/>
    </row>
    <row r="490" spans="9:35">
      <c r="I490" s="229"/>
      <c r="J490" s="229"/>
      <c r="K490" s="229"/>
      <c r="L490" s="229"/>
      <c r="M490" s="229"/>
      <c r="N490" s="229"/>
      <c r="O490" s="229"/>
      <c r="P490" s="229"/>
      <c r="Q490" s="229"/>
      <c r="R490" s="229"/>
      <c r="S490" s="229"/>
      <c r="T490" s="229"/>
      <c r="U490" s="229"/>
      <c r="V490" s="229"/>
      <c r="W490" s="229"/>
      <c r="X490" s="229"/>
      <c r="Y490" s="229"/>
      <c r="Z490" s="229"/>
      <c r="AA490" s="229"/>
      <c r="AB490" s="229"/>
      <c r="AC490" s="229"/>
      <c r="AD490" s="229"/>
      <c r="AE490" s="229"/>
      <c r="AF490" s="229"/>
      <c r="AG490" s="229"/>
      <c r="AH490" s="229"/>
      <c r="AI490" s="229"/>
    </row>
    <row r="491" spans="9:35">
      <c r="I491" s="229"/>
      <c r="J491" s="229"/>
      <c r="K491" s="229"/>
      <c r="L491" s="229"/>
      <c r="M491" s="229"/>
      <c r="N491" s="229"/>
      <c r="O491" s="229"/>
      <c r="P491" s="229"/>
      <c r="Q491" s="229"/>
      <c r="R491" s="229"/>
      <c r="S491" s="229"/>
      <c r="T491" s="229"/>
      <c r="U491" s="229"/>
      <c r="V491" s="229"/>
      <c r="W491" s="229"/>
      <c r="X491" s="229"/>
      <c r="Y491" s="229"/>
      <c r="Z491" s="229"/>
      <c r="AA491" s="229"/>
      <c r="AB491" s="229"/>
      <c r="AC491" s="229"/>
      <c r="AD491" s="229"/>
      <c r="AE491" s="229"/>
      <c r="AF491" s="229"/>
      <c r="AG491" s="229"/>
      <c r="AH491" s="229"/>
      <c r="AI491" s="229"/>
    </row>
    <row r="492" spans="9:35">
      <c r="I492" s="229"/>
      <c r="J492" s="229"/>
      <c r="K492" s="229"/>
      <c r="L492" s="229"/>
      <c r="M492" s="229"/>
      <c r="N492" s="229"/>
      <c r="O492" s="229"/>
      <c r="P492" s="229"/>
      <c r="Q492" s="229"/>
      <c r="R492" s="229"/>
      <c r="S492" s="229"/>
      <c r="T492" s="229"/>
      <c r="U492" s="229"/>
      <c r="V492" s="229"/>
      <c r="W492" s="229"/>
      <c r="X492" s="229"/>
      <c r="Y492" s="229"/>
      <c r="Z492" s="229"/>
      <c r="AA492" s="229"/>
      <c r="AB492" s="229"/>
      <c r="AC492" s="229"/>
      <c r="AD492" s="229"/>
      <c r="AE492" s="229"/>
      <c r="AF492" s="229"/>
      <c r="AG492" s="229"/>
      <c r="AH492" s="229"/>
      <c r="AI492" s="229"/>
    </row>
    <row r="493" spans="9:35">
      <c r="I493" s="229"/>
      <c r="J493" s="229"/>
      <c r="K493" s="229"/>
      <c r="L493" s="229"/>
      <c r="M493" s="229"/>
      <c r="N493" s="229"/>
      <c r="O493" s="229"/>
      <c r="P493" s="229"/>
      <c r="Q493" s="229"/>
      <c r="R493" s="229"/>
      <c r="S493" s="229"/>
      <c r="T493" s="229"/>
      <c r="U493" s="229"/>
      <c r="V493" s="229"/>
      <c r="W493" s="229"/>
      <c r="X493" s="229"/>
      <c r="Y493" s="229"/>
      <c r="Z493" s="229"/>
      <c r="AA493" s="229"/>
      <c r="AB493" s="229"/>
      <c r="AC493" s="229"/>
      <c r="AD493" s="229"/>
      <c r="AE493" s="229"/>
      <c r="AF493" s="229"/>
      <c r="AG493" s="229"/>
      <c r="AH493" s="229"/>
      <c r="AI493" s="229"/>
    </row>
    <row r="494" spans="9:35">
      <c r="I494" s="229"/>
      <c r="J494" s="229"/>
      <c r="K494" s="229"/>
      <c r="L494" s="229"/>
      <c r="M494" s="229"/>
      <c r="N494" s="229"/>
      <c r="O494" s="229"/>
      <c r="P494" s="229"/>
      <c r="Q494" s="229"/>
      <c r="R494" s="229"/>
      <c r="S494" s="229"/>
      <c r="T494" s="229"/>
      <c r="U494" s="229"/>
      <c r="V494" s="229"/>
      <c r="W494" s="229"/>
      <c r="X494" s="229"/>
      <c r="Y494" s="229"/>
      <c r="Z494" s="229"/>
      <c r="AA494" s="229"/>
      <c r="AB494" s="229"/>
      <c r="AC494" s="229"/>
      <c r="AD494" s="229"/>
      <c r="AE494" s="229"/>
      <c r="AF494" s="229"/>
      <c r="AG494" s="229"/>
      <c r="AH494" s="229"/>
      <c r="AI494" s="229"/>
    </row>
    <row r="495" spans="9:35">
      <c r="I495" s="229"/>
      <c r="J495" s="229"/>
      <c r="K495" s="229"/>
      <c r="L495" s="229"/>
      <c r="M495" s="229"/>
      <c r="N495" s="229"/>
      <c r="O495" s="229"/>
      <c r="P495" s="229"/>
      <c r="Q495" s="229"/>
      <c r="R495" s="229"/>
      <c r="S495" s="229"/>
      <c r="T495" s="229"/>
      <c r="U495" s="229"/>
      <c r="V495" s="229"/>
      <c r="W495" s="229"/>
      <c r="X495" s="229"/>
      <c r="Y495" s="229"/>
      <c r="Z495" s="229"/>
      <c r="AA495" s="229"/>
      <c r="AB495" s="229"/>
      <c r="AC495" s="229"/>
      <c r="AD495" s="229"/>
      <c r="AE495" s="229"/>
      <c r="AF495" s="229"/>
      <c r="AG495" s="229"/>
      <c r="AH495" s="229"/>
      <c r="AI495" s="229"/>
    </row>
    <row r="496" spans="9:35">
      <c r="I496" s="229"/>
      <c r="J496" s="229"/>
      <c r="K496" s="229"/>
      <c r="L496" s="229"/>
      <c r="M496" s="229"/>
      <c r="N496" s="229"/>
      <c r="O496" s="229"/>
      <c r="P496" s="229"/>
      <c r="Q496" s="229"/>
      <c r="R496" s="229"/>
      <c r="S496" s="229"/>
      <c r="T496" s="229"/>
      <c r="U496" s="229"/>
      <c r="V496" s="229"/>
      <c r="W496" s="229"/>
      <c r="X496" s="229"/>
      <c r="Y496" s="229"/>
      <c r="Z496" s="229"/>
      <c r="AA496" s="229"/>
      <c r="AB496" s="229"/>
      <c r="AC496" s="229"/>
      <c r="AD496" s="229"/>
      <c r="AE496" s="229"/>
      <c r="AF496" s="229"/>
      <c r="AG496" s="229"/>
      <c r="AH496" s="229"/>
      <c r="AI496" s="229"/>
    </row>
    <row r="497" spans="9:35">
      <c r="I497" s="229"/>
      <c r="J497" s="229"/>
      <c r="K497" s="229"/>
      <c r="L497" s="229"/>
      <c r="M497" s="229"/>
      <c r="N497" s="229"/>
      <c r="O497" s="229"/>
      <c r="P497" s="229"/>
      <c r="Q497" s="229"/>
      <c r="R497" s="229"/>
      <c r="S497" s="229"/>
      <c r="T497" s="229"/>
      <c r="U497" s="229"/>
      <c r="V497" s="229"/>
      <c r="W497" s="229"/>
      <c r="X497" s="229"/>
      <c r="Y497" s="229"/>
      <c r="Z497" s="229"/>
      <c r="AA497" s="229"/>
      <c r="AB497" s="229"/>
      <c r="AC497" s="229"/>
      <c r="AD497" s="229"/>
      <c r="AE497" s="229"/>
      <c r="AF497" s="229"/>
      <c r="AG497" s="229"/>
      <c r="AH497" s="229"/>
      <c r="AI497" s="229"/>
    </row>
    <row r="498" spans="9:35">
      <c r="I498" s="229"/>
      <c r="J498" s="229"/>
      <c r="K498" s="229"/>
      <c r="L498" s="229"/>
      <c r="M498" s="229"/>
      <c r="N498" s="229"/>
      <c r="O498" s="229"/>
      <c r="P498" s="229"/>
      <c r="Q498" s="229"/>
      <c r="R498" s="229"/>
      <c r="S498" s="229"/>
      <c r="T498" s="229"/>
      <c r="U498" s="229"/>
      <c r="V498" s="229"/>
      <c r="W498" s="229"/>
      <c r="X498" s="229"/>
      <c r="Y498" s="229"/>
      <c r="Z498" s="229"/>
      <c r="AA498" s="229"/>
      <c r="AB498" s="229"/>
      <c r="AC498" s="229"/>
      <c r="AD498" s="229"/>
      <c r="AE498" s="229"/>
      <c r="AF498" s="229"/>
      <c r="AG498" s="229"/>
      <c r="AH498" s="229"/>
      <c r="AI498" s="229"/>
    </row>
    <row r="499" spans="9:35">
      <c r="I499" s="229"/>
      <c r="J499" s="229"/>
      <c r="K499" s="229"/>
      <c r="L499" s="229"/>
      <c r="M499" s="229"/>
      <c r="N499" s="229"/>
      <c r="O499" s="229"/>
      <c r="P499" s="229"/>
      <c r="Q499" s="229"/>
      <c r="R499" s="229"/>
      <c r="S499" s="229"/>
      <c r="T499" s="229"/>
      <c r="U499" s="229"/>
      <c r="V499" s="229"/>
      <c r="W499" s="229"/>
      <c r="X499" s="229"/>
      <c r="Y499" s="229"/>
      <c r="Z499" s="229"/>
      <c r="AA499" s="229"/>
      <c r="AB499" s="229"/>
      <c r="AC499" s="229"/>
      <c r="AD499" s="229"/>
      <c r="AE499" s="229"/>
      <c r="AF499" s="229"/>
      <c r="AG499" s="229"/>
      <c r="AH499" s="229"/>
      <c r="AI499" s="229"/>
    </row>
    <row r="500" spans="9:35">
      <c r="I500" s="229"/>
      <c r="J500" s="229"/>
      <c r="K500" s="229"/>
      <c r="L500" s="229"/>
      <c r="M500" s="229"/>
      <c r="N500" s="229"/>
      <c r="O500" s="229"/>
      <c r="P500" s="229"/>
      <c r="Q500" s="229"/>
      <c r="R500" s="229"/>
      <c r="S500" s="229"/>
      <c r="T500" s="229"/>
      <c r="U500" s="229"/>
      <c r="V500" s="229"/>
      <c r="W500" s="229"/>
      <c r="X500" s="229"/>
      <c r="Y500" s="229"/>
      <c r="Z500" s="229"/>
      <c r="AA500" s="229"/>
      <c r="AB500" s="229"/>
      <c r="AC500" s="229"/>
      <c r="AD500" s="229"/>
      <c r="AE500" s="229"/>
      <c r="AF500" s="229"/>
      <c r="AG500" s="229"/>
      <c r="AH500" s="229"/>
      <c r="AI500" s="229"/>
    </row>
    <row r="501" spans="9:35">
      <c r="I501" s="229"/>
      <c r="J501" s="229"/>
      <c r="K501" s="229"/>
      <c r="L501" s="229"/>
      <c r="M501" s="229"/>
      <c r="N501" s="229"/>
      <c r="O501" s="229"/>
      <c r="P501" s="229"/>
      <c r="Q501" s="229"/>
      <c r="R501" s="229"/>
      <c r="S501" s="229"/>
      <c r="T501" s="229"/>
      <c r="U501" s="229"/>
      <c r="V501" s="229"/>
      <c r="W501" s="229"/>
      <c r="X501" s="229"/>
      <c r="Y501" s="229"/>
      <c r="Z501" s="229"/>
      <c r="AA501" s="229"/>
      <c r="AB501" s="229"/>
      <c r="AC501" s="229"/>
      <c r="AD501" s="229"/>
      <c r="AE501" s="229"/>
      <c r="AF501" s="229"/>
      <c r="AG501" s="229"/>
      <c r="AH501" s="229"/>
      <c r="AI501" s="229"/>
    </row>
    <row r="502" spans="9:35">
      <c r="I502" s="229"/>
      <c r="J502" s="229"/>
      <c r="K502" s="229"/>
      <c r="L502" s="229"/>
      <c r="M502" s="229"/>
      <c r="N502" s="229"/>
      <c r="O502" s="229"/>
      <c r="P502" s="229"/>
      <c r="Q502" s="229"/>
      <c r="R502" s="229"/>
      <c r="S502" s="229"/>
      <c r="T502" s="229"/>
      <c r="U502" s="229"/>
      <c r="V502" s="229"/>
      <c r="W502" s="229"/>
      <c r="X502" s="229"/>
      <c r="Y502" s="229"/>
      <c r="Z502" s="229"/>
      <c r="AA502" s="229"/>
      <c r="AB502" s="229"/>
      <c r="AC502" s="229"/>
      <c r="AD502" s="229"/>
      <c r="AE502" s="229"/>
      <c r="AF502" s="229"/>
      <c r="AG502" s="229"/>
      <c r="AH502" s="229"/>
      <c r="AI502" s="229"/>
    </row>
    <row r="503" spans="9:35">
      <c r="I503" s="229"/>
      <c r="J503" s="229"/>
      <c r="K503" s="229"/>
      <c r="L503" s="229"/>
      <c r="M503" s="229"/>
      <c r="N503" s="229"/>
      <c r="O503" s="229"/>
      <c r="P503" s="229"/>
      <c r="Q503" s="229"/>
      <c r="R503" s="229"/>
      <c r="S503" s="229"/>
      <c r="T503" s="229"/>
      <c r="U503" s="229"/>
      <c r="V503" s="229"/>
      <c r="W503" s="229"/>
      <c r="X503" s="229"/>
      <c r="Y503" s="229"/>
      <c r="Z503" s="229"/>
      <c r="AA503" s="229"/>
      <c r="AB503" s="229"/>
      <c r="AC503" s="229"/>
      <c r="AD503" s="229"/>
      <c r="AE503" s="229"/>
      <c r="AF503" s="229"/>
      <c r="AG503" s="229"/>
      <c r="AH503" s="229"/>
      <c r="AI503" s="229"/>
    </row>
    <row r="504" spans="9:35">
      <c r="I504" s="229"/>
      <c r="J504" s="229"/>
      <c r="K504" s="229"/>
      <c r="L504" s="229"/>
      <c r="M504" s="229"/>
      <c r="N504" s="229"/>
      <c r="O504" s="229"/>
      <c r="P504" s="229"/>
      <c r="Q504" s="229"/>
      <c r="R504" s="229"/>
      <c r="S504" s="229"/>
      <c r="T504" s="229"/>
      <c r="U504" s="229"/>
      <c r="V504" s="229"/>
      <c r="W504" s="229"/>
      <c r="X504" s="229"/>
      <c r="Y504" s="229"/>
      <c r="Z504" s="229"/>
      <c r="AA504" s="229"/>
      <c r="AB504" s="229"/>
      <c r="AC504" s="229"/>
      <c r="AD504" s="229"/>
      <c r="AE504" s="229"/>
      <c r="AF504" s="229"/>
      <c r="AG504" s="229"/>
      <c r="AH504" s="229"/>
      <c r="AI504" s="229"/>
    </row>
    <row r="505" spans="9:35">
      <c r="I505" s="229"/>
      <c r="J505" s="229"/>
      <c r="K505" s="229"/>
      <c r="L505" s="229"/>
      <c r="M505" s="229"/>
      <c r="N505" s="229"/>
      <c r="O505" s="229"/>
      <c r="P505" s="229"/>
      <c r="Q505" s="229"/>
      <c r="R505" s="229"/>
      <c r="S505" s="229"/>
      <c r="T505" s="229"/>
      <c r="U505" s="229"/>
      <c r="V505" s="229"/>
      <c r="W505" s="229"/>
      <c r="X505" s="229"/>
      <c r="Y505" s="229"/>
      <c r="Z505" s="229"/>
      <c r="AA505" s="229"/>
      <c r="AB505" s="229"/>
      <c r="AC505" s="229"/>
      <c r="AD505" s="229"/>
      <c r="AE505" s="229"/>
      <c r="AF505" s="229"/>
      <c r="AG505" s="229"/>
      <c r="AH505" s="229"/>
      <c r="AI505" s="229"/>
    </row>
    <row r="506" spans="9:35">
      <c r="I506" s="229"/>
      <c r="J506" s="229"/>
      <c r="K506" s="229"/>
      <c r="L506" s="229"/>
      <c r="M506" s="229"/>
      <c r="N506" s="229"/>
      <c r="O506" s="229"/>
      <c r="P506" s="229"/>
      <c r="Q506" s="229"/>
      <c r="R506" s="229"/>
      <c r="S506" s="229"/>
      <c r="T506" s="229"/>
      <c r="U506" s="229"/>
      <c r="V506" s="229"/>
      <c r="W506" s="229"/>
      <c r="X506" s="229"/>
      <c r="Y506" s="229"/>
      <c r="Z506" s="229"/>
      <c r="AA506" s="229"/>
      <c r="AB506" s="229"/>
      <c r="AC506" s="229"/>
      <c r="AD506" s="229"/>
      <c r="AE506" s="229"/>
      <c r="AF506" s="229"/>
      <c r="AG506" s="229"/>
      <c r="AH506" s="229"/>
      <c r="AI506" s="229"/>
    </row>
    <row r="507" spans="9:35">
      <c r="I507" s="229"/>
      <c r="J507" s="229"/>
      <c r="K507" s="229"/>
      <c r="L507" s="229"/>
      <c r="M507" s="229"/>
      <c r="N507" s="229"/>
      <c r="O507" s="229"/>
      <c r="P507" s="229"/>
      <c r="Q507" s="229"/>
      <c r="R507" s="229"/>
      <c r="S507" s="229"/>
      <c r="T507" s="229"/>
      <c r="U507" s="229"/>
      <c r="V507" s="229"/>
      <c r="W507" s="229"/>
      <c r="X507" s="229"/>
      <c r="Y507" s="229"/>
      <c r="Z507" s="229"/>
      <c r="AA507" s="229"/>
      <c r="AB507" s="229"/>
      <c r="AC507" s="229"/>
      <c r="AD507" s="229"/>
      <c r="AE507" s="229"/>
      <c r="AF507" s="229"/>
      <c r="AG507" s="229"/>
      <c r="AH507" s="229"/>
      <c r="AI507" s="229"/>
    </row>
    <row r="508" spans="9:35">
      <c r="I508" s="229"/>
      <c r="J508" s="229"/>
      <c r="K508" s="229"/>
      <c r="L508" s="229"/>
      <c r="M508" s="229"/>
      <c r="N508" s="229"/>
      <c r="O508" s="229"/>
      <c r="P508" s="229"/>
      <c r="Q508" s="229"/>
      <c r="R508" s="229"/>
      <c r="S508" s="229"/>
      <c r="T508" s="229"/>
      <c r="U508" s="229"/>
      <c r="V508" s="229"/>
      <c r="W508" s="229"/>
      <c r="X508" s="229"/>
      <c r="Y508" s="229"/>
      <c r="Z508" s="229"/>
      <c r="AA508" s="229"/>
      <c r="AB508" s="229"/>
      <c r="AC508" s="229"/>
      <c r="AD508" s="229"/>
      <c r="AE508" s="229"/>
      <c r="AF508" s="229"/>
      <c r="AG508" s="229"/>
      <c r="AH508" s="229"/>
      <c r="AI508" s="229"/>
    </row>
    <row r="509" spans="9:35">
      <c r="I509" s="229"/>
      <c r="J509" s="229"/>
      <c r="K509" s="229"/>
      <c r="L509" s="229"/>
      <c r="M509" s="229"/>
      <c r="N509" s="229"/>
      <c r="O509" s="229"/>
      <c r="P509" s="229"/>
      <c r="Q509" s="229"/>
      <c r="R509" s="229"/>
      <c r="S509" s="229"/>
      <c r="T509" s="229"/>
      <c r="U509" s="229"/>
      <c r="V509" s="229"/>
      <c r="W509" s="229"/>
      <c r="X509" s="229"/>
      <c r="Y509" s="229"/>
      <c r="Z509" s="229"/>
      <c r="AA509" s="229"/>
      <c r="AB509" s="229"/>
      <c r="AC509" s="229"/>
      <c r="AD509" s="229"/>
      <c r="AE509" s="229"/>
      <c r="AF509" s="229"/>
      <c r="AG509" s="229"/>
      <c r="AH509" s="229"/>
      <c r="AI509" s="229"/>
    </row>
    <row r="510" spans="9:35">
      <c r="I510" s="229"/>
      <c r="J510" s="229"/>
      <c r="K510" s="229"/>
      <c r="L510" s="229"/>
      <c r="M510" s="229"/>
      <c r="N510" s="229"/>
      <c r="O510" s="229"/>
      <c r="P510" s="229"/>
      <c r="Q510" s="229"/>
      <c r="R510" s="229"/>
      <c r="S510" s="229"/>
      <c r="T510" s="229"/>
      <c r="U510" s="229"/>
      <c r="V510" s="229"/>
      <c r="W510" s="229"/>
      <c r="X510" s="229"/>
      <c r="Y510" s="229"/>
      <c r="Z510" s="229"/>
      <c r="AA510" s="229"/>
      <c r="AB510" s="229"/>
      <c r="AC510" s="229"/>
      <c r="AD510" s="229"/>
      <c r="AE510" s="229"/>
      <c r="AF510" s="229"/>
      <c r="AG510" s="229"/>
      <c r="AH510" s="229"/>
      <c r="AI510" s="229"/>
    </row>
    <row r="511" spans="9:35">
      <c r="I511" s="229"/>
      <c r="J511" s="229"/>
      <c r="K511" s="229"/>
      <c r="L511" s="229"/>
      <c r="M511" s="229"/>
      <c r="N511" s="229"/>
      <c r="O511" s="229"/>
      <c r="P511" s="229"/>
      <c r="Q511" s="229"/>
      <c r="R511" s="229"/>
      <c r="S511" s="229"/>
      <c r="T511" s="229"/>
      <c r="U511" s="229"/>
      <c r="V511" s="229"/>
      <c r="W511" s="229"/>
      <c r="X511" s="229"/>
      <c r="Y511" s="229"/>
      <c r="Z511" s="229"/>
      <c r="AA511" s="229"/>
      <c r="AB511" s="229"/>
      <c r="AC511" s="229"/>
      <c r="AD511" s="229"/>
      <c r="AE511" s="229"/>
      <c r="AF511" s="229"/>
      <c r="AG511" s="229"/>
      <c r="AH511" s="229"/>
      <c r="AI511" s="229"/>
    </row>
    <row r="512" spans="9:35">
      <c r="I512" s="229"/>
      <c r="J512" s="229"/>
      <c r="K512" s="229"/>
      <c r="L512" s="229"/>
      <c r="M512" s="229"/>
      <c r="N512" s="229"/>
      <c r="O512" s="229"/>
      <c r="P512" s="229"/>
      <c r="Q512" s="229"/>
      <c r="R512" s="229"/>
      <c r="S512" s="229"/>
      <c r="T512" s="229"/>
      <c r="U512" s="229"/>
      <c r="V512" s="229"/>
      <c r="W512" s="229"/>
      <c r="X512" s="229"/>
      <c r="Y512" s="229"/>
      <c r="Z512" s="229"/>
      <c r="AA512" s="229"/>
      <c r="AB512" s="229"/>
      <c r="AC512" s="229"/>
      <c r="AD512" s="229"/>
      <c r="AE512" s="229"/>
      <c r="AF512" s="229"/>
      <c r="AG512" s="229"/>
      <c r="AH512" s="229"/>
      <c r="AI512" s="229"/>
    </row>
    <row r="513" spans="9:35">
      <c r="I513" s="229"/>
      <c r="J513" s="229"/>
      <c r="K513" s="229"/>
      <c r="L513" s="229"/>
      <c r="M513" s="229"/>
      <c r="N513" s="229"/>
      <c r="O513" s="229"/>
      <c r="P513" s="229"/>
      <c r="Q513" s="229"/>
      <c r="R513" s="229"/>
      <c r="S513" s="229"/>
      <c r="T513" s="229"/>
      <c r="U513" s="229"/>
      <c r="V513" s="229"/>
      <c r="W513" s="229"/>
      <c r="X513" s="229"/>
      <c r="Y513" s="229"/>
      <c r="Z513" s="229"/>
      <c r="AA513" s="229"/>
      <c r="AB513" s="229"/>
      <c r="AC513" s="229"/>
      <c r="AD513" s="229"/>
      <c r="AE513" s="229"/>
      <c r="AF513" s="229"/>
      <c r="AG513" s="229"/>
      <c r="AH513" s="229"/>
      <c r="AI513" s="229"/>
    </row>
    <row r="514" spans="9:35">
      <c r="I514" s="229"/>
      <c r="J514" s="229"/>
      <c r="K514" s="229"/>
      <c r="L514" s="229"/>
      <c r="M514" s="229"/>
      <c r="N514" s="229"/>
      <c r="O514" s="229"/>
      <c r="P514" s="229"/>
      <c r="Q514" s="229"/>
      <c r="R514" s="229"/>
      <c r="S514" s="229"/>
      <c r="T514" s="229"/>
      <c r="U514" s="229"/>
      <c r="V514" s="229"/>
      <c r="W514" s="229"/>
      <c r="X514" s="229"/>
      <c r="Y514" s="229"/>
      <c r="Z514" s="229"/>
      <c r="AA514" s="229"/>
      <c r="AB514" s="229"/>
      <c r="AC514" s="229"/>
      <c r="AD514" s="229"/>
      <c r="AE514" s="229"/>
      <c r="AF514" s="229"/>
      <c r="AG514" s="229"/>
      <c r="AH514" s="229"/>
      <c r="AI514" s="229"/>
    </row>
    <row r="515" spans="9:35">
      <c r="I515" s="229"/>
      <c r="J515" s="229"/>
      <c r="K515" s="229"/>
      <c r="L515" s="229"/>
      <c r="M515" s="229"/>
      <c r="N515" s="229"/>
      <c r="O515" s="229"/>
      <c r="P515" s="229"/>
      <c r="Q515" s="229"/>
      <c r="R515" s="229"/>
      <c r="S515" s="229"/>
      <c r="T515" s="229"/>
      <c r="U515" s="229"/>
      <c r="V515" s="229"/>
      <c r="W515" s="229"/>
      <c r="X515" s="229"/>
      <c r="Y515" s="229"/>
      <c r="Z515" s="229"/>
      <c r="AA515" s="229"/>
      <c r="AB515" s="229"/>
      <c r="AC515" s="229"/>
      <c r="AD515" s="229"/>
      <c r="AE515" s="229"/>
      <c r="AF515" s="229"/>
      <c r="AG515" s="229"/>
      <c r="AH515" s="229"/>
      <c r="AI515" s="229"/>
    </row>
    <row r="516" spans="9:35">
      <c r="I516" s="229"/>
      <c r="J516" s="229"/>
      <c r="K516" s="229"/>
      <c r="L516" s="229"/>
      <c r="M516" s="229"/>
      <c r="N516" s="229"/>
      <c r="O516" s="229"/>
      <c r="P516" s="229"/>
      <c r="Q516" s="229"/>
      <c r="R516" s="229"/>
      <c r="S516" s="229"/>
      <c r="T516" s="229"/>
      <c r="U516" s="229"/>
      <c r="V516" s="229"/>
      <c r="W516" s="229"/>
      <c r="X516" s="229"/>
      <c r="Y516" s="229"/>
      <c r="Z516" s="229"/>
      <c r="AA516" s="229"/>
      <c r="AB516" s="229"/>
      <c r="AC516" s="229"/>
      <c r="AD516" s="229"/>
      <c r="AE516" s="229"/>
      <c r="AF516" s="229"/>
      <c r="AG516" s="229"/>
      <c r="AH516" s="229"/>
      <c r="AI516" s="229"/>
    </row>
    <row r="517" spans="9:35">
      <c r="I517" s="229"/>
      <c r="J517" s="229"/>
      <c r="K517" s="229"/>
      <c r="L517" s="229"/>
      <c r="M517" s="229"/>
      <c r="N517" s="229"/>
      <c r="O517" s="229"/>
      <c r="P517" s="229"/>
      <c r="Q517" s="229"/>
      <c r="R517" s="229"/>
      <c r="S517" s="229"/>
      <c r="T517" s="229"/>
      <c r="U517" s="229"/>
      <c r="V517" s="229"/>
      <c r="W517" s="229"/>
      <c r="X517" s="229"/>
      <c r="Y517" s="229"/>
      <c r="Z517" s="229"/>
      <c r="AA517" s="229"/>
      <c r="AB517" s="229"/>
      <c r="AC517" s="229"/>
      <c r="AD517" s="229"/>
      <c r="AE517" s="229"/>
      <c r="AF517" s="229"/>
      <c r="AG517" s="229"/>
      <c r="AH517" s="229"/>
      <c r="AI517" s="229"/>
    </row>
    <row r="518" spans="9:35">
      <c r="I518" s="229"/>
      <c r="J518" s="229"/>
      <c r="K518" s="229"/>
      <c r="L518" s="229"/>
      <c r="M518" s="229"/>
      <c r="N518" s="229"/>
      <c r="O518" s="229"/>
      <c r="P518" s="229"/>
      <c r="Q518" s="229"/>
      <c r="R518" s="229"/>
      <c r="S518" s="229"/>
      <c r="T518" s="229"/>
      <c r="U518" s="229"/>
      <c r="V518" s="229"/>
      <c r="W518" s="229"/>
      <c r="X518" s="229"/>
      <c r="Y518" s="229"/>
      <c r="Z518" s="229"/>
      <c r="AA518" s="229"/>
      <c r="AB518" s="229"/>
      <c r="AC518" s="229"/>
      <c r="AD518" s="229"/>
      <c r="AE518" s="229"/>
      <c r="AF518" s="229"/>
      <c r="AG518" s="229"/>
      <c r="AH518" s="229"/>
      <c r="AI518" s="229"/>
    </row>
    <row r="519" spans="9:35">
      <c r="I519" s="229"/>
      <c r="J519" s="229"/>
      <c r="K519" s="229"/>
      <c r="L519" s="229"/>
      <c r="M519" s="229"/>
      <c r="N519" s="229"/>
      <c r="O519" s="229"/>
      <c r="P519" s="229"/>
      <c r="Q519" s="229"/>
      <c r="R519" s="229"/>
      <c r="S519" s="229"/>
      <c r="T519" s="229"/>
      <c r="U519" s="229"/>
      <c r="V519" s="229"/>
      <c r="W519" s="229"/>
      <c r="X519" s="229"/>
      <c r="Y519" s="229"/>
      <c r="Z519" s="229"/>
      <c r="AA519" s="229"/>
      <c r="AB519" s="229"/>
      <c r="AC519" s="229"/>
      <c r="AD519" s="229"/>
      <c r="AE519" s="229"/>
      <c r="AF519" s="229"/>
      <c r="AG519" s="229"/>
      <c r="AH519" s="229"/>
      <c r="AI519" s="229"/>
    </row>
    <row r="520" spans="9:35">
      <c r="I520" s="229"/>
      <c r="J520" s="229"/>
      <c r="K520" s="229"/>
      <c r="L520" s="229"/>
      <c r="M520" s="229"/>
      <c r="N520" s="229"/>
      <c r="O520" s="229"/>
      <c r="P520" s="229"/>
      <c r="Q520" s="229"/>
      <c r="R520" s="229"/>
      <c r="S520" s="229"/>
      <c r="T520" s="229"/>
      <c r="U520" s="229"/>
      <c r="V520" s="229"/>
      <c r="W520" s="229"/>
      <c r="X520" s="229"/>
      <c r="Y520" s="229"/>
      <c r="Z520" s="229"/>
      <c r="AA520" s="229"/>
      <c r="AB520" s="229"/>
      <c r="AC520" s="229"/>
      <c r="AD520" s="229"/>
      <c r="AE520" s="229"/>
      <c r="AF520" s="229"/>
      <c r="AG520" s="229"/>
      <c r="AH520" s="229"/>
      <c r="AI520" s="229"/>
    </row>
    <row r="521" spans="9:35">
      <c r="I521" s="229"/>
      <c r="J521" s="229"/>
      <c r="K521" s="229"/>
      <c r="L521" s="229"/>
      <c r="M521" s="229"/>
      <c r="N521" s="229"/>
      <c r="O521" s="229"/>
      <c r="P521" s="229"/>
      <c r="Q521" s="229"/>
      <c r="R521" s="229"/>
      <c r="S521" s="229"/>
      <c r="T521" s="229"/>
      <c r="U521" s="229"/>
      <c r="V521" s="229"/>
      <c r="W521" s="229"/>
      <c r="X521" s="229"/>
      <c r="Y521" s="229"/>
      <c r="Z521" s="229"/>
      <c r="AA521" s="229"/>
      <c r="AB521" s="229"/>
      <c r="AC521" s="229"/>
      <c r="AD521" s="229"/>
      <c r="AE521" s="229"/>
      <c r="AF521" s="229"/>
      <c r="AG521" s="229"/>
      <c r="AH521" s="229"/>
      <c r="AI521" s="229"/>
    </row>
    <row r="522" spans="9:35">
      <c r="I522" s="229"/>
      <c r="J522" s="229"/>
      <c r="K522" s="229"/>
      <c r="L522" s="229"/>
      <c r="M522" s="229"/>
      <c r="N522" s="229"/>
      <c r="O522" s="229"/>
      <c r="P522" s="229"/>
      <c r="Q522" s="229"/>
      <c r="R522" s="229"/>
      <c r="S522" s="229"/>
      <c r="T522" s="229"/>
      <c r="U522" s="229"/>
      <c r="V522" s="229"/>
      <c r="W522" s="229"/>
      <c r="X522" s="229"/>
      <c r="Y522" s="229"/>
      <c r="Z522" s="229"/>
      <c r="AA522" s="229"/>
      <c r="AB522" s="229"/>
      <c r="AC522" s="229"/>
      <c r="AD522" s="229"/>
      <c r="AE522" s="229"/>
      <c r="AF522" s="229"/>
      <c r="AG522" s="229"/>
      <c r="AH522" s="229"/>
      <c r="AI522" s="229"/>
    </row>
    <row r="523" spans="9:35">
      <c r="I523" s="229"/>
      <c r="J523" s="229"/>
      <c r="K523" s="229"/>
      <c r="L523" s="229"/>
      <c r="M523" s="229"/>
      <c r="N523" s="229"/>
      <c r="O523" s="229"/>
      <c r="P523" s="229"/>
      <c r="Q523" s="229"/>
      <c r="R523" s="229"/>
      <c r="S523" s="229"/>
      <c r="T523" s="229"/>
      <c r="U523" s="229"/>
      <c r="V523" s="229"/>
      <c r="W523" s="229"/>
      <c r="X523" s="229"/>
      <c r="Y523" s="229"/>
      <c r="Z523" s="229"/>
      <c r="AA523" s="229"/>
      <c r="AB523" s="229"/>
      <c r="AC523" s="229"/>
      <c r="AD523" s="229"/>
      <c r="AE523" s="229"/>
      <c r="AF523" s="229"/>
      <c r="AG523" s="229"/>
      <c r="AH523" s="229"/>
      <c r="AI523" s="229"/>
    </row>
    <row r="524" spans="9:35">
      <c r="I524" s="229"/>
      <c r="J524" s="229"/>
      <c r="K524" s="229"/>
      <c r="L524" s="229"/>
      <c r="M524" s="229"/>
      <c r="N524" s="229"/>
      <c r="O524" s="229"/>
      <c r="P524" s="229"/>
      <c r="Q524" s="229"/>
      <c r="R524" s="229"/>
      <c r="S524" s="229"/>
      <c r="T524" s="229"/>
      <c r="U524" s="229"/>
      <c r="V524" s="229"/>
      <c r="W524" s="229"/>
      <c r="X524" s="229"/>
      <c r="Y524" s="229"/>
      <c r="Z524" s="229"/>
      <c r="AA524" s="229"/>
      <c r="AB524" s="229"/>
      <c r="AC524" s="229"/>
      <c r="AD524" s="229"/>
      <c r="AE524" s="229"/>
      <c r="AF524" s="229"/>
      <c r="AG524" s="229"/>
      <c r="AH524" s="229"/>
      <c r="AI524" s="229"/>
    </row>
    <row r="525" spans="9:35">
      <c r="I525" s="229"/>
      <c r="J525" s="229"/>
      <c r="K525" s="229"/>
      <c r="L525" s="229"/>
      <c r="M525" s="229"/>
      <c r="N525" s="229"/>
      <c r="O525" s="229"/>
      <c r="P525" s="229"/>
      <c r="Q525" s="229"/>
      <c r="R525" s="229"/>
      <c r="S525" s="229"/>
      <c r="T525" s="229"/>
      <c r="U525" s="229"/>
      <c r="V525" s="229"/>
      <c r="W525" s="229"/>
      <c r="X525" s="229"/>
      <c r="Y525" s="229"/>
      <c r="Z525" s="229"/>
      <c r="AA525" s="229"/>
      <c r="AB525" s="229"/>
      <c r="AC525" s="229"/>
      <c r="AD525" s="229"/>
      <c r="AE525" s="229"/>
      <c r="AF525" s="229"/>
      <c r="AG525" s="229"/>
      <c r="AH525" s="229"/>
      <c r="AI525" s="229"/>
    </row>
    <row r="526" spans="9:35">
      <c r="I526" s="229"/>
      <c r="J526" s="229"/>
      <c r="K526" s="229"/>
      <c r="L526" s="229"/>
      <c r="M526" s="229"/>
      <c r="N526" s="229"/>
      <c r="O526" s="229"/>
      <c r="P526" s="229"/>
      <c r="Q526" s="229"/>
      <c r="R526" s="229"/>
      <c r="S526" s="229"/>
      <c r="T526" s="229"/>
      <c r="U526" s="229"/>
      <c r="V526" s="229"/>
      <c r="W526" s="229"/>
      <c r="X526" s="229"/>
      <c r="Y526" s="229"/>
      <c r="Z526" s="229"/>
      <c r="AA526" s="229"/>
      <c r="AB526" s="229"/>
      <c r="AC526" s="229"/>
      <c r="AD526" s="229"/>
      <c r="AE526" s="229"/>
      <c r="AF526" s="229"/>
      <c r="AG526" s="229"/>
      <c r="AH526" s="229"/>
      <c r="AI526" s="229"/>
    </row>
    <row r="527" spans="9:35">
      <c r="I527" s="229"/>
      <c r="J527" s="229"/>
      <c r="K527" s="229"/>
      <c r="L527" s="229"/>
      <c r="M527" s="229"/>
      <c r="N527" s="229"/>
      <c r="O527" s="229"/>
      <c r="P527" s="229"/>
      <c r="Q527" s="229"/>
      <c r="R527" s="229"/>
      <c r="S527" s="229"/>
      <c r="T527" s="229"/>
      <c r="U527" s="229"/>
      <c r="V527" s="229"/>
      <c r="W527" s="229"/>
      <c r="X527" s="229"/>
      <c r="Y527" s="229"/>
      <c r="Z527" s="229"/>
      <c r="AA527" s="229"/>
      <c r="AB527" s="229"/>
      <c r="AC527" s="229"/>
      <c r="AD527" s="229"/>
      <c r="AE527" s="229"/>
      <c r="AF527" s="229"/>
      <c r="AG527" s="229"/>
      <c r="AH527" s="229"/>
      <c r="AI527" s="229"/>
    </row>
    <row r="528" spans="9:35">
      <c r="I528" s="229"/>
      <c r="J528" s="229"/>
      <c r="K528" s="229"/>
      <c r="L528" s="229"/>
      <c r="M528" s="229"/>
      <c r="N528" s="229"/>
      <c r="O528" s="229"/>
      <c r="P528" s="229"/>
      <c r="Q528" s="229"/>
      <c r="R528" s="229"/>
      <c r="S528" s="229"/>
      <c r="T528" s="229"/>
      <c r="U528" s="229"/>
      <c r="V528" s="229"/>
      <c r="W528" s="229"/>
      <c r="X528" s="229"/>
      <c r="Y528" s="229"/>
      <c r="Z528" s="229"/>
      <c r="AA528" s="229"/>
      <c r="AB528" s="229"/>
      <c r="AC528" s="229"/>
      <c r="AD528" s="229"/>
      <c r="AE528" s="229"/>
      <c r="AF528" s="229"/>
      <c r="AG528" s="229"/>
      <c r="AH528" s="229"/>
      <c r="AI528" s="229"/>
    </row>
    <row r="529" spans="9:35">
      <c r="I529" s="229"/>
      <c r="J529" s="229"/>
      <c r="K529" s="229"/>
      <c r="L529" s="229"/>
      <c r="M529" s="229"/>
      <c r="N529" s="229"/>
      <c r="O529" s="229"/>
      <c r="P529" s="229"/>
      <c r="Q529" s="229"/>
      <c r="R529" s="229"/>
      <c r="S529" s="229"/>
      <c r="T529" s="229"/>
      <c r="U529" s="229"/>
      <c r="V529" s="229"/>
      <c r="W529" s="229"/>
      <c r="X529" s="229"/>
      <c r="Y529" s="229"/>
      <c r="Z529" s="229"/>
      <c r="AA529" s="229"/>
      <c r="AB529" s="229"/>
      <c r="AC529" s="229"/>
      <c r="AD529" s="229"/>
      <c r="AE529" s="229"/>
      <c r="AF529" s="229"/>
      <c r="AG529" s="229"/>
      <c r="AH529" s="229"/>
      <c r="AI529" s="229"/>
    </row>
    <row r="530" spans="9:35">
      <c r="I530" s="229"/>
      <c r="J530" s="229"/>
      <c r="K530" s="229"/>
      <c r="L530" s="229"/>
      <c r="M530" s="229"/>
      <c r="N530" s="229"/>
      <c r="O530" s="229"/>
      <c r="P530" s="229"/>
      <c r="Q530" s="229"/>
      <c r="R530" s="229"/>
      <c r="S530" s="229"/>
      <c r="T530" s="229"/>
      <c r="U530" s="229"/>
      <c r="V530" s="229"/>
      <c r="W530" s="229"/>
      <c r="X530" s="229"/>
      <c r="Y530" s="229"/>
      <c r="Z530" s="229"/>
      <c r="AA530" s="229"/>
      <c r="AB530" s="229"/>
      <c r="AC530" s="229"/>
      <c r="AD530" s="229"/>
      <c r="AE530" s="229"/>
      <c r="AF530" s="229"/>
      <c r="AG530" s="229"/>
      <c r="AH530" s="229"/>
      <c r="AI530" s="229"/>
    </row>
    <row r="531" spans="9:35">
      <c r="I531" s="229"/>
      <c r="J531" s="229"/>
      <c r="K531" s="229"/>
      <c r="L531" s="229"/>
      <c r="M531" s="229"/>
      <c r="N531" s="229"/>
      <c r="O531" s="229"/>
      <c r="P531" s="229"/>
      <c r="Q531" s="229"/>
      <c r="R531" s="229"/>
      <c r="S531" s="229"/>
      <c r="T531" s="229"/>
      <c r="U531" s="229"/>
      <c r="V531" s="229"/>
      <c r="W531" s="229"/>
      <c r="X531" s="229"/>
      <c r="Y531" s="229"/>
      <c r="Z531" s="229"/>
      <c r="AA531" s="229"/>
      <c r="AB531" s="229"/>
      <c r="AC531" s="229"/>
      <c r="AD531" s="229"/>
      <c r="AE531" s="229"/>
      <c r="AF531" s="229"/>
      <c r="AG531" s="229"/>
      <c r="AH531" s="229"/>
      <c r="AI531" s="229"/>
    </row>
    <row r="532" spans="9:35">
      <c r="I532" s="229"/>
      <c r="J532" s="229"/>
      <c r="K532" s="229"/>
      <c r="L532" s="229"/>
      <c r="M532" s="229"/>
      <c r="N532" s="229"/>
      <c r="O532" s="229"/>
      <c r="P532" s="229"/>
      <c r="Q532" s="229"/>
      <c r="R532" s="229"/>
      <c r="S532" s="229"/>
      <c r="T532" s="229"/>
      <c r="U532" s="229"/>
      <c r="V532" s="229"/>
      <c r="W532" s="229"/>
      <c r="X532" s="229"/>
      <c r="Y532" s="229"/>
      <c r="Z532" s="229"/>
      <c r="AA532" s="229"/>
      <c r="AB532" s="229"/>
      <c r="AC532" s="229"/>
      <c r="AD532" s="229"/>
      <c r="AE532" s="229"/>
      <c r="AF532" s="229"/>
      <c r="AG532" s="229"/>
      <c r="AH532" s="229"/>
      <c r="AI532" s="229"/>
    </row>
    <row r="533" spans="9:35">
      <c r="I533" s="229"/>
      <c r="J533" s="229"/>
      <c r="K533" s="229"/>
      <c r="L533" s="229"/>
      <c r="M533" s="229"/>
      <c r="N533" s="229"/>
      <c r="O533" s="229"/>
      <c r="P533" s="229"/>
      <c r="Q533" s="229"/>
      <c r="R533" s="229"/>
      <c r="S533" s="229"/>
      <c r="T533" s="229"/>
      <c r="U533" s="229"/>
      <c r="V533" s="229"/>
      <c r="W533" s="229"/>
      <c r="X533" s="229"/>
      <c r="Y533" s="229"/>
      <c r="Z533" s="229"/>
      <c r="AA533" s="229"/>
      <c r="AB533" s="229"/>
      <c r="AC533" s="229"/>
      <c r="AD533" s="229"/>
      <c r="AE533" s="229"/>
      <c r="AF533" s="229"/>
      <c r="AG533" s="229"/>
      <c r="AH533" s="229"/>
      <c r="AI533" s="229"/>
    </row>
    <row r="534" spans="9:35">
      <c r="I534" s="229"/>
      <c r="J534" s="229"/>
      <c r="K534" s="229"/>
      <c r="L534" s="229"/>
      <c r="M534" s="229"/>
      <c r="N534" s="229"/>
      <c r="O534" s="229"/>
      <c r="P534" s="229"/>
      <c r="Q534" s="229"/>
      <c r="R534" s="229"/>
      <c r="S534" s="229"/>
      <c r="T534" s="229"/>
      <c r="U534" s="229"/>
      <c r="V534" s="229"/>
      <c r="W534" s="229"/>
      <c r="X534" s="229"/>
      <c r="Y534" s="229"/>
      <c r="Z534" s="229"/>
      <c r="AA534" s="229"/>
      <c r="AB534" s="229"/>
      <c r="AC534" s="229"/>
      <c r="AD534" s="229"/>
      <c r="AE534" s="229"/>
      <c r="AF534" s="229"/>
      <c r="AG534" s="229"/>
      <c r="AH534" s="229"/>
      <c r="AI534" s="229"/>
    </row>
    <row r="535" spans="9:35">
      <c r="I535" s="229"/>
      <c r="J535" s="229"/>
      <c r="K535" s="229"/>
      <c r="L535" s="229"/>
      <c r="M535" s="229"/>
      <c r="N535" s="229"/>
      <c r="O535" s="229"/>
      <c r="P535" s="229"/>
      <c r="Q535" s="229"/>
      <c r="R535" s="229"/>
      <c r="S535" s="229"/>
      <c r="T535" s="229"/>
      <c r="U535" s="229"/>
      <c r="V535" s="229"/>
      <c r="W535" s="229"/>
      <c r="X535" s="229"/>
      <c r="Y535" s="229"/>
      <c r="Z535" s="229"/>
      <c r="AA535" s="229"/>
      <c r="AB535" s="229"/>
      <c r="AC535" s="229"/>
      <c r="AD535" s="229"/>
      <c r="AE535" s="229"/>
      <c r="AF535" s="229"/>
      <c r="AG535" s="229"/>
      <c r="AH535" s="229"/>
      <c r="AI535" s="229"/>
    </row>
    <row r="536" spans="9:35">
      <c r="I536" s="229"/>
      <c r="J536" s="229"/>
      <c r="K536" s="229"/>
      <c r="L536" s="229"/>
      <c r="M536" s="229"/>
      <c r="N536" s="229"/>
      <c r="O536" s="229"/>
      <c r="P536" s="229"/>
      <c r="Q536" s="229"/>
      <c r="R536" s="229"/>
      <c r="S536" s="229"/>
      <c r="T536" s="229"/>
      <c r="U536" s="229"/>
      <c r="V536" s="229"/>
      <c r="W536" s="229"/>
      <c r="X536" s="229"/>
      <c r="Y536" s="229"/>
      <c r="Z536" s="229"/>
      <c r="AA536" s="229"/>
      <c r="AB536" s="229"/>
      <c r="AC536" s="229"/>
      <c r="AD536" s="229"/>
      <c r="AE536" s="229"/>
      <c r="AF536" s="229"/>
      <c r="AG536" s="229"/>
      <c r="AH536" s="229"/>
      <c r="AI536" s="229"/>
    </row>
    <row r="537" spans="9:35">
      <c r="I537" s="229"/>
      <c r="J537" s="229"/>
      <c r="K537" s="229"/>
      <c r="L537" s="229"/>
      <c r="M537" s="229"/>
      <c r="N537" s="229"/>
      <c r="O537" s="229"/>
      <c r="P537" s="229"/>
      <c r="Q537" s="229"/>
      <c r="R537" s="229"/>
      <c r="S537" s="229"/>
      <c r="T537" s="229"/>
      <c r="U537" s="229"/>
      <c r="V537" s="229"/>
      <c r="W537" s="229"/>
      <c r="X537" s="229"/>
      <c r="Y537" s="229"/>
      <c r="Z537" s="229"/>
      <c r="AA537" s="229"/>
      <c r="AB537" s="229"/>
      <c r="AC537" s="229"/>
      <c r="AD537" s="229"/>
      <c r="AE537" s="229"/>
      <c r="AF537" s="229"/>
      <c r="AG537" s="229"/>
      <c r="AH537" s="229"/>
      <c r="AI537" s="229"/>
    </row>
    <row r="538" spans="9:35">
      <c r="I538" s="229"/>
      <c r="J538" s="229"/>
      <c r="K538" s="229"/>
      <c r="L538" s="229"/>
      <c r="M538" s="229"/>
      <c r="N538" s="229"/>
      <c r="O538" s="229"/>
      <c r="P538" s="229"/>
      <c r="Q538" s="229"/>
      <c r="R538" s="229"/>
      <c r="S538" s="229"/>
      <c r="T538" s="229"/>
      <c r="U538" s="229"/>
      <c r="V538" s="229"/>
      <c r="W538" s="229"/>
      <c r="X538" s="229"/>
      <c r="Y538" s="229"/>
      <c r="Z538" s="229"/>
      <c r="AA538" s="229"/>
      <c r="AB538" s="229"/>
      <c r="AC538" s="229"/>
      <c r="AD538" s="229"/>
      <c r="AE538" s="229"/>
      <c r="AF538" s="229"/>
      <c r="AG538" s="229"/>
      <c r="AH538" s="229"/>
      <c r="AI538" s="229"/>
    </row>
    <row r="539" spans="9:35">
      <c r="I539" s="229"/>
      <c r="J539" s="229"/>
      <c r="K539" s="229"/>
      <c r="L539" s="229"/>
      <c r="M539" s="229"/>
      <c r="N539" s="229"/>
      <c r="O539" s="229"/>
      <c r="P539" s="229"/>
      <c r="Q539" s="229"/>
      <c r="R539" s="229"/>
      <c r="S539" s="229"/>
      <c r="T539" s="229"/>
      <c r="U539" s="229"/>
      <c r="V539" s="229"/>
      <c r="W539" s="229"/>
      <c r="X539" s="229"/>
      <c r="Y539" s="229"/>
      <c r="Z539" s="229"/>
      <c r="AA539" s="229"/>
      <c r="AB539" s="229"/>
      <c r="AC539" s="229"/>
      <c r="AD539" s="229"/>
      <c r="AE539" s="229"/>
      <c r="AF539" s="229"/>
      <c r="AG539" s="229"/>
      <c r="AH539" s="229"/>
      <c r="AI539" s="229"/>
    </row>
    <row r="540" spans="9:35">
      <c r="I540" s="229"/>
      <c r="J540" s="229"/>
      <c r="K540" s="229"/>
      <c r="L540" s="229"/>
      <c r="M540" s="229"/>
      <c r="N540" s="229"/>
      <c r="O540" s="229"/>
      <c r="P540" s="229"/>
      <c r="Q540" s="229"/>
      <c r="R540" s="229"/>
      <c r="S540" s="229"/>
      <c r="T540" s="229"/>
      <c r="U540" s="229"/>
      <c r="V540" s="229"/>
      <c r="W540" s="229"/>
      <c r="X540" s="229"/>
      <c r="Y540" s="229"/>
      <c r="Z540" s="229"/>
      <c r="AA540" s="229"/>
      <c r="AB540" s="229"/>
      <c r="AC540" s="229"/>
      <c r="AD540" s="229"/>
      <c r="AE540" s="229"/>
      <c r="AF540" s="229"/>
      <c r="AG540" s="229"/>
      <c r="AH540" s="229"/>
      <c r="AI540" s="229"/>
    </row>
    <row r="541" spans="9:35">
      <c r="I541" s="229"/>
      <c r="J541" s="229"/>
      <c r="K541" s="229"/>
      <c r="L541" s="229"/>
      <c r="M541" s="229"/>
      <c r="N541" s="229"/>
      <c r="O541" s="229"/>
      <c r="P541" s="229"/>
      <c r="Q541" s="229"/>
      <c r="R541" s="229"/>
      <c r="S541" s="229"/>
      <c r="T541" s="229"/>
      <c r="U541" s="229"/>
      <c r="V541" s="229"/>
      <c r="W541" s="229"/>
      <c r="X541" s="229"/>
      <c r="Y541" s="229"/>
      <c r="Z541" s="229"/>
      <c r="AA541" s="229"/>
      <c r="AB541" s="229"/>
      <c r="AC541" s="229"/>
      <c r="AD541" s="229"/>
      <c r="AE541" s="229"/>
      <c r="AF541" s="229"/>
      <c r="AG541" s="229"/>
      <c r="AH541" s="229"/>
      <c r="AI541" s="229"/>
    </row>
    <row r="542" spans="9:35">
      <c r="I542" s="229"/>
      <c r="J542" s="229"/>
      <c r="K542" s="229"/>
      <c r="L542" s="229"/>
      <c r="M542" s="229"/>
      <c r="N542" s="229"/>
      <c r="O542" s="229"/>
      <c r="P542" s="229"/>
      <c r="Q542" s="229"/>
      <c r="R542" s="229"/>
      <c r="S542" s="229"/>
      <c r="T542" s="229"/>
      <c r="U542" s="229"/>
      <c r="V542" s="229"/>
      <c r="W542" s="229"/>
      <c r="X542" s="229"/>
      <c r="Y542" s="229"/>
      <c r="Z542" s="229"/>
      <c r="AA542" s="229"/>
      <c r="AB542" s="229"/>
      <c r="AC542" s="229"/>
      <c r="AD542" s="229"/>
      <c r="AE542" s="229"/>
      <c r="AF542" s="229"/>
      <c r="AG542" s="229"/>
      <c r="AH542" s="229"/>
      <c r="AI542" s="229"/>
    </row>
    <row r="543" spans="9:35">
      <c r="I543" s="229"/>
      <c r="J543" s="229"/>
      <c r="K543" s="229"/>
      <c r="L543" s="229"/>
      <c r="M543" s="229"/>
      <c r="N543" s="229"/>
      <c r="O543" s="229"/>
      <c r="P543" s="229"/>
      <c r="Q543" s="229"/>
      <c r="R543" s="229"/>
      <c r="S543" s="229"/>
      <c r="T543" s="229"/>
      <c r="U543" s="229"/>
      <c r="V543" s="229"/>
      <c r="W543" s="229"/>
      <c r="X543" s="229"/>
      <c r="Y543" s="229"/>
      <c r="Z543" s="229"/>
      <c r="AA543" s="229"/>
      <c r="AB543" s="229"/>
      <c r="AC543" s="229"/>
      <c r="AD543" s="229"/>
      <c r="AE543" s="229"/>
      <c r="AF543" s="229"/>
      <c r="AG543" s="229"/>
      <c r="AH543" s="229"/>
      <c r="AI543" s="229"/>
    </row>
    <row r="544" spans="9:35">
      <c r="I544" s="229"/>
      <c r="J544" s="229"/>
      <c r="K544" s="229"/>
      <c r="L544" s="229"/>
      <c r="M544" s="229"/>
      <c r="N544" s="229"/>
      <c r="O544" s="229"/>
      <c r="P544" s="229"/>
      <c r="Q544" s="229"/>
      <c r="R544" s="229"/>
      <c r="S544" s="229"/>
      <c r="T544" s="229"/>
      <c r="U544" s="229"/>
      <c r="V544" s="229"/>
      <c r="W544" s="229"/>
      <c r="X544" s="229"/>
      <c r="Y544" s="229"/>
      <c r="Z544" s="229"/>
      <c r="AA544" s="229"/>
      <c r="AB544" s="229"/>
      <c r="AC544" s="229"/>
      <c r="AD544" s="229"/>
      <c r="AE544" s="229"/>
      <c r="AF544" s="229"/>
      <c r="AG544" s="229"/>
      <c r="AH544" s="229"/>
      <c r="AI544" s="229"/>
    </row>
    <row r="545" spans="9:35">
      <c r="I545" s="229"/>
      <c r="J545" s="229"/>
      <c r="K545" s="229"/>
      <c r="L545" s="229"/>
      <c r="M545" s="229"/>
      <c r="N545" s="229"/>
      <c r="O545" s="229"/>
      <c r="P545" s="229"/>
      <c r="Q545" s="229"/>
      <c r="R545" s="229"/>
      <c r="S545" s="229"/>
      <c r="T545" s="229"/>
      <c r="U545" s="229"/>
      <c r="V545" s="229"/>
      <c r="W545" s="229"/>
      <c r="X545" s="229"/>
      <c r="Y545" s="229"/>
      <c r="Z545" s="229"/>
      <c r="AA545" s="229"/>
      <c r="AB545" s="229"/>
      <c r="AC545" s="229"/>
      <c r="AD545" s="229"/>
      <c r="AE545" s="229"/>
      <c r="AF545" s="229"/>
      <c r="AG545" s="229"/>
      <c r="AH545" s="229"/>
      <c r="AI545" s="229"/>
    </row>
    <row r="546" spans="9:35">
      <c r="I546" s="229"/>
      <c r="J546" s="229"/>
      <c r="K546" s="229"/>
      <c r="L546" s="229"/>
      <c r="M546" s="229"/>
      <c r="N546" s="229"/>
      <c r="O546" s="229"/>
      <c r="P546" s="229"/>
      <c r="Q546" s="229"/>
      <c r="R546" s="229"/>
      <c r="S546" s="229"/>
      <c r="T546" s="229"/>
      <c r="U546" s="229"/>
      <c r="V546" s="229"/>
      <c r="W546" s="229"/>
      <c r="X546" s="229"/>
      <c r="Y546" s="229"/>
      <c r="Z546" s="229"/>
      <c r="AA546" s="229"/>
      <c r="AB546" s="229"/>
      <c r="AC546" s="229"/>
      <c r="AD546" s="229"/>
      <c r="AE546" s="229"/>
      <c r="AF546" s="229"/>
      <c r="AG546" s="229"/>
      <c r="AH546" s="229"/>
      <c r="AI546" s="229"/>
    </row>
    <row r="547" spans="9:35">
      <c r="I547" s="229"/>
      <c r="J547" s="229"/>
      <c r="K547" s="229"/>
      <c r="L547" s="229"/>
      <c r="M547" s="229"/>
      <c r="N547" s="229"/>
      <c r="O547" s="229"/>
      <c r="P547" s="229"/>
      <c r="Q547" s="229"/>
      <c r="R547" s="229"/>
      <c r="S547" s="229"/>
      <c r="T547" s="229"/>
      <c r="U547" s="229"/>
      <c r="V547" s="229"/>
      <c r="W547" s="229"/>
      <c r="X547" s="229"/>
      <c r="Y547" s="229"/>
      <c r="Z547" s="229"/>
      <c r="AA547" s="229"/>
      <c r="AB547" s="229"/>
      <c r="AC547" s="229"/>
      <c r="AD547" s="229"/>
      <c r="AE547" s="229"/>
      <c r="AF547" s="229"/>
      <c r="AG547" s="229"/>
      <c r="AH547" s="229"/>
      <c r="AI547" s="229"/>
    </row>
    <row r="548" spans="9:35">
      <c r="I548" s="229"/>
      <c r="J548" s="229"/>
      <c r="K548" s="229"/>
      <c r="L548" s="229"/>
      <c r="M548" s="229"/>
      <c r="N548" s="229"/>
      <c r="O548" s="229"/>
      <c r="P548" s="229"/>
      <c r="Q548" s="229"/>
      <c r="R548" s="229"/>
      <c r="S548" s="229"/>
      <c r="T548" s="229"/>
      <c r="U548" s="229"/>
      <c r="V548" s="229"/>
      <c r="W548" s="229"/>
      <c r="X548" s="229"/>
      <c r="Y548" s="229"/>
      <c r="Z548" s="229"/>
      <c r="AA548" s="229"/>
      <c r="AB548" s="229"/>
      <c r="AC548" s="229"/>
      <c r="AD548" s="229"/>
      <c r="AE548" s="229"/>
      <c r="AF548" s="229"/>
      <c r="AG548" s="229"/>
      <c r="AH548" s="229"/>
      <c r="AI548" s="229"/>
    </row>
    <row r="549" spans="9:35">
      <c r="I549" s="229"/>
      <c r="J549" s="229"/>
      <c r="K549" s="229"/>
      <c r="L549" s="229"/>
      <c r="M549" s="229"/>
      <c r="N549" s="229"/>
      <c r="O549" s="229"/>
      <c r="P549" s="229"/>
      <c r="Q549" s="229"/>
      <c r="R549" s="229"/>
      <c r="S549" s="229"/>
      <c r="T549" s="229"/>
      <c r="U549" s="229"/>
      <c r="V549" s="229"/>
      <c r="W549" s="229"/>
      <c r="X549" s="229"/>
      <c r="Y549" s="229"/>
      <c r="Z549" s="229"/>
      <c r="AA549" s="229"/>
      <c r="AB549" s="229"/>
      <c r="AC549" s="229"/>
      <c r="AD549" s="229"/>
      <c r="AE549" s="229"/>
      <c r="AF549" s="229"/>
      <c r="AG549" s="229"/>
      <c r="AH549" s="229"/>
      <c r="AI549" s="229"/>
    </row>
    <row r="550" spans="9:35">
      <c r="I550" s="229"/>
      <c r="J550" s="229"/>
      <c r="K550" s="229"/>
      <c r="L550" s="229"/>
      <c r="M550" s="229"/>
      <c r="N550" s="229"/>
      <c r="O550" s="229"/>
      <c r="P550" s="229"/>
      <c r="Q550" s="229"/>
      <c r="R550" s="229"/>
      <c r="S550" s="229"/>
      <c r="T550" s="229"/>
      <c r="U550" s="229"/>
      <c r="V550" s="229"/>
      <c r="W550" s="229"/>
      <c r="X550" s="229"/>
      <c r="Y550" s="229"/>
      <c r="Z550" s="229"/>
      <c r="AA550" s="229"/>
      <c r="AB550" s="229"/>
      <c r="AC550" s="229"/>
      <c r="AD550" s="229"/>
      <c r="AE550" s="229"/>
      <c r="AF550" s="229"/>
      <c r="AG550" s="229"/>
      <c r="AH550" s="229"/>
      <c r="AI550" s="229"/>
    </row>
    <row r="551" spans="9:35">
      <c r="I551" s="229"/>
      <c r="J551" s="229"/>
      <c r="K551" s="229"/>
      <c r="L551" s="229"/>
      <c r="M551" s="229"/>
      <c r="N551" s="229"/>
      <c r="O551" s="229"/>
      <c r="P551" s="229"/>
      <c r="Q551" s="229"/>
      <c r="R551" s="229"/>
      <c r="S551" s="229"/>
      <c r="T551" s="229"/>
      <c r="U551" s="229"/>
      <c r="V551" s="229"/>
      <c r="W551" s="229"/>
      <c r="X551" s="229"/>
      <c r="Y551" s="229"/>
      <c r="Z551" s="229"/>
      <c r="AA551" s="229"/>
      <c r="AB551" s="229"/>
      <c r="AC551" s="229"/>
      <c r="AD551" s="229"/>
      <c r="AE551" s="229"/>
      <c r="AF551" s="229"/>
      <c r="AG551" s="229"/>
      <c r="AH551" s="229"/>
      <c r="AI551" s="229"/>
    </row>
    <row r="552" spans="9:35">
      <c r="I552" s="229"/>
      <c r="J552" s="229"/>
      <c r="K552" s="229"/>
      <c r="L552" s="229"/>
      <c r="M552" s="229"/>
      <c r="N552" s="229"/>
      <c r="O552" s="229"/>
      <c r="P552" s="229"/>
      <c r="Q552" s="229"/>
      <c r="R552" s="229"/>
      <c r="S552" s="229"/>
      <c r="T552" s="229"/>
      <c r="U552" s="229"/>
      <c r="V552" s="229"/>
      <c r="W552" s="229"/>
      <c r="X552" s="229"/>
      <c r="Y552" s="229"/>
      <c r="Z552" s="229"/>
      <c r="AA552" s="229"/>
      <c r="AB552" s="229"/>
      <c r="AC552" s="229"/>
      <c r="AD552" s="229"/>
      <c r="AE552" s="229"/>
      <c r="AF552" s="229"/>
      <c r="AG552" s="229"/>
      <c r="AH552" s="229"/>
      <c r="AI552" s="229"/>
    </row>
    <row r="553" spans="9:35">
      <c r="I553" s="229"/>
      <c r="J553" s="229"/>
      <c r="K553" s="229"/>
      <c r="L553" s="229"/>
      <c r="M553" s="229"/>
      <c r="N553" s="229"/>
      <c r="O553" s="229"/>
      <c r="P553" s="229"/>
      <c r="Q553" s="229"/>
      <c r="R553" s="229"/>
      <c r="S553" s="229"/>
      <c r="T553" s="229"/>
      <c r="U553" s="229"/>
      <c r="V553" s="229"/>
      <c r="W553" s="229"/>
      <c r="X553" s="229"/>
      <c r="Y553" s="229"/>
      <c r="Z553" s="229"/>
      <c r="AA553" s="229"/>
      <c r="AB553" s="229"/>
      <c r="AC553" s="229"/>
      <c r="AD553" s="229"/>
      <c r="AE553" s="229"/>
      <c r="AF553" s="229"/>
      <c r="AG553" s="229"/>
      <c r="AH553" s="229"/>
      <c r="AI553" s="229"/>
    </row>
    <row r="554" spans="9:35">
      <c r="I554" s="229"/>
      <c r="J554" s="229"/>
      <c r="K554" s="229"/>
      <c r="L554" s="229"/>
      <c r="M554" s="229"/>
      <c r="N554" s="229"/>
      <c r="O554" s="229"/>
      <c r="P554" s="229"/>
      <c r="Q554" s="229"/>
      <c r="R554" s="229"/>
      <c r="S554" s="229"/>
      <c r="T554" s="229"/>
      <c r="U554" s="229"/>
      <c r="V554" s="229"/>
      <c r="W554" s="229"/>
      <c r="X554" s="229"/>
      <c r="Y554" s="229"/>
      <c r="Z554" s="229"/>
      <c r="AA554" s="229"/>
      <c r="AB554" s="229"/>
      <c r="AC554" s="229"/>
      <c r="AD554" s="229"/>
      <c r="AE554" s="229"/>
      <c r="AF554" s="229"/>
      <c r="AG554" s="229"/>
      <c r="AH554" s="229"/>
      <c r="AI554" s="229"/>
    </row>
    <row r="555" spans="9:35">
      <c r="I555" s="229"/>
      <c r="J555" s="229"/>
      <c r="K555" s="229"/>
      <c r="L555" s="229"/>
      <c r="M555" s="229"/>
      <c r="N555" s="229"/>
      <c r="O555" s="229"/>
      <c r="P555" s="229"/>
      <c r="Q555" s="229"/>
      <c r="R555" s="229"/>
      <c r="S555" s="229"/>
      <c r="T555" s="229"/>
      <c r="U555" s="229"/>
      <c r="V555" s="229"/>
      <c r="W555" s="229"/>
      <c r="X555" s="229"/>
      <c r="Y555" s="229"/>
      <c r="Z555" s="229"/>
      <c r="AA555" s="229"/>
      <c r="AB555" s="229"/>
      <c r="AC555" s="229"/>
      <c r="AD555" s="229"/>
      <c r="AE555" s="229"/>
      <c r="AF555" s="229"/>
      <c r="AG555" s="229"/>
      <c r="AH555" s="229"/>
      <c r="AI555" s="229"/>
    </row>
    <row r="556" spans="9:35">
      <c r="I556" s="229"/>
      <c r="J556" s="229"/>
      <c r="K556" s="229"/>
      <c r="L556" s="229"/>
      <c r="M556" s="229"/>
      <c r="N556" s="229"/>
      <c r="O556" s="229"/>
      <c r="P556" s="229"/>
      <c r="Q556" s="229"/>
      <c r="R556" s="229"/>
      <c r="S556" s="229"/>
      <c r="T556" s="229"/>
      <c r="U556" s="229"/>
      <c r="V556" s="229"/>
      <c r="W556" s="229"/>
      <c r="X556" s="229"/>
      <c r="Y556" s="229"/>
      <c r="Z556" s="229"/>
      <c r="AA556" s="229"/>
      <c r="AB556" s="229"/>
      <c r="AC556" s="229"/>
      <c r="AD556" s="229"/>
      <c r="AE556" s="229"/>
      <c r="AF556" s="229"/>
      <c r="AG556" s="229"/>
      <c r="AH556" s="229"/>
      <c r="AI556" s="229"/>
    </row>
    <row r="557" spans="9:35">
      <c r="I557" s="229"/>
      <c r="J557" s="229"/>
      <c r="K557" s="229"/>
      <c r="L557" s="229"/>
      <c r="M557" s="229"/>
      <c r="N557" s="229"/>
      <c r="O557" s="229"/>
      <c r="P557" s="229"/>
      <c r="Q557" s="229"/>
      <c r="R557" s="229"/>
      <c r="S557" s="229"/>
      <c r="T557" s="229"/>
      <c r="U557" s="229"/>
      <c r="V557" s="229"/>
      <c r="W557" s="229"/>
      <c r="X557" s="229"/>
      <c r="Y557" s="229"/>
      <c r="Z557" s="229"/>
      <c r="AA557" s="229"/>
      <c r="AB557" s="229"/>
      <c r="AC557" s="229"/>
      <c r="AD557" s="229"/>
      <c r="AE557" s="229"/>
      <c r="AF557" s="229"/>
      <c r="AG557" s="229"/>
      <c r="AH557" s="229"/>
      <c r="AI557" s="229"/>
    </row>
    <row r="558" spans="9:35">
      <c r="I558" s="229"/>
      <c r="J558" s="229"/>
      <c r="K558" s="229"/>
      <c r="L558" s="229"/>
      <c r="M558" s="229"/>
      <c r="N558" s="229"/>
      <c r="O558" s="229"/>
      <c r="P558" s="229"/>
      <c r="Q558" s="229"/>
      <c r="R558" s="229"/>
      <c r="S558" s="229"/>
      <c r="T558" s="229"/>
      <c r="U558" s="229"/>
      <c r="V558" s="229"/>
      <c r="W558" s="229"/>
      <c r="X558" s="229"/>
      <c r="Y558" s="229"/>
      <c r="Z558" s="229"/>
      <c r="AA558" s="229"/>
      <c r="AB558" s="229"/>
      <c r="AC558" s="229"/>
      <c r="AD558" s="229"/>
      <c r="AE558" s="229"/>
      <c r="AF558" s="229"/>
      <c r="AG558" s="229"/>
      <c r="AH558" s="229"/>
      <c r="AI558" s="229"/>
    </row>
    <row r="559" spans="9:35">
      <c r="I559" s="229"/>
      <c r="J559" s="229"/>
      <c r="K559" s="229"/>
      <c r="L559" s="229"/>
      <c r="M559" s="229"/>
      <c r="N559" s="229"/>
      <c r="O559" s="229"/>
      <c r="P559" s="229"/>
      <c r="Q559" s="229"/>
      <c r="R559" s="229"/>
      <c r="S559" s="229"/>
      <c r="T559" s="229"/>
      <c r="U559" s="229"/>
      <c r="V559" s="229"/>
      <c r="W559" s="229"/>
      <c r="X559" s="229"/>
      <c r="Y559" s="229"/>
      <c r="Z559" s="229"/>
      <c r="AA559" s="229"/>
      <c r="AB559" s="229"/>
      <c r="AC559" s="229"/>
      <c r="AD559" s="229"/>
      <c r="AE559" s="229"/>
      <c r="AF559" s="229"/>
      <c r="AG559" s="229"/>
      <c r="AH559" s="229"/>
      <c r="AI559" s="229"/>
    </row>
    <row r="560" spans="9:35">
      <c r="I560" s="229"/>
      <c r="J560" s="229"/>
      <c r="K560" s="229"/>
      <c r="L560" s="229"/>
      <c r="M560" s="229"/>
      <c r="N560" s="229"/>
      <c r="O560" s="229"/>
      <c r="P560" s="229"/>
      <c r="Q560" s="229"/>
      <c r="R560" s="229"/>
      <c r="S560" s="229"/>
      <c r="T560" s="229"/>
      <c r="U560" s="229"/>
      <c r="V560" s="229"/>
      <c r="W560" s="229"/>
      <c r="X560" s="229"/>
      <c r="Y560" s="229"/>
      <c r="Z560" s="229"/>
      <c r="AA560" s="229"/>
      <c r="AB560" s="229"/>
      <c r="AC560" s="229"/>
      <c r="AD560" s="229"/>
      <c r="AE560" s="229"/>
      <c r="AF560" s="229"/>
      <c r="AG560" s="229"/>
      <c r="AH560" s="229"/>
      <c r="AI560" s="229"/>
    </row>
    <row r="561" spans="9:35">
      <c r="I561" s="229"/>
      <c r="J561" s="229"/>
      <c r="K561" s="229"/>
      <c r="L561" s="229"/>
      <c r="M561" s="229"/>
      <c r="N561" s="229"/>
      <c r="O561" s="229"/>
      <c r="P561" s="229"/>
      <c r="Q561" s="229"/>
      <c r="R561" s="229"/>
      <c r="S561" s="229"/>
      <c r="T561" s="229"/>
      <c r="U561" s="229"/>
      <c r="V561" s="229"/>
      <c r="W561" s="229"/>
      <c r="X561" s="229"/>
      <c r="Y561" s="229"/>
      <c r="Z561" s="229"/>
      <c r="AA561" s="229"/>
      <c r="AB561" s="229"/>
      <c r="AC561" s="229"/>
      <c r="AD561" s="229"/>
      <c r="AE561" s="229"/>
      <c r="AF561" s="229"/>
      <c r="AG561" s="229"/>
      <c r="AH561" s="229"/>
      <c r="AI561" s="229"/>
    </row>
    <row r="562" spans="9:35">
      <c r="I562" s="229"/>
      <c r="J562" s="229"/>
      <c r="K562" s="229"/>
      <c r="L562" s="229"/>
      <c r="M562" s="229"/>
      <c r="N562" s="229"/>
      <c r="O562" s="229"/>
      <c r="P562" s="229"/>
      <c r="Q562" s="229"/>
      <c r="R562" s="229"/>
      <c r="S562" s="229"/>
      <c r="T562" s="229"/>
      <c r="U562" s="229"/>
      <c r="V562" s="229"/>
      <c r="W562" s="229"/>
      <c r="X562" s="229"/>
      <c r="Y562" s="229"/>
      <c r="Z562" s="229"/>
      <c r="AA562" s="229"/>
      <c r="AB562" s="229"/>
      <c r="AC562" s="229"/>
      <c r="AD562" s="229"/>
      <c r="AE562" s="229"/>
      <c r="AF562" s="229"/>
      <c r="AG562" s="229"/>
      <c r="AH562" s="229"/>
      <c r="AI562" s="229"/>
    </row>
    <row r="563" spans="9:35">
      <c r="I563" s="229"/>
      <c r="J563" s="229"/>
      <c r="K563" s="229"/>
      <c r="L563" s="229"/>
      <c r="M563" s="229"/>
      <c r="N563" s="229"/>
      <c r="O563" s="229"/>
      <c r="P563" s="229"/>
      <c r="Q563" s="229"/>
      <c r="R563" s="229"/>
      <c r="S563" s="229"/>
      <c r="T563" s="229"/>
      <c r="U563" s="229"/>
      <c r="V563" s="229"/>
      <c r="W563" s="229"/>
      <c r="X563" s="229"/>
      <c r="Y563" s="229"/>
      <c r="Z563" s="229"/>
      <c r="AA563" s="229"/>
      <c r="AB563" s="229"/>
      <c r="AC563" s="229"/>
      <c r="AD563" s="229"/>
      <c r="AE563" s="229"/>
      <c r="AF563" s="229"/>
      <c r="AG563" s="229"/>
      <c r="AH563" s="229"/>
      <c r="AI563" s="229"/>
    </row>
    <row r="564" spans="9:35">
      <c r="I564" s="229"/>
      <c r="J564" s="229"/>
      <c r="K564" s="229"/>
      <c r="L564" s="229"/>
      <c r="M564" s="229"/>
      <c r="N564" s="229"/>
      <c r="O564" s="229"/>
      <c r="P564" s="229"/>
      <c r="Q564" s="229"/>
      <c r="R564" s="229"/>
      <c r="S564" s="229"/>
      <c r="T564" s="229"/>
      <c r="U564" s="229"/>
      <c r="V564" s="229"/>
      <c r="W564" s="229"/>
      <c r="X564" s="229"/>
      <c r="Y564" s="229"/>
      <c r="Z564" s="229"/>
      <c r="AA564" s="229"/>
      <c r="AB564" s="229"/>
      <c r="AC564" s="229"/>
      <c r="AD564" s="229"/>
      <c r="AE564" s="229"/>
      <c r="AF564" s="229"/>
      <c r="AG564" s="229"/>
      <c r="AH564" s="229"/>
      <c r="AI564" s="229"/>
    </row>
    <row r="565" spans="9:35">
      <c r="I565" s="229"/>
      <c r="J565" s="229"/>
      <c r="K565" s="229"/>
      <c r="L565" s="229"/>
      <c r="M565" s="229"/>
      <c r="N565" s="229"/>
      <c r="O565" s="229"/>
      <c r="P565" s="229"/>
      <c r="Q565" s="229"/>
      <c r="R565" s="229"/>
      <c r="S565" s="229"/>
      <c r="T565" s="229"/>
      <c r="U565" s="229"/>
      <c r="V565" s="229"/>
      <c r="W565" s="229"/>
      <c r="X565" s="229"/>
      <c r="Y565" s="229"/>
      <c r="Z565" s="229"/>
      <c r="AA565" s="229"/>
      <c r="AB565" s="229"/>
      <c r="AC565" s="229"/>
      <c r="AD565" s="229"/>
      <c r="AE565" s="229"/>
      <c r="AF565" s="229"/>
      <c r="AG565" s="229"/>
      <c r="AH565" s="229"/>
      <c r="AI565" s="229"/>
    </row>
    <row r="566" spans="9:35">
      <c r="I566" s="229"/>
      <c r="J566" s="229"/>
      <c r="K566" s="229"/>
      <c r="L566" s="229"/>
      <c r="M566" s="229"/>
      <c r="N566" s="229"/>
      <c r="O566" s="229"/>
      <c r="P566" s="229"/>
      <c r="Q566" s="229"/>
      <c r="R566" s="229"/>
      <c r="S566" s="229"/>
      <c r="T566" s="229"/>
      <c r="U566" s="229"/>
      <c r="V566" s="229"/>
      <c r="W566" s="229"/>
      <c r="X566" s="229"/>
      <c r="Y566" s="229"/>
      <c r="Z566" s="229"/>
      <c r="AA566" s="229"/>
      <c r="AB566" s="229"/>
      <c r="AC566" s="229"/>
      <c r="AD566" s="229"/>
      <c r="AE566" s="229"/>
      <c r="AF566" s="229"/>
      <c r="AG566" s="229"/>
      <c r="AH566" s="229"/>
      <c r="AI566" s="229"/>
    </row>
    <row r="567" spans="9:35">
      <c r="I567" s="229"/>
      <c r="J567" s="229"/>
      <c r="K567" s="229"/>
      <c r="L567" s="229"/>
      <c r="M567" s="229"/>
      <c r="N567" s="229"/>
      <c r="O567" s="229"/>
      <c r="P567" s="229"/>
      <c r="Q567" s="229"/>
      <c r="R567" s="229"/>
      <c r="S567" s="229"/>
      <c r="T567" s="229"/>
      <c r="U567" s="229"/>
      <c r="V567" s="229"/>
      <c r="W567" s="229"/>
      <c r="X567" s="229"/>
      <c r="Y567" s="229"/>
      <c r="Z567" s="229"/>
      <c r="AA567" s="229"/>
      <c r="AB567" s="229"/>
      <c r="AC567" s="229"/>
      <c r="AD567" s="229"/>
      <c r="AE567" s="229"/>
      <c r="AF567" s="229"/>
      <c r="AG567" s="229"/>
      <c r="AH567" s="229"/>
      <c r="AI567" s="229"/>
    </row>
    <row r="568" spans="9:35">
      <c r="I568" s="229"/>
      <c r="J568" s="229"/>
      <c r="K568" s="229"/>
      <c r="L568" s="229"/>
      <c r="M568" s="229"/>
      <c r="N568" s="229"/>
      <c r="O568" s="229"/>
      <c r="P568" s="229"/>
      <c r="Q568" s="229"/>
      <c r="R568" s="229"/>
      <c r="S568" s="229"/>
      <c r="T568" s="229"/>
      <c r="U568" s="229"/>
      <c r="V568" s="229"/>
      <c r="W568" s="229"/>
      <c r="X568" s="229"/>
      <c r="Y568" s="229"/>
      <c r="Z568" s="229"/>
      <c r="AA568" s="229"/>
      <c r="AB568" s="229"/>
      <c r="AC568" s="229"/>
      <c r="AD568" s="229"/>
      <c r="AE568" s="229"/>
      <c r="AF568" s="229"/>
      <c r="AG568" s="229"/>
      <c r="AH568" s="229"/>
      <c r="AI568" s="229"/>
    </row>
    <row r="569" spans="9:35">
      <c r="I569" s="229"/>
      <c r="J569" s="229"/>
      <c r="K569" s="229"/>
      <c r="L569" s="229"/>
      <c r="M569" s="229"/>
      <c r="N569" s="229"/>
      <c r="O569" s="229"/>
      <c r="P569" s="229"/>
      <c r="Q569" s="229"/>
      <c r="R569" s="229"/>
      <c r="S569" s="229"/>
      <c r="T569" s="229"/>
      <c r="U569" s="229"/>
      <c r="V569" s="229"/>
      <c r="W569" s="229"/>
      <c r="X569" s="229"/>
      <c r="Y569" s="229"/>
      <c r="Z569" s="229"/>
      <c r="AA569" s="229"/>
      <c r="AB569" s="229"/>
      <c r="AC569" s="229"/>
      <c r="AD569" s="229"/>
      <c r="AE569" s="229"/>
      <c r="AF569" s="229"/>
      <c r="AG569" s="229"/>
      <c r="AH569" s="229"/>
      <c r="AI569" s="229"/>
    </row>
    <row r="570" spans="9:35">
      <c r="I570" s="229"/>
      <c r="J570" s="229"/>
      <c r="K570" s="229"/>
      <c r="L570" s="229"/>
      <c r="M570" s="229"/>
      <c r="N570" s="229"/>
      <c r="O570" s="229"/>
      <c r="P570" s="229"/>
      <c r="Q570" s="229"/>
      <c r="R570" s="229"/>
      <c r="S570" s="229"/>
      <c r="T570" s="229"/>
      <c r="U570" s="229"/>
      <c r="V570" s="229"/>
      <c r="W570" s="229"/>
      <c r="X570" s="229"/>
      <c r="Y570" s="229"/>
      <c r="Z570" s="229"/>
      <c r="AA570" s="229"/>
      <c r="AB570" s="229"/>
      <c r="AC570" s="229"/>
      <c r="AD570" s="229"/>
      <c r="AE570" s="229"/>
      <c r="AF570" s="229"/>
      <c r="AG570" s="229"/>
      <c r="AH570" s="229"/>
      <c r="AI570" s="229"/>
    </row>
    <row r="571" spans="9:35">
      <c r="I571" s="229"/>
      <c r="J571" s="229"/>
      <c r="K571" s="229"/>
      <c r="L571" s="229"/>
      <c r="M571" s="229"/>
      <c r="N571" s="229"/>
      <c r="O571" s="229"/>
      <c r="P571" s="229"/>
      <c r="Q571" s="229"/>
      <c r="R571" s="229"/>
      <c r="S571" s="229"/>
      <c r="T571" s="229"/>
      <c r="U571" s="229"/>
      <c r="V571" s="229"/>
      <c r="W571" s="229"/>
      <c r="X571" s="229"/>
      <c r="Y571" s="229"/>
      <c r="Z571" s="229"/>
      <c r="AA571" s="229"/>
      <c r="AB571" s="229"/>
      <c r="AC571" s="229"/>
      <c r="AD571" s="229"/>
      <c r="AE571" s="229"/>
      <c r="AF571" s="229"/>
      <c r="AG571" s="229"/>
      <c r="AH571" s="229"/>
      <c r="AI571" s="229"/>
    </row>
    <row r="572" spans="9:35">
      <c r="I572" s="229"/>
      <c r="J572" s="229"/>
      <c r="K572" s="229"/>
      <c r="L572" s="229"/>
      <c r="M572" s="229"/>
      <c r="N572" s="229"/>
      <c r="O572" s="229"/>
      <c r="P572" s="229"/>
      <c r="Q572" s="229"/>
      <c r="R572" s="229"/>
      <c r="S572" s="229"/>
      <c r="T572" s="229"/>
      <c r="U572" s="229"/>
      <c r="V572" s="229"/>
      <c r="W572" s="229"/>
      <c r="X572" s="229"/>
      <c r="Y572" s="229"/>
      <c r="Z572" s="229"/>
      <c r="AA572" s="229"/>
      <c r="AB572" s="229"/>
      <c r="AC572" s="229"/>
      <c r="AD572" s="229"/>
      <c r="AE572" s="229"/>
      <c r="AF572" s="229"/>
      <c r="AG572" s="229"/>
      <c r="AH572" s="229"/>
      <c r="AI572" s="229"/>
    </row>
    <row r="573" spans="9:35">
      <c r="I573" s="229"/>
      <c r="J573" s="229"/>
      <c r="K573" s="229"/>
      <c r="L573" s="229"/>
      <c r="M573" s="229"/>
      <c r="N573" s="229"/>
      <c r="O573" s="229"/>
      <c r="P573" s="229"/>
      <c r="Q573" s="229"/>
      <c r="R573" s="229"/>
      <c r="S573" s="229"/>
      <c r="T573" s="229"/>
      <c r="U573" s="229"/>
      <c r="V573" s="229"/>
      <c r="W573" s="229"/>
      <c r="X573" s="229"/>
      <c r="Y573" s="229"/>
      <c r="Z573" s="229"/>
      <c r="AA573" s="229"/>
      <c r="AB573" s="229"/>
      <c r="AC573" s="229"/>
      <c r="AD573" s="229"/>
      <c r="AE573" s="229"/>
      <c r="AF573" s="229"/>
      <c r="AG573" s="229"/>
      <c r="AH573" s="229"/>
      <c r="AI573" s="229"/>
    </row>
    <row r="574" spans="9:35">
      <c r="I574" s="229"/>
      <c r="J574" s="229"/>
      <c r="K574" s="229"/>
      <c r="L574" s="229"/>
      <c r="M574" s="229"/>
      <c r="N574" s="229"/>
      <c r="O574" s="229"/>
      <c r="P574" s="229"/>
      <c r="Q574" s="229"/>
      <c r="R574" s="229"/>
      <c r="S574" s="229"/>
      <c r="T574" s="229"/>
      <c r="U574" s="229"/>
      <c r="V574" s="229"/>
      <c r="W574" s="229"/>
      <c r="X574" s="229"/>
      <c r="Y574" s="229"/>
      <c r="Z574" s="229"/>
      <c r="AA574" s="229"/>
      <c r="AB574" s="229"/>
      <c r="AC574" s="229"/>
      <c r="AD574" s="229"/>
      <c r="AE574" s="229"/>
      <c r="AF574" s="229"/>
      <c r="AG574" s="229"/>
      <c r="AH574" s="229"/>
      <c r="AI574" s="229"/>
    </row>
    <row r="575" spans="9:35">
      <c r="I575" s="229"/>
      <c r="J575" s="229"/>
      <c r="K575" s="229"/>
      <c r="L575" s="229"/>
      <c r="M575" s="229"/>
      <c r="N575" s="229"/>
      <c r="O575" s="229"/>
      <c r="P575" s="229"/>
      <c r="Q575" s="229"/>
      <c r="R575" s="229"/>
      <c r="S575" s="229"/>
      <c r="T575" s="229"/>
      <c r="U575" s="229"/>
      <c r="V575" s="229"/>
      <c r="W575" s="229"/>
      <c r="X575" s="229"/>
      <c r="Y575" s="229"/>
      <c r="Z575" s="229"/>
      <c r="AA575" s="229"/>
      <c r="AB575" s="229"/>
      <c r="AC575" s="229"/>
      <c r="AD575" s="229"/>
      <c r="AE575" s="229"/>
      <c r="AF575" s="229"/>
      <c r="AG575" s="229"/>
      <c r="AH575" s="229"/>
      <c r="AI575" s="229"/>
    </row>
    <row r="576" spans="9:35">
      <c r="I576" s="229"/>
      <c r="J576" s="229"/>
      <c r="K576" s="229"/>
      <c r="L576" s="229"/>
      <c r="M576" s="229"/>
      <c r="N576" s="229"/>
      <c r="O576" s="229"/>
      <c r="P576" s="229"/>
      <c r="Q576" s="229"/>
      <c r="R576" s="229"/>
      <c r="S576" s="229"/>
      <c r="T576" s="229"/>
      <c r="U576" s="229"/>
      <c r="V576" s="229"/>
      <c r="W576" s="229"/>
      <c r="X576" s="229"/>
      <c r="Y576" s="229"/>
      <c r="Z576" s="229"/>
      <c r="AA576" s="229"/>
      <c r="AB576" s="229"/>
      <c r="AC576" s="229"/>
      <c r="AD576" s="229"/>
      <c r="AE576" s="229"/>
      <c r="AF576" s="229"/>
      <c r="AG576" s="229"/>
      <c r="AH576" s="229"/>
      <c r="AI576" s="229"/>
    </row>
    <row r="577" spans="9:35">
      <c r="I577" s="229"/>
      <c r="J577" s="229"/>
      <c r="K577" s="229"/>
      <c r="L577" s="229"/>
      <c r="M577" s="229"/>
      <c r="N577" s="229"/>
      <c r="O577" s="229"/>
      <c r="P577" s="229"/>
      <c r="Q577" s="229"/>
      <c r="R577" s="229"/>
      <c r="S577" s="229"/>
      <c r="T577" s="229"/>
      <c r="U577" s="229"/>
      <c r="V577" s="229"/>
      <c r="W577" s="229"/>
      <c r="X577" s="229"/>
      <c r="Y577" s="229"/>
      <c r="Z577" s="229"/>
      <c r="AA577" s="229"/>
      <c r="AB577" s="229"/>
      <c r="AC577" s="229"/>
      <c r="AD577" s="229"/>
      <c r="AE577" s="229"/>
      <c r="AF577" s="229"/>
      <c r="AG577" s="229"/>
      <c r="AH577" s="229"/>
      <c r="AI577" s="229"/>
    </row>
    <row r="578" spans="9:35">
      <c r="I578" s="229"/>
      <c r="J578" s="229"/>
      <c r="K578" s="229"/>
      <c r="L578" s="229"/>
      <c r="M578" s="229"/>
      <c r="N578" s="229"/>
      <c r="O578" s="229"/>
      <c r="P578" s="229"/>
      <c r="Q578" s="229"/>
      <c r="R578" s="229"/>
      <c r="S578" s="229"/>
      <c r="T578" s="229"/>
      <c r="U578" s="229"/>
      <c r="V578" s="229"/>
      <c r="W578" s="229"/>
      <c r="X578" s="229"/>
      <c r="Y578" s="229"/>
      <c r="Z578" s="229"/>
      <c r="AA578" s="229"/>
      <c r="AB578" s="229"/>
      <c r="AC578" s="229"/>
      <c r="AD578" s="229"/>
      <c r="AE578" s="229"/>
      <c r="AF578" s="229"/>
      <c r="AG578" s="229"/>
      <c r="AH578" s="229"/>
      <c r="AI578" s="229"/>
    </row>
    <row r="579" spans="9:35">
      <c r="I579" s="229"/>
      <c r="J579" s="229"/>
      <c r="K579" s="229"/>
      <c r="L579" s="229"/>
      <c r="M579" s="229"/>
      <c r="N579" s="229"/>
      <c r="O579" s="229"/>
      <c r="P579" s="229"/>
      <c r="Q579" s="229"/>
      <c r="R579" s="229"/>
      <c r="S579" s="229"/>
      <c r="T579" s="229"/>
      <c r="U579" s="229"/>
      <c r="V579" s="229"/>
      <c r="W579" s="229"/>
      <c r="X579" s="229"/>
      <c r="Y579" s="229"/>
      <c r="Z579" s="229"/>
      <c r="AA579" s="229"/>
      <c r="AB579" s="229"/>
      <c r="AC579" s="229"/>
      <c r="AD579" s="229"/>
      <c r="AE579" s="229"/>
      <c r="AF579" s="229"/>
      <c r="AG579" s="229"/>
      <c r="AH579" s="229"/>
      <c r="AI579" s="229"/>
    </row>
    <row r="580" spans="9:35">
      <c r="I580" s="229"/>
      <c r="J580" s="229"/>
      <c r="K580" s="229"/>
      <c r="L580" s="229"/>
      <c r="M580" s="229"/>
      <c r="N580" s="229"/>
      <c r="O580" s="229"/>
      <c r="P580" s="229"/>
      <c r="Q580" s="229"/>
      <c r="R580" s="229"/>
      <c r="S580" s="229"/>
      <c r="T580" s="229"/>
      <c r="U580" s="229"/>
      <c r="V580" s="229"/>
      <c r="W580" s="229"/>
      <c r="X580" s="229"/>
      <c r="Y580" s="229"/>
      <c r="Z580" s="229"/>
      <c r="AA580" s="229"/>
      <c r="AB580" s="229"/>
      <c r="AC580" s="229"/>
      <c r="AD580" s="229"/>
      <c r="AE580" s="229"/>
      <c r="AF580" s="229"/>
      <c r="AG580" s="229"/>
      <c r="AH580" s="229"/>
      <c r="AI580" s="229"/>
    </row>
    <row r="581" spans="9:35">
      <c r="I581" s="229"/>
      <c r="J581" s="229"/>
      <c r="K581" s="229"/>
      <c r="L581" s="229"/>
      <c r="M581" s="229"/>
      <c r="N581" s="229"/>
      <c r="O581" s="229"/>
      <c r="P581" s="229"/>
      <c r="Q581" s="229"/>
      <c r="R581" s="229"/>
      <c r="S581" s="229"/>
      <c r="T581" s="229"/>
      <c r="U581" s="229"/>
      <c r="V581" s="229"/>
      <c r="W581" s="229"/>
      <c r="X581" s="229"/>
      <c r="Y581" s="229"/>
      <c r="Z581" s="229"/>
      <c r="AA581" s="229"/>
      <c r="AB581" s="229"/>
      <c r="AC581" s="229"/>
      <c r="AD581" s="229"/>
      <c r="AE581" s="229"/>
      <c r="AF581" s="229"/>
      <c r="AG581" s="229"/>
      <c r="AH581" s="229"/>
      <c r="AI581" s="229"/>
    </row>
    <row r="582" spans="9:35">
      <c r="I582" s="229"/>
      <c r="J582" s="229"/>
      <c r="K582" s="229"/>
      <c r="L582" s="229"/>
      <c r="M582" s="229"/>
      <c r="N582" s="229"/>
      <c r="O582" s="229"/>
      <c r="P582" s="229"/>
      <c r="Q582" s="229"/>
      <c r="R582" s="229"/>
      <c r="S582" s="229"/>
      <c r="T582" s="229"/>
      <c r="U582" s="229"/>
      <c r="V582" s="229"/>
      <c r="W582" s="229"/>
      <c r="X582" s="229"/>
      <c r="Y582" s="229"/>
      <c r="Z582" s="229"/>
      <c r="AA582" s="229"/>
      <c r="AB582" s="229"/>
      <c r="AC582" s="229"/>
      <c r="AD582" s="229"/>
      <c r="AE582" s="229"/>
      <c r="AF582" s="229"/>
      <c r="AG582" s="229"/>
      <c r="AH582" s="229"/>
      <c r="AI582" s="229"/>
    </row>
    <row r="583" spans="9:35">
      <c r="I583" s="229"/>
      <c r="J583" s="229"/>
      <c r="K583" s="229"/>
      <c r="L583" s="229"/>
      <c r="M583" s="229"/>
      <c r="N583" s="229"/>
      <c r="O583" s="229"/>
      <c r="P583" s="229"/>
      <c r="Q583" s="229"/>
      <c r="R583" s="229"/>
      <c r="S583" s="229"/>
      <c r="T583" s="229"/>
      <c r="U583" s="229"/>
      <c r="V583" s="229"/>
      <c r="W583" s="229"/>
      <c r="X583" s="229"/>
      <c r="Y583" s="229"/>
      <c r="Z583" s="229"/>
      <c r="AA583" s="229"/>
      <c r="AB583" s="229"/>
      <c r="AC583" s="229"/>
      <c r="AD583" s="229"/>
      <c r="AE583" s="229"/>
      <c r="AF583" s="229"/>
      <c r="AG583" s="229"/>
      <c r="AH583" s="229"/>
      <c r="AI583" s="229"/>
    </row>
    <row r="584" spans="9:35">
      <c r="I584" s="229"/>
      <c r="J584" s="229"/>
      <c r="K584" s="229"/>
      <c r="L584" s="229"/>
      <c r="M584" s="229"/>
      <c r="N584" s="229"/>
      <c r="O584" s="229"/>
      <c r="P584" s="229"/>
      <c r="Q584" s="229"/>
      <c r="R584" s="229"/>
      <c r="S584" s="229"/>
      <c r="T584" s="229"/>
      <c r="U584" s="229"/>
      <c r="V584" s="229"/>
      <c r="W584" s="229"/>
      <c r="X584" s="229"/>
      <c r="Y584" s="229"/>
      <c r="Z584" s="229"/>
      <c r="AA584" s="229"/>
      <c r="AB584" s="229"/>
      <c r="AC584" s="229"/>
      <c r="AD584" s="229"/>
      <c r="AE584" s="229"/>
      <c r="AF584" s="229"/>
      <c r="AG584" s="229"/>
      <c r="AH584" s="229"/>
      <c r="AI584" s="229"/>
    </row>
    <row r="585" spans="9:35">
      <c r="I585" s="229"/>
      <c r="J585" s="229"/>
      <c r="K585" s="229"/>
      <c r="L585" s="229"/>
      <c r="M585" s="229"/>
      <c r="N585" s="229"/>
      <c r="O585" s="229"/>
      <c r="P585" s="229"/>
      <c r="Q585" s="229"/>
      <c r="R585" s="229"/>
      <c r="S585" s="229"/>
      <c r="T585" s="229"/>
      <c r="U585" s="229"/>
      <c r="V585" s="229"/>
      <c r="W585" s="229"/>
      <c r="X585" s="229"/>
      <c r="Y585" s="229"/>
      <c r="Z585" s="229"/>
      <c r="AA585" s="229"/>
      <c r="AB585" s="229"/>
      <c r="AC585" s="229"/>
      <c r="AD585" s="229"/>
      <c r="AE585" s="229"/>
      <c r="AF585" s="229"/>
      <c r="AG585" s="229"/>
      <c r="AH585" s="229"/>
      <c r="AI585" s="229"/>
    </row>
    <row r="586" spans="9:35">
      <c r="I586" s="229"/>
      <c r="J586" s="229"/>
      <c r="K586" s="229"/>
      <c r="L586" s="229"/>
      <c r="M586" s="229"/>
      <c r="N586" s="229"/>
      <c r="O586" s="229"/>
      <c r="P586" s="229"/>
      <c r="Q586" s="229"/>
      <c r="R586" s="229"/>
      <c r="S586" s="229"/>
      <c r="T586" s="229"/>
      <c r="U586" s="229"/>
      <c r="V586" s="229"/>
      <c r="W586" s="229"/>
      <c r="X586" s="229"/>
      <c r="Y586" s="229"/>
      <c r="Z586" s="229"/>
      <c r="AA586" s="229"/>
      <c r="AB586" s="229"/>
      <c r="AC586" s="229"/>
      <c r="AD586" s="229"/>
      <c r="AE586" s="229"/>
      <c r="AF586" s="229"/>
      <c r="AG586" s="229"/>
      <c r="AH586" s="229"/>
      <c r="AI586" s="229"/>
    </row>
    <row r="587" spans="9:35">
      <c r="I587" s="229"/>
      <c r="J587" s="229"/>
      <c r="K587" s="229"/>
      <c r="L587" s="229"/>
      <c r="M587" s="229"/>
      <c r="N587" s="229"/>
      <c r="O587" s="229"/>
      <c r="P587" s="229"/>
      <c r="Q587" s="229"/>
      <c r="R587" s="229"/>
      <c r="S587" s="229"/>
      <c r="T587" s="229"/>
      <c r="U587" s="229"/>
      <c r="V587" s="229"/>
      <c r="W587" s="229"/>
      <c r="X587" s="229"/>
      <c r="Y587" s="229"/>
      <c r="Z587" s="229"/>
      <c r="AA587" s="229"/>
      <c r="AB587" s="229"/>
      <c r="AC587" s="229"/>
      <c r="AD587" s="229"/>
      <c r="AE587" s="229"/>
      <c r="AF587" s="229"/>
      <c r="AG587" s="229"/>
      <c r="AH587" s="229"/>
      <c r="AI587" s="229"/>
    </row>
    <row r="588" spans="9:35">
      <c r="I588" s="229"/>
      <c r="J588" s="229"/>
      <c r="K588" s="229"/>
      <c r="L588" s="229"/>
      <c r="M588" s="229"/>
      <c r="N588" s="229"/>
      <c r="O588" s="229"/>
      <c r="P588" s="229"/>
      <c r="Q588" s="229"/>
      <c r="R588" s="229"/>
      <c r="S588" s="229"/>
      <c r="T588" s="229"/>
      <c r="U588" s="229"/>
      <c r="V588" s="229"/>
      <c r="W588" s="229"/>
      <c r="X588" s="229"/>
      <c r="Y588" s="229"/>
      <c r="Z588" s="229"/>
      <c r="AA588" s="229"/>
      <c r="AB588" s="229"/>
      <c r="AC588" s="229"/>
      <c r="AD588" s="229"/>
      <c r="AE588" s="229"/>
      <c r="AF588" s="229"/>
      <c r="AG588" s="229"/>
      <c r="AH588" s="229"/>
      <c r="AI588" s="229"/>
    </row>
    <row r="589" spans="9:35">
      <c r="I589" s="229"/>
      <c r="J589" s="229"/>
      <c r="K589" s="229"/>
      <c r="L589" s="229"/>
      <c r="M589" s="229"/>
      <c r="N589" s="229"/>
      <c r="O589" s="229"/>
      <c r="P589" s="229"/>
      <c r="Q589" s="229"/>
      <c r="R589" s="229"/>
      <c r="S589" s="229"/>
      <c r="T589" s="229"/>
      <c r="U589" s="229"/>
      <c r="V589" s="229"/>
      <c r="W589" s="229"/>
      <c r="X589" s="229"/>
      <c r="Y589" s="229"/>
      <c r="Z589" s="229"/>
      <c r="AA589" s="229"/>
      <c r="AB589" s="229"/>
      <c r="AC589" s="229"/>
      <c r="AD589" s="229"/>
      <c r="AE589" s="229"/>
      <c r="AF589" s="229"/>
      <c r="AG589" s="229"/>
      <c r="AH589" s="229"/>
      <c r="AI589" s="229"/>
    </row>
    <row r="590" spans="9:35">
      <c r="I590" s="229"/>
      <c r="J590" s="229"/>
      <c r="K590" s="229"/>
      <c r="L590" s="229"/>
      <c r="M590" s="229"/>
      <c r="N590" s="229"/>
      <c r="O590" s="229"/>
      <c r="P590" s="229"/>
      <c r="Q590" s="229"/>
      <c r="R590" s="229"/>
      <c r="S590" s="229"/>
      <c r="T590" s="229"/>
      <c r="U590" s="229"/>
      <c r="V590" s="229"/>
      <c r="W590" s="229"/>
      <c r="X590" s="229"/>
      <c r="Y590" s="229"/>
      <c r="Z590" s="229"/>
      <c r="AA590" s="229"/>
      <c r="AB590" s="229"/>
      <c r="AC590" s="229"/>
      <c r="AD590" s="229"/>
      <c r="AE590" s="229"/>
      <c r="AF590" s="229"/>
      <c r="AG590" s="229"/>
      <c r="AH590" s="229"/>
      <c r="AI590" s="229"/>
    </row>
    <row r="591" spans="9:35">
      <c r="I591" s="229"/>
      <c r="J591" s="229"/>
      <c r="K591" s="229"/>
      <c r="L591" s="229"/>
      <c r="M591" s="229"/>
      <c r="N591" s="229"/>
      <c r="O591" s="229"/>
      <c r="P591" s="229"/>
      <c r="Q591" s="229"/>
      <c r="R591" s="229"/>
      <c r="S591" s="229"/>
      <c r="T591" s="229"/>
      <c r="U591" s="229"/>
      <c r="V591" s="229"/>
      <c r="W591" s="229"/>
      <c r="X591" s="229"/>
      <c r="Y591" s="229"/>
      <c r="Z591" s="229"/>
      <c r="AA591" s="229"/>
      <c r="AB591" s="229"/>
      <c r="AC591" s="229"/>
      <c r="AD591" s="229"/>
      <c r="AE591" s="229"/>
      <c r="AF591" s="229"/>
      <c r="AG591" s="229"/>
      <c r="AH591" s="229"/>
      <c r="AI591" s="229"/>
    </row>
    <row r="592" spans="9:35">
      <c r="I592" s="229"/>
      <c r="J592" s="229"/>
      <c r="K592" s="229"/>
      <c r="L592" s="229"/>
      <c r="M592" s="229"/>
      <c r="N592" s="229"/>
      <c r="O592" s="229"/>
      <c r="P592" s="229"/>
      <c r="Q592" s="229"/>
      <c r="R592" s="229"/>
      <c r="S592" s="229"/>
      <c r="T592" s="229"/>
      <c r="U592" s="229"/>
      <c r="V592" s="229"/>
      <c r="W592" s="229"/>
      <c r="X592" s="229"/>
      <c r="Y592" s="229"/>
      <c r="Z592" s="229"/>
      <c r="AA592" s="229"/>
      <c r="AB592" s="229"/>
      <c r="AC592" s="229"/>
      <c r="AD592" s="229"/>
      <c r="AE592" s="229"/>
      <c r="AF592" s="229"/>
      <c r="AG592" s="229"/>
      <c r="AH592" s="229"/>
      <c r="AI592" s="229"/>
    </row>
    <row r="593" spans="9:35">
      <c r="I593" s="229"/>
      <c r="J593" s="229"/>
      <c r="K593" s="229"/>
      <c r="L593" s="229"/>
      <c r="M593" s="229"/>
      <c r="N593" s="229"/>
      <c r="O593" s="229"/>
      <c r="P593" s="229"/>
      <c r="Q593" s="229"/>
      <c r="R593" s="229"/>
      <c r="S593" s="229"/>
      <c r="T593" s="229"/>
      <c r="U593" s="229"/>
      <c r="V593" s="229"/>
      <c r="W593" s="229"/>
      <c r="X593" s="229"/>
      <c r="Y593" s="229"/>
      <c r="Z593" s="229"/>
      <c r="AA593" s="229"/>
      <c r="AB593" s="229"/>
      <c r="AC593" s="229"/>
      <c r="AD593" s="229"/>
      <c r="AE593" s="229"/>
      <c r="AF593" s="229"/>
      <c r="AG593" s="229"/>
      <c r="AH593" s="229"/>
      <c r="AI593" s="229"/>
    </row>
    <row r="594" spans="9:35">
      <c r="I594" s="229"/>
      <c r="J594" s="229"/>
      <c r="K594" s="229"/>
      <c r="L594" s="229"/>
      <c r="M594" s="229"/>
      <c r="N594" s="229"/>
      <c r="O594" s="229"/>
      <c r="P594" s="229"/>
      <c r="Q594" s="229"/>
      <c r="R594" s="229"/>
      <c r="S594" s="229"/>
      <c r="T594" s="229"/>
      <c r="U594" s="229"/>
      <c r="V594" s="229"/>
      <c r="W594" s="229"/>
      <c r="X594" s="229"/>
      <c r="Y594" s="229"/>
      <c r="Z594" s="229"/>
      <c r="AA594" s="229"/>
      <c r="AB594" s="229"/>
      <c r="AC594" s="229"/>
      <c r="AD594" s="229"/>
      <c r="AE594" s="229"/>
      <c r="AF594" s="229"/>
      <c r="AG594" s="229"/>
      <c r="AH594" s="229"/>
      <c r="AI594" s="229"/>
    </row>
    <row r="595" spans="9:35">
      <c r="I595" s="229"/>
      <c r="J595" s="229"/>
      <c r="K595" s="229"/>
      <c r="L595" s="229"/>
      <c r="M595" s="229"/>
      <c r="N595" s="229"/>
      <c r="O595" s="229"/>
      <c r="P595" s="229"/>
      <c r="Q595" s="229"/>
      <c r="R595" s="229"/>
      <c r="S595" s="229"/>
      <c r="T595" s="229"/>
      <c r="U595" s="229"/>
      <c r="V595" s="229"/>
      <c r="W595" s="229"/>
      <c r="X595" s="229"/>
      <c r="Y595" s="229"/>
      <c r="Z595" s="229"/>
      <c r="AA595" s="229"/>
      <c r="AB595" s="229"/>
      <c r="AC595" s="229"/>
      <c r="AD595" s="229"/>
      <c r="AE595" s="229"/>
      <c r="AF595" s="229"/>
      <c r="AG595" s="229"/>
      <c r="AH595" s="229"/>
      <c r="AI595" s="229"/>
    </row>
    <row r="596" spans="9:35">
      <c r="I596" s="229"/>
      <c r="J596" s="229"/>
      <c r="K596" s="229"/>
      <c r="L596" s="229"/>
      <c r="M596" s="229"/>
      <c r="N596" s="229"/>
      <c r="O596" s="229"/>
      <c r="P596" s="229"/>
      <c r="Q596" s="229"/>
      <c r="R596" s="229"/>
      <c r="S596" s="229"/>
      <c r="T596" s="229"/>
      <c r="U596" s="229"/>
      <c r="V596" s="229"/>
      <c r="W596" s="229"/>
      <c r="X596" s="229"/>
      <c r="Y596" s="229"/>
      <c r="Z596" s="229"/>
      <c r="AA596" s="229"/>
      <c r="AB596" s="229"/>
      <c r="AC596" s="229"/>
      <c r="AD596" s="229"/>
      <c r="AE596" s="229"/>
      <c r="AF596" s="229"/>
      <c r="AG596" s="229"/>
      <c r="AH596" s="229"/>
      <c r="AI596" s="229"/>
    </row>
    <row r="597" spans="9:35">
      <c r="I597" s="229"/>
      <c r="J597" s="229"/>
      <c r="K597" s="229"/>
      <c r="L597" s="229"/>
      <c r="M597" s="229"/>
      <c r="N597" s="229"/>
      <c r="O597" s="229"/>
      <c r="P597" s="229"/>
      <c r="Q597" s="229"/>
      <c r="R597" s="229"/>
      <c r="S597" s="229"/>
      <c r="T597" s="229"/>
      <c r="U597" s="229"/>
      <c r="V597" s="229"/>
      <c r="W597" s="229"/>
      <c r="X597" s="229"/>
      <c r="Y597" s="229"/>
      <c r="Z597" s="229"/>
      <c r="AA597" s="229"/>
      <c r="AB597" s="229"/>
      <c r="AC597" s="229"/>
      <c r="AD597" s="229"/>
      <c r="AE597" s="229"/>
      <c r="AF597" s="229"/>
      <c r="AG597" s="229"/>
      <c r="AH597" s="229"/>
      <c r="AI597" s="229"/>
    </row>
    <row r="598" spans="9:35">
      <c r="I598" s="229"/>
      <c r="J598" s="229"/>
      <c r="K598" s="229"/>
      <c r="L598" s="229"/>
      <c r="M598" s="229"/>
      <c r="N598" s="229"/>
      <c r="O598" s="229"/>
      <c r="P598" s="229"/>
      <c r="Q598" s="229"/>
      <c r="R598" s="229"/>
      <c r="S598" s="229"/>
      <c r="T598" s="229"/>
      <c r="U598" s="229"/>
      <c r="V598" s="229"/>
      <c r="W598" s="229"/>
      <c r="X598" s="229"/>
      <c r="Y598" s="229"/>
      <c r="Z598" s="229"/>
      <c r="AA598" s="229"/>
      <c r="AB598" s="229"/>
      <c r="AC598" s="229"/>
      <c r="AD598" s="229"/>
      <c r="AE598" s="229"/>
      <c r="AF598" s="229"/>
      <c r="AG598" s="229"/>
      <c r="AH598" s="229"/>
      <c r="AI598" s="229"/>
    </row>
    <row r="599" spans="9:35">
      <c r="I599" s="229"/>
      <c r="J599" s="229"/>
      <c r="K599" s="229"/>
      <c r="L599" s="229"/>
      <c r="M599" s="229"/>
      <c r="N599" s="229"/>
      <c r="O599" s="229"/>
      <c r="P599" s="229"/>
      <c r="Q599" s="229"/>
      <c r="R599" s="229"/>
      <c r="S599" s="229"/>
      <c r="T599" s="229"/>
      <c r="U599" s="229"/>
      <c r="V599" s="229"/>
      <c r="W599" s="229"/>
      <c r="X599" s="229"/>
      <c r="Y599" s="229"/>
      <c r="Z599" s="229"/>
      <c r="AA599" s="229"/>
      <c r="AB599" s="229"/>
      <c r="AC599" s="229"/>
      <c r="AD599" s="229"/>
      <c r="AE599" s="229"/>
      <c r="AF599" s="229"/>
      <c r="AG599" s="229"/>
      <c r="AH599" s="229"/>
      <c r="AI599" s="229"/>
    </row>
    <row r="600" spans="9:35">
      <c r="I600" s="229"/>
      <c r="J600" s="229"/>
      <c r="K600" s="229"/>
      <c r="L600" s="229"/>
      <c r="M600" s="229"/>
      <c r="N600" s="229"/>
      <c r="O600" s="229"/>
      <c r="P600" s="229"/>
      <c r="Q600" s="229"/>
      <c r="R600" s="229"/>
      <c r="S600" s="229"/>
      <c r="T600" s="229"/>
      <c r="U600" s="229"/>
      <c r="V600" s="229"/>
      <c r="W600" s="229"/>
      <c r="X600" s="229"/>
      <c r="Y600" s="229"/>
      <c r="Z600" s="229"/>
      <c r="AA600" s="229"/>
      <c r="AB600" s="229"/>
      <c r="AC600" s="229"/>
      <c r="AD600" s="229"/>
      <c r="AE600" s="229"/>
      <c r="AF600" s="229"/>
      <c r="AG600" s="229"/>
      <c r="AH600" s="229"/>
      <c r="AI600" s="229"/>
    </row>
    <row r="601" spans="9:35">
      <c r="I601" s="229"/>
      <c r="J601" s="229"/>
      <c r="K601" s="229"/>
      <c r="L601" s="229"/>
      <c r="M601" s="229"/>
      <c r="N601" s="229"/>
      <c r="O601" s="229"/>
      <c r="P601" s="229"/>
      <c r="Q601" s="229"/>
      <c r="R601" s="229"/>
      <c r="S601" s="229"/>
      <c r="T601" s="229"/>
      <c r="U601" s="229"/>
      <c r="V601" s="229"/>
      <c r="W601" s="229"/>
      <c r="X601" s="229"/>
      <c r="Y601" s="229"/>
      <c r="Z601" s="229"/>
      <c r="AA601" s="229"/>
      <c r="AB601" s="229"/>
      <c r="AC601" s="229"/>
      <c r="AD601" s="229"/>
      <c r="AE601" s="229"/>
      <c r="AF601" s="229"/>
      <c r="AG601" s="229"/>
      <c r="AH601" s="229"/>
      <c r="AI601" s="229"/>
    </row>
    <row r="602" spans="9:35">
      <c r="I602" s="229"/>
      <c r="J602" s="229"/>
      <c r="K602" s="229"/>
      <c r="L602" s="229"/>
      <c r="M602" s="229"/>
      <c r="N602" s="229"/>
      <c r="O602" s="229"/>
      <c r="P602" s="229"/>
      <c r="Q602" s="229"/>
      <c r="R602" s="229"/>
      <c r="S602" s="229"/>
      <c r="T602" s="229"/>
      <c r="U602" s="229"/>
      <c r="V602" s="229"/>
      <c r="W602" s="229"/>
      <c r="X602" s="229"/>
      <c r="Y602" s="229"/>
      <c r="Z602" s="229"/>
      <c r="AA602" s="229"/>
      <c r="AB602" s="229"/>
      <c r="AC602" s="229"/>
      <c r="AD602" s="229"/>
      <c r="AE602" s="229"/>
      <c r="AF602" s="229"/>
      <c r="AG602" s="229"/>
      <c r="AH602" s="229"/>
      <c r="AI602" s="229"/>
    </row>
    <row r="603" spans="9:35">
      <c r="I603" s="229"/>
      <c r="J603" s="229"/>
      <c r="K603" s="229"/>
      <c r="L603" s="229"/>
      <c r="M603" s="229"/>
      <c r="N603" s="229"/>
      <c r="O603" s="229"/>
      <c r="P603" s="229"/>
      <c r="Q603" s="229"/>
      <c r="R603" s="229"/>
      <c r="S603" s="229"/>
      <c r="T603" s="229"/>
      <c r="U603" s="229"/>
      <c r="V603" s="229"/>
      <c r="W603" s="229"/>
      <c r="X603" s="229"/>
      <c r="Y603" s="229"/>
      <c r="Z603" s="229"/>
      <c r="AA603" s="229"/>
      <c r="AB603" s="229"/>
      <c r="AC603" s="229"/>
      <c r="AD603" s="229"/>
      <c r="AE603" s="229"/>
      <c r="AF603" s="229"/>
      <c r="AG603" s="229"/>
      <c r="AH603" s="229"/>
      <c r="AI603" s="229"/>
    </row>
    <row r="604" spans="9:35">
      <c r="I604" s="229"/>
      <c r="J604" s="229"/>
      <c r="K604" s="229"/>
      <c r="L604" s="229"/>
      <c r="M604" s="229"/>
      <c r="N604" s="229"/>
      <c r="O604" s="229"/>
      <c r="P604" s="229"/>
      <c r="Q604" s="229"/>
      <c r="R604" s="229"/>
      <c r="S604" s="229"/>
      <c r="T604" s="229"/>
      <c r="U604" s="229"/>
      <c r="V604" s="229"/>
      <c r="W604" s="229"/>
      <c r="X604" s="229"/>
      <c r="Y604" s="229"/>
      <c r="Z604" s="229"/>
      <c r="AA604" s="229"/>
      <c r="AB604" s="229"/>
      <c r="AC604" s="229"/>
      <c r="AD604" s="229"/>
      <c r="AE604" s="229"/>
      <c r="AF604" s="229"/>
      <c r="AG604" s="229"/>
      <c r="AH604" s="229"/>
      <c r="AI604" s="229"/>
    </row>
    <row r="605" spans="9:35">
      <c r="I605" s="229"/>
      <c r="J605" s="229"/>
      <c r="K605" s="229"/>
      <c r="L605" s="229"/>
      <c r="M605" s="229"/>
      <c r="N605" s="229"/>
      <c r="O605" s="229"/>
      <c r="P605" s="229"/>
      <c r="Q605" s="229"/>
      <c r="R605" s="229"/>
      <c r="S605" s="229"/>
      <c r="T605" s="229"/>
      <c r="U605" s="229"/>
      <c r="V605" s="229"/>
      <c r="W605" s="229"/>
      <c r="X605" s="229"/>
      <c r="Y605" s="229"/>
      <c r="Z605" s="229"/>
      <c r="AA605" s="229"/>
      <c r="AB605" s="229"/>
      <c r="AC605" s="229"/>
      <c r="AD605" s="229"/>
      <c r="AE605" s="229"/>
      <c r="AF605" s="229"/>
      <c r="AG605" s="229"/>
      <c r="AH605" s="229"/>
      <c r="AI605" s="229"/>
    </row>
    <row r="606" spans="9:35">
      <c r="I606" s="229"/>
      <c r="J606" s="229"/>
      <c r="K606" s="229"/>
      <c r="L606" s="229"/>
      <c r="M606" s="229"/>
      <c r="N606" s="229"/>
      <c r="O606" s="229"/>
      <c r="P606" s="229"/>
      <c r="Q606" s="229"/>
      <c r="R606" s="229"/>
      <c r="S606" s="229"/>
      <c r="T606" s="229"/>
      <c r="U606" s="229"/>
      <c r="V606" s="229"/>
      <c r="W606" s="229"/>
      <c r="X606" s="229"/>
      <c r="Y606" s="229"/>
      <c r="Z606" s="229"/>
      <c r="AA606" s="229"/>
      <c r="AB606" s="229"/>
      <c r="AC606" s="229"/>
      <c r="AD606" s="229"/>
      <c r="AE606" s="229"/>
      <c r="AF606" s="229"/>
      <c r="AG606" s="229"/>
      <c r="AH606" s="229"/>
      <c r="AI606" s="229"/>
    </row>
    <row r="607" spans="9:35">
      <c r="I607" s="229"/>
      <c r="J607" s="229"/>
      <c r="K607" s="229"/>
      <c r="L607" s="229"/>
      <c r="M607" s="229"/>
      <c r="N607" s="229"/>
      <c r="O607" s="229"/>
      <c r="P607" s="229"/>
      <c r="Q607" s="229"/>
      <c r="R607" s="229"/>
      <c r="S607" s="229"/>
      <c r="T607" s="229"/>
      <c r="U607" s="229"/>
      <c r="V607" s="229"/>
      <c r="W607" s="229"/>
      <c r="X607" s="229"/>
      <c r="Y607" s="229"/>
      <c r="Z607" s="229"/>
      <c r="AA607" s="229"/>
      <c r="AB607" s="229"/>
      <c r="AC607" s="229"/>
      <c r="AD607" s="229"/>
      <c r="AE607" s="229"/>
      <c r="AF607" s="229"/>
      <c r="AG607" s="229"/>
      <c r="AH607" s="229"/>
      <c r="AI607" s="229"/>
    </row>
    <row r="608" spans="9:35">
      <c r="I608" s="229"/>
      <c r="J608" s="229"/>
      <c r="K608" s="229"/>
      <c r="L608" s="229"/>
      <c r="M608" s="229"/>
      <c r="N608" s="229"/>
      <c r="O608" s="229"/>
      <c r="P608" s="229"/>
      <c r="Q608" s="229"/>
      <c r="R608" s="229"/>
      <c r="S608" s="229"/>
      <c r="T608" s="229"/>
      <c r="U608" s="229"/>
      <c r="V608" s="229"/>
      <c r="W608" s="229"/>
      <c r="X608" s="229"/>
      <c r="Y608" s="229"/>
      <c r="Z608" s="229"/>
      <c r="AA608" s="229"/>
      <c r="AB608" s="229"/>
      <c r="AC608" s="229"/>
      <c r="AD608" s="229"/>
      <c r="AE608" s="229"/>
      <c r="AF608" s="229"/>
      <c r="AG608" s="229"/>
      <c r="AH608" s="229"/>
      <c r="AI608" s="229"/>
    </row>
    <row r="609" spans="9:35">
      <c r="I609" s="229"/>
      <c r="J609" s="229"/>
      <c r="K609" s="229"/>
      <c r="L609" s="229"/>
      <c r="M609" s="229"/>
      <c r="N609" s="229"/>
      <c r="O609" s="229"/>
      <c r="P609" s="229"/>
      <c r="Q609" s="229"/>
      <c r="R609" s="229"/>
      <c r="S609" s="229"/>
      <c r="T609" s="229"/>
      <c r="U609" s="229"/>
      <c r="V609" s="229"/>
      <c r="W609" s="229"/>
      <c r="X609" s="229"/>
      <c r="Y609" s="229"/>
      <c r="Z609" s="229"/>
      <c r="AA609" s="229"/>
      <c r="AB609" s="229"/>
      <c r="AC609" s="229"/>
      <c r="AD609" s="229"/>
      <c r="AE609" s="229"/>
      <c r="AF609" s="229"/>
      <c r="AG609" s="229"/>
      <c r="AH609" s="229"/>
      <c r="AI609" s="229"/>
    </row>
    <row r="610" spans="9:35">
      <c r="I610" s="229"/>
      <c r="J610" s="229"/>
      <c r="K610" s="229"/>
      <c r="L610" s="229"/>
      <c r="M610" s="229"/>
      <c r="N610" s="229"/>
      <c r="O610" s="229"/>
      <c r="P610" s="229"/>
      <c r="Q610" s="229"/>
      <c r="R610" s="229"/>
      <c r="S610" s="229"/>
      <c r="T610" s="229"/>
      <c r="U610" s="229"/>
      <c r="V610" s="229"/>
      <c r="W610" s="229"/>
      <c r="X610" s="229"/>
      <c r="Y610" s="229"/>
      <c r="Z610" s="229"/>
      <c r="AA610" s="229"/>
      <c r="AB610" s="229"/>
      <c r="AC610" s="229"/>
      <c r="AD610" s="229"/>
      <c r="AE610" s="229"/>
      <c r="AF610" s="229"/>
      <c r="AG610" s="229"/>
      <c r="AH610" s="229"/>
      <c r="AI610" s="229"/>
    </row>
    <row r="611" spans="9:35">
      <c r="I611" s="229"/>
      <c r="J611" s="229"/>
      <c r="K611" s="229"/>
      <c r="L611" s="229"/>
      <c r="M611" s="229"/>
      <c r="N611" s="229"/>
      <c r="O611" s="229"/>
      <c r="P611" s="229"/>
      <c r="Q611" s="229"/>
      <c r="R611" s="229"/>
      <c r="S611" s="229"/>
      <c r="T611" s="229"/>
      <c r="U611" s="229"/>
      <c r="V611" s="229"/>
      <c r="W611" s="229"/>
      <c r="X611" s="229"/>
      <c r="Y611" s="229"/>
      <c r="Z611" s="229"/>
      <c r="AA611" s="229"/>
      <c r="AB611" s="229"/>
      <c r="AC611" s="229"/>
      <c r="AD611" s="229"/>
      <c r="AE611" s="229"/>
      <c r="AF611" s="229"/>
      <c r="AG611" s="229"/>
      <c r="AH611" s="229"/>
      <c r="AI611" s="229"/>
    </row>
    <row r="612" spans="9:35">
      <c r="I612" s="229"/>
      <c r="J612" s="229"/>
      <c r="K612" s="229"/>
      <c r="L612" s="229"/>
      <c r="M612" s="229"/>
      <c r="N612" s="229"/>
      <c r="O612" s="229"/>
      <c r="P612" s="229"/>
      <c r="Q612" s="229"/>
      <c r="R612" s="229"/>
      <c r="S612" s="229"/>
      <c r="T612" s="229"/>
      <c r="U612" s="229"/>
      <c r="V612" s="229"/>
      <c r="W612" s="229"/>
      <c r="X612" s="229"/>
      <c r="Y612" s="229"/>
      <c r="Z612" s="229"/>
      <c r="AA612" s="229"/>
      <c r="AB612" s="229"/>
      <c r="AC612" s="229"/>
      <c r="AD612" s="229"/>
      <c r="AE612" s="229"/>
      <c r="AF612" s="229"/>
      <c r="AG612" s="229"/>
      <c r="AH612" s="229"/>
      <c r="AI612" s="229"/>
    </row>
    <row r="613" spans="9:35">
      <c r="I613" s="229"/>
      <c r="J613" s="229"/>
      <c r="K613" s="229"/>
      <c r="L613" s="229"/>
      <c r="M613" s="229"/>
      <c r="N613" s="229"/>
      <c r="O613" s="229"/>
      <c r="P613" s="229"/>
      <c r="Q613" s="229"/>
      <c r="R613" s="229"/>
      <c r="S613" s="229"/>
      <c r="T613" s="229"/>
      <c r="U613" s="229"/>
      <c r="V613" s="229"/>
      <c r="W613" s="229"/>
      <c r="X613" s="229"/>
      <c r="Y613" s="229"/>
      <c r="Z613" s="229"/>
      <c r="AA613" s="229"/>
      <c r="AB613" s="229"/>
      <c r="AC613" s="229"/>
      <c r="AD613" s="229"/>
      <c r="AE613" s="229"/>
      <c r="AF613" s="229"/>
      <c r="AG613" s="229"/>
      <c r="AH613" s="229"/>
      <c r="AI613" s="229"/>
    </row>
    <row r="614" spans="9:35">
      <c r="I614" s="229"/>
      <c r="J614" s="229"/>
      <c r="K614" s="229"/>
      <c r="L614" s="229"/>
      <c r="M614" s="229"/>
      <c r="N614" s="229"/>
      <c r="O614" s="229"/>
      <c r="P614" s="229"/>
      <c r="Q614" s="229"/>
      <c r="R614" s="229"/>
      <c r="S614" s="229"/>
      <c r="T614" s="229"/>
      <c r="U614" s="229"/>
      <c r="V614" s="229"/>
      <c r="W614" s="229"/>
      <c r="X614" s="229"/>
      <c r="Y614" s="229"/>
      <c r="Z614" s="229"/>
      <c r="AA614" s="229"/>
      <c r="AB614" s="229"/>
      <c r="AC614" s="229"/>
      <c r="AD614" s="229"/>
      <c r="AE614" s="229"/>
      <c r="AF614" s="229"/>
      <c r="AG614" s="229"/>
      <c r="AH614" s="229"/>
      <c r="AI614" s="229"/>
    </row>
    <row r="615" spans="9:35">
      <c r="I615" s="229"/>
      <c r="J615" s="229"/>
      <c r="K615" s="229"/>
      <c r="L615" s="229"/>
      <c r="M615" s="229"/>
      <c r="N615" s="229"/>
      <c r="O615" s="229"/>
      <c r="P615" s="229"/>
      <c r="Q615" s="229"/>
      <c r="R615" s="229"/>
      <c r="S615" s="229"/>
      <c r="T615" s="229"/>
      <c r="U615" s="229"/>
      <c r="V615" s="229"/>
      <c r="W615" s="229"/>
      <c r="X615" s="229"/>
      <c r="Y615" s="229"/>
      <c r="Z615" s="229"/>
      <c r="AA615" s="229"/>
      <c r="AB615" s="229"/>
      <c r="AC615" s="229"/>
      <c r="AD615" s="229"/>
      <c r="AE615" s="229"/>
      <c r="AF615" s="229"/>
      <c r="AG615" s="229"/>
      <c r="AH615" s="229"/>
      <c r="AI615" s="229"/>
    </row>
    <row r="616" spans="9:35">
      <c r="I616" s="229"/>
      <c r="J616" s="229"/>
      <c r="K616" s="229"/>
      <c r="L616" s="229"/>
      <c r="M616" s="229"/>
      <c r="N616" s="229"/>
      <c r="O616" s="229"/>
      <c r="P616" s="229"/>
      <c r="Q616" s="229"/>
      <c r="R616" s="229"/>
      <c r="S616" s="229"/>
      <c r="T616" s="229"/>
      <c r="U616" s="229"/>
      <c r="V616" s="229"/>
      <c r="W616" s="229"/>
      <c r="X616" s="229"/>
      <c r="Y616" s="229"/>
      <c r="Z616" s="229"/>
      <c r="AA616" s="229"/>
      <c r="AB616" s="229"/>
      <c r="AC616" s="229"/>
      <c r="AD616" s="229"/>
      <c r="AE616" s="229"/>
      <c r="AF616" s="229"/>
      <c r="AG616" s="229"/>
      <c r="AH616" s="229"/>
      <c r="AI616" s="229"/>
    </row>
    <row r="617" spans="9:35">
      <c r="I617" s="229"/>
      <c r="J617" s="229"/>
      <c r="K617" s="229"/>
      <c r="L617" s="229"/>
      <c r="M617" s="229"/>
      <c r="N617" s="229"/>
      <c r="O617" s="229"/>
      <c r="P617" s="229"/>
      <c r="Q617" s="229"/>
      <c r="R617" s="229"/>
      <c r="S617" s="229"/>
      <c r="T617" s="229"/>
      <c r="U617" s="229"/>
      <c r="V617" s="229"/>
      <c r="W617" s="229"/>
      <c r="X617" s="229"/>
      <c r="Y617" s="229"/>
      <c r="Z617" s="229"/>
      <c r="AA617" s="229"/>
      <c r="AB617" s="229"/>
      <c r="AC617" s="229"/>
      <c r="AD617" s="229"/>
      <c r="AE617" s="229"/>
      <c r="AF617" s="229"/>
      <c r="AG617" s="229"/>
      <c r="AH617" s="229"/>
      <c r="AI617" s="229"/>
    </row>
    <row r="618" spans="9:35">
      <c r="I618" s="229"/>
      <c r="J618" s="229"/>
      <c r="K618" s="229"/>
      <c r="L618" s="229"/>
      <c r="M618" s="229"/>
      <c r="N618" s="229"/>
      <c r="O618" s="229"/>
      <c r="P618" s="229"/>
      <c r="Q618" s="229"/>
      <c r="R618" s="229"/>
      <c r="S618" s="229"/>
      <c r="T618" s="229"/>
      <c r="U618" s="229"/>
      <c r="V618" s="229"/>
      <c r="W618" s="229"/>
      <c r="X618" s="229"/>
      <c r="Y618" s="229"/>
      <c r="Z618" s="229"/>
      <c r="AA618" s="229"/>
      <c r="AB618" s="229"/>
      <c r="AC618" s="229"/>
      <c r="AD618" s="229"/>
      <c r="AE618" s="229"/>
      <c r="AF618" s="229"/>
      <c r="AG618" s="229"/>
      <c r="AH618" s="229"/>
      <c r="AI618" s="229"/>
    </row>
    <row r="619" spans="9:35">
      <c r="I619" s="229"/>
      <c r="J619" s="229"/>
      <c r="K619" s="229"/>
      <c r="L619" s="229"/>
      <c r="M619" s="229"/>
      <c r="N619" s="229"/>
      <c r="O619" s="229"/>
      <c r="P619" s="229"/>
      <c r="Q619" s="229"/>
      <c r="R619" s="229"/>
      <c r="S619" s="229"/>
      <c r="T619" s="229"/>
      <c r="U619" s="229"/>
      <c r="V619" s="229"/>
      <c r="W619" s="229"/>
      <c r="X619" s="229"/>
      <c r="Y619" s="229"/>
      <c r="Z619" s="229"/>
      <c r="AA619" s="229"/>
      <c r="AB619" s="229"/>
      <c r="AC619" s="229"/>
      <c r="AD619" s="229"/>
      <c r="AE619" s="229"/>
      <c r="AF619" s="229"/>
      <c r="AG619" s="229"/>
      <c r="AH619" s="229"/>
      <c r="AI619" s="229"/>
    </row>
    <row r="620" spans="9:35">
      <c r="I620" s="229"/>
      <c r="J620" s="229"/>
      <c r="K620" s="229"/>
      <c r="L620" s="229"/>
      <c r="M620" s="229"/>
      <c r="N620" s="229"/>
      <c r="O620" s="229"/>
      <c r="P620" s="229"/>
      <c r="Q620" s="229"/>
      <c r="R620" s="229"/>
      <c r="S620" s="229"/>
      <c r="T620" s="229"/>
      <c r="U620" s="229"/>
      <c r="V620" s="229"/>
      <c r="W620" s="229"/>
      <c r="X620" s="229"/>
      <c r="Y620" s="229"/>
      <c r="Z620" s="229"/>
      <c r="AA620" s="229"/>
      <c r="AB620" s="229"/>
      <c r="AC620" s="229"/>
      <c r="AD620" s="229"/>
      <c r="AE620" s="229"/>
      <c r="AF620" s="229"/>
      <c r="AG620" s="229"/>
      <c r="AH620" s="229"/>
      <c r="AI620" s="229"/>
    </row>
    <row r="621" spans="9:35">
      <c r="I621" s="229"/>
      <c r="J621" s="229"/>
      <c r="K621" s="229"/>
      <c r="L621" s="229"/>
      <c r="M621" s="229"/>
      <c r="N621" s="229"/>
      <c r="O621" s="229"/>
      <c r="P621" s="229"/>
      <c r="Q621" s="229"/>
      <c r="R621" s="229"/>
      <c r="S621" s="229"/>
      <c r="T621" s="229"/>
      <c r="U621" s="229"/>
      <c r="V621" s="229"/>
      <c r="W621" s="229"/>
      <c r="X621" s="229"/>
      <c r="Y621" s="229"/>
      <c r="Z621" s="229"/>
      <c r="AA621" s="229"/>
      <c r="AB621" s="229"/>
      <c r="AC621" s="229"/>
      <c r="AD621" s="229"/>
      <c r="AE621" s="229"/>
      <c r="AF621" s="229"/>
      <c r="AG621" s="229"/>
      <c r="AH621" s="229"/>
      <c r="AI621" s="229"/>
    </row>
    <row r="622" spans="9:35">
      <c r="I622" s="229"/>
      <c r="J622" s="229"/>
      <c r="K622" s="229"/>
      <c r="L622" s="229"/>
      <c r="M622" s="229"/>
      <c r="N622" s="229"/>
      <c r="O622" s="229"/>
      <c r="P622" s="229"/>
      <c r="Q622" s="229"/>
      <c r="R622" s="229"/>
      <c r="S622" s="229"/>
      <c r="T622" s="229"/>
      <c r="U622" s="229"/>
      <c r="V622" s="229"/>
      <c r="W622" s="229"/>
      <c r="X622" s="229"/>
      <c r="Y622" s="229"/>
      <c r="Z622" s="229"/>
      <c r="AA622" s="229"/>
      <c r="AB622" s="229"/>
      <c r="AC622" s="229"/>
      <c r="AD622" s="229"/>
      <c r="AE622" s="229"/>
      <c r="AF622" s="229"/>
      <c r="AG622" s="229"/>
      <c r="AH622" s="229"/>
      <c r="AI622" s="229"/>
    </row>
    <row r="623" spans="9:35">
      <c r="I623" s="229"/>
      <c r="J623" s="229"/>
      <c r="K623" s="229"/>
      <c r="L623" s="229"/>
      <c r="M623" s="229"/>
      <c r="N623" s="229"/>
      <c r="O623" s="229"/>
      <c r="P623" s="229"/>
      <c r="Q623" s="229"/>
      <c r="R623" s="229"/>
      <c r="S623" s="229"/>
      <c r="T623" s="229"/>
      <c r="U623" s="229"/>
      <c r="V623" s="229"/>
      <c r="W623" s="229"/>
      <c r="X623" s="229"/>
      <c r="Y623" s="229"/>
      <c r="Z623" s="229"/>
      <c r="AA623" s="229"/>
      <c r="AB623" s="229"/>
      <c r="AC623" s="229"/>
      <c r="AD623" s="229"/>
      <c r="AE623" s="229"/>
      <c r="AF623" s="229"/>
      <c r="AG623" s="229"/>
      <c r="AH623" s="229"/>
      <c r="AI623" s="229"/>
    </row>
    <row r="624" spans="9:35">
      <c r="I624" s="229"/>
      <c r="J624" s="229"/>
      <c r="K624" s="229"/>
      <c r="L624" s="229"/>
      <c r="M624" s="229"/>
      <c r="N624" s="229"/>
      <c r="O624" s="229"/>
      <c r="P624" s="229"/>
      <c r="Q624" s="229"/>
      <c r="R624" s="229"/>
      <c r="S624" s="229"/>
      <c r="T624" s="229"/>
      <c r="U624" s="229"/>
      <c r="V624" s="229"/>
      <c r="W624" s="229"/>
      <c r="X624" s="229"/>
      <c r="Y624" s="229"/>
      <c r="Z624" s="229"/>
      <c r="AA624" s="229"/>
      <c r="AB624" s="229"/>
      <c r="AC624" s="229"/>
      <c r="AD624" s="229"/>
      <c r="AE624" s="229"/>
      <c r="AF624" s="229"/>
      <c r="AG624" s="229"/>
      <c r="AH624" s="229"/>
      <c r="AI624" s="229"/>
    </row>
    <row r="625" spans="9:35">
      <c r="I625" s="229"/>
      <c r="J625" s="229"/>
      <c r="K625" s="229"/>
      <c r="L625" s="229"/>
      <c r="M625" s="229"/>
      <c r="N625" s="229"/>
      <c r="O625" s="229"/>
      <c r="P625" s="229"/>
      <c r="Q625" s="229"/>
      <c r="R625" s="229"/>
      <c r="S625" s="229"/>
      <c r="T625" s="229"/>
      <c r="U625" s="229"/>
      <c r="V625" s="229"/>
      <c r="W625" s="229"/>
      <c r="X625" s="229"/>
      <c r="Y625" s="229"/>
      <c r="Z625" s="229"/>
      <c r="AA625" s="229"/>
      <c r="AB625" s="229"/>
      <c r="AC625" s="229"/>
      <c r="AD625" s="229"/>
      <c r="AE625" s="229"/>
      <c r="AF625" s="229"/>
      <c r="AG625" s="229"/>
      <c r="AH625" s="229"/>
      <c r="AI625" s="229"/>
    </row>
    <row r="626" spans="9:35">
      <c r="I626" s="229"/>
      <c r="J626" s="229"/>
      <c r="K626" s="229"/>
      <c r="L626" s="229"/>
      <c r="M626" s="229"/>
      <c r="N626" s="229"/>
      <c r="O626" s="229"/>
      <c r="P626" s="229"/>
      <c r="Q626" s="229"/>
      <c r="R626" s="229"/>
      <c r="S626" s="229"/>
      <c r="T626" s="229"/>
      <c r="U626" s="229"/>
      <c r="V626" s="229"/>
      <c r="W626" s="229"/>
      <c r="X626" s="229"/>
      <c r="Y626" s="229"/>
      <c r="Z626" s="229"/>
      <c r="AA626" s="229"/>
      <c r="AB626" s="229"/>
      <c r="AC626" s="229"/>
      <c r="AD626" s="229"/>
      <c r="AE626" s="229"/>
      <c r="AF626" s="229"/>
      <c r="AG626" s="229"/>
      <c r="AH626" s="229"/>
      <c r="AI626" s="229"/>
    </row>
    <row r="627" spans="9:35">
      <c r="I627" s="229"/>
      <c r="J627" s="229"/>
      <c r="K627" s="229"/>
      <c r="L627" s="229"/>
      <c r="M627" s="229"/>
      <c r="N627" s="229"/>
      <c r="O627" s="229"/>
      <c r="P627" s="229"/>
      <c r="Q627" s="229"/>
      <c r="R627" s="229"/>
      <c r="S627" s="229"/>
      <c r="T627" s="229"/>
      <c r="U627" s="229"/>
      <c r="V627" s="229"/>
      <c r="W627" s="229"/>
      <c r="X627" s="229"/>
      <c r="Y627" s="229"/>
      <c r="Z627" s="229"/>
      <c r="AA627" s="229"/>
      <c r="AB627" s="229"/>
      <c r="AC627" s="229"/>
      <c r="AD627" s="229"/>
      <c r="AE627" s="229"/>
      <c r="AF627" s="229"/>
      <c r="AG627" s="229"/>
      <c r="AH627" s="229"/>
      <c r="AI627" s="229"/>
    </row>
    <row r="628" spans="9:35">
      <c r="I628" s="229"/>
      <c r="J628" s="229"/>
      <c r="K628" s="229"/>
      <c r="L628" s="229"/>
      <c r="M628" s="229"/>
      <c r="N628" s="229"/>
      <c r="O628" s="229"/>
      <c r="P628" s="229"/>
      <c r="Q628" s="229"/>
      <c r="R628" s="229"/>
      <c r="S628" s="229"/>
      <c r="T628" s="229"/>
      <c r="U628" s="229"/>
      <c r="V628" s="229"/>
      <c r="W628" s="229"/>
      <c r="X628" s="229"/>
      <c r="Y628" s="229"/>
      <c r="Z628" s="229"/>
      <c r="AA628" s="229"/>
      <c r="AB628" s="229"/>
      <c r="AC628" s="229"/>
      <c r="AD628" s="229"/>
      <c r="AE628" s="229"/>
      <c r="AF628" s="229"/>
      <c r="AG628" s="229"/>
      <c r="AH628" s="229"/>
      <c r="AI628" s="229"/>
    </row>
    <row r="629" spans="9:35">
      <c r="I629" s="229"/>
      <c r="J629" s="229"/>
      <c r="K629" s="229"/>
      <c r="L629" s="229"/>
      <c r="M629" s="229"/>
      <c r="N629" s="229"/>
      <c r="O629" s="229"/>
      <c r="P629" s="229"/>
      <c r="Q629" s="229"/>
      <c r="R629" s="229"/>
      <c r="S629" s="229"/>
      <c r="T629" s="229"/>
      <c r="U629" s="229"/>
      <c r="V629" s="229"/>
      <c r="W629" s="229"/>
      <c r="X629" s="229"/>
      <c r="Y629" s="229"/>
      <c r="Z629" s="229"/>
      <c r="AA629" s="229"/>
      <c r="AB629" s="229"/>
      <c r="AC629" s="229"/>
      <c r="AD629" s="229"/>
      <c r="AE629" s="229"/>
      <c r="AF629" s="229"/>
      <c r="AG629" s="229"/>
      <c r="AH629" s="229"/>
      <c r="AI629" s="229"/>
    </row>
    <row r="630" spans="9:35">
      <c r="I630" s="229"/>
      <c r="J630" s="229"/>
      <c r="K630" s="229"/>
      <c r="L630" s="229"/>
      <c r="M630" s="229"/>
      <c r="N630" s="229"/>
      <c r="O630" s="229"/>
      <c r="P630" s="229"/>
      <c r="Q630" s="229"/>
      <c r="R630" s="229"/>
      <c r="S630" s="229"/>
      <c r="T630" s="229"/>
      <c r="U630" s="229"/>
      <c r="V630" s="229"/>
      <c r="W630" s="229"/>
      <c r="X630" s="229"/>
      <c r="Y630" s="229"/>
      <c r="Z630" s="229"/>
      <c r="AA630" s="229"/>
      <c r="AB630" s="229"/>
      <c r="AC630" s="229"/>
      <c r="AD630" s="229"/>
      <c r="AE630" s="229"/>
      <c r="AF630" s="229"/>
      <c r="AG630" s="229"/>
      <c r="AH630" s="229"/>
      <c r="AI630" s="229"/>
    </row>
    <row r="631" spans="9:35">
      <c r="I631" s="229"/>
      <c r="J631" s="229"/>
      <c r="K631" s="229"/>
      <c r="L631" s="229"/>
      <c r="M631" s="229"/>
      <c r="N631" s="229"/>
      <c r="O631" s="229"/>
      <c r="P631" s="229"/>
      <c r="Q631" s="229"/>
      <c r="R631" s="229"/>
      <c r="S631" s="229"/>
      <c r="T631" s="229"/>
      <c r="U631" s="229"/>
      <c r="V631" s="229"/>
      <c r="W631" s="229"/>
      <c r="X631" s="229"/>
      <c r="Y631" s="229"/>
      <c r="Z631" s="229"/>
      <c r="AA631" s="229"/>
      <c r="AB631" s="229"/>
      <c r="AC631" s="229"/>
      <c r="AD631" s="229"/>
      <c r="AE631" s="229"/>
      <c r="AF631" s="229"/>
      <c r="AG631" s="229"/>
      <c r="AH631" s="229"/>
      <c r="AI631" s="229"/>
    </row>
    <row r="632" spans="9:35">
      <c r="I632" s="229"/>
      <c r="J632" s="229"/>
      <c r="K632" s="229"/>
      <c r="L632" s="229"/>
      <c r="M632" s="229"/>
      <c r="N632" s="229"/>
      <c r="O632" s="229"/>
      <c r="P632" s="229"/>
      <c r="Q632" s="229"/>
      <c r="R632" s="229"/>
      <c r="S632" s="229"/>
      <c r="T632" s="229"/>
      <c r="U632" s="229"/>
      <c r="V632" s="229"/>
      <c r="W632" s="229"/>
      <c r="X632" s="229"/>
      <c r="Y632" s="229"/>
      <c r="Z632" s="229"/>
      <c r="AA632" s="229"/>
      <c r="AB632" s="229"/>
      <c r="AC632" s="229"/>
      <c r="AD632" s="229"/>
      <c r="AE632" s="229"/>
      <c r="AF632" s="229"/>
      <c r="AG632" s="229"/>
      <c r="AH632" s="229"/>
      <c r="AI632" s="229"/>
    </row>
    <row r="633" spans="9:35">
      <c r="I633" s="229"/>
      <c r="J633" s="229"/>
      <c r="K633" s="229"/>
      <c r="L633" s="229"/>
      <c r="M633" s="229"/>
      <c r="N633" s="229"/>
      <c r="O633" s="229"/>
      <c r="P633" s="229"/>
      <c r="Q633" s="229"/>
      <c r="R633" s="229"/>
      <c r="S633" s="229"/>
      <c r="T633" s="229"/>
      <c r="U633" s="229"/>
      <c r="V633" s="229"/>
      <c r="W633" s="229"/>
      <c r="X633" s="229"/>
      <c r="Y633" s="229"/>
      <c r="Z633" s="229"/>
      <c r="AA633" s="229"/>
      <c r="AB633" s="229"/>
      <c r="AC633" s="229"/>
      <c r="AD633" s="229"/>
      <c r="AE633" s="229"/>
      <c r="AF633" s="229"/>
      <c r="AG633" s="229"/>
      <c r="AH633" s="229"/>
      <c r="AI633" s="229"/>
    </row>
    <row r="634" spans="9:35">
      <c r="I634" s="229"/>
      <c r="J634" s="229"/>
      <c r="K634" s="229"/>
      <c r="L634" s="229"/>
      <c r="M634" s="229"/>
      <c r="N634" s="229"/>
      <c r="O634" s="229"/>
      <c r="P634" s="229"/>
      <c r="Q634" s="229"/>
      <c r="R634" s="229"/>
      <c r="S634" s="229"/>
      <c r="T634" s="229"/>
      <c r="U634" s="229"/>
      <c r="V634" s="229"/>
      <c r="W634" s="229"/>
      <c r="X634" s="229"/>
      <c r="Y634" s="229"/>
      <c r="Z634" s="229"/>
      <c r="AA634" s="229"/>
      <c r="AB634" s="229"/>
      <c r="AC634" s="229"/>
      <c r="AD634" s="229"/>
      <c r="AE634" s="229"/>
      <c r="AF634" s="229"/>
      <c r="AG634" s="229"/>
      <c r="AH634" s="229"/>
      <c r="AI634" s="229"/>
    </row>
    <row r="635" spans="9:35">
      <c r="I635" s="229"/>
      <c r="J635" s="229"/>
      <c r="K635" s="229"/>
      <c r="L635" s="229"/>
      <c r="M635" s="229"/>
      <c r="N635" s="229"/>
      <c r="O635" s="229"/>
      <c r="P635" s="229"/>
      <c r="Q635" s="229"/>
      <c r="R635" s="229"/>
      <c r="S635" s="229"/>
      <c r="T635" s="229"/>
      <c r="U635" s="229"/>
      <c r="V635" s="229"/>
      <c r="W635" s="229"/>
      <c r="X635" s="229"/>
      <c r="Y635" s="229"/>
      <c r="Z635" s="229"/>
      <c r="AA635" s="229"/>
      <c r="AB635" s="229"/>
      <c r="AC635" s="229"/>
      <c r="AD635" s="229"/>
      <c r="AE635" s="229"/>
      <c r="AF635" s="229"/>
      <c r="AG635" s="229"/>
      <c r="AH635" s="229"/>
      <c r="AI635" s="229"/>
    </row>
    <row r="636" spans="9:35">
      <c r="I636" s="229"/>
      <c r="J636" s="229"/>
      <c r="K636" s="229"/>
      <c r="L636" s="229"/>
      <c r="M636" s="229"/>
      <c r="N636" s="229"/>
      <c r="O636" s="229"/>
      <c r="P636" s="229"/>
      <c r="Q636" s="229"/>
      <c r="R636" s="229"/>
      <c r="S636" s="229"/>
      <c r="T636" s="229"/>
      <c r="U636" s="229"/>
      <c r="V636" s="229"/>
      <c r="W636" s="229"/>
      <c r="X636" s="229"/>
      <c r="Y636" s="229"/>
      <c r="Z636" s="229"/>
      <c r="AA636" s="229"/>
      <c r="AB636" s="229"/>
      <c r="AC636" s="229"/>
      <c r="AD636" s="229"/>
      <c r="AE636" s="229"/>
      <c r="AF636" s="229"/>
      <c r="AG636" s="229"/>
      <c r="AH636" s="229"/>
      <c r="AI636" s="229"/>
    </row>
    <row r="637" spans="9:35">
      <c r="I637" s="229"/>
      <c r="J637" s="229"/>
      <c r="K637" s="229"/>
      <c r="L637" s="229"/>
      <c r="M637" s="229"/>
      <c r="N637" s="229"/>
      <c r="O637" s="229"/>
      <c r="P637" s="229"/>
      <c r="Q637" s="229"/>
      <c r="R637" s="229"/>
      <c r="S637" s="229"/>
      <c r="T637" s="229"/>
      <c r="U637" s="229"/>
      <c r="V637" s="229"/>
      <c r="W637" s="229"/>
      <c r="X637" s="229"/>
      <c r="Y637" s="229"/>
      <c r="Z637" s="229"/>
      <c r="AA637" s="229"/>
      <c r="AB637" s="229"/>
      <c r="AC637" s="229"/>
      <c r="AD637" s="229"/>
      <c r="AE637" s="229"/>
      <c r="AF637" s="229"/>
      <c r="AG637" s="229"/>
      <c r="AH637" s="229"/>
      <c r="AI637" s="229"/>
    </row>
    <row r="638" spans="9:35">
      <c r="I638" s="229"/>
      <c r="J638" s="229"/>
      <c r="K638" s="229"/>
      <c r="L638" s="229"/>
      <c r="M638" s="229"/>
      <c r="N638" s="229"/>
      <c r="O638" s="229"/>
      <c r="P638" s="229"/>
      <c r="Q638" s="229"/>
      <c r="R638" s="229"/>
      <c r="S638" s="229"/>
      <c r="T638" s="229"/>
      <c r="U638" s="229"/>
      <c r="V638" s="229"/>
      <c r="W638" s="229"/>
      <c r="X638" s="229"/>
      <c r="Y638" s="229"/>
      <c r="Z638" s="229"/>
      <c r="AA638" s="229"/>
      <c r="AB638" s="229"/>
      <c r="AC638" s="229"/>
      <c r="AD638" s="229"/>
      <c r="AE638" s="229"/>
      <c r="AF638" s="229"/>
      <c r="AG638" s="229"/>
      <c r="AH638" s="229"/>
      <c r="AI638" s="229"/>
    </row>
    <row r="639" spans="9:35">
      <c r="I639" s="229"/>
      <c r="J639" s="229"/>
      <c r="K639" s="229"/>
      <c r="L639" s="229"/>
      <c r="M639" s="229"/>
      <c r="N639" s="229"/>
      <c r="O639" s="229"/>
      <c r="P639" s="229"/>
      <c r="Q639" s="229"/>
      <c r="R639" s="229"/>
      <c r="S639" s="229"/>
      <c r="T639" s="229"/>
      <c r="U639" s="229"/>
      <c r="V639" s="229"/>
      <c r="W639" s="229"/>
      <c r="X639" s="229"/>
      <c r="Y639" s="229"/>
      <c r="Z639" s="229"/>
      <c r="AA639" s="229"/>
      <c r="AB639" s="229"/>
      <c r="AC639" s="229"/>
      <c r="AD639" s="229"/>
      <c r="AE639" s="229"/>
      <c r="AF639" s="229"/>
      <c r="AG639" s="229"/>
      <c r="AH639" s="229"/>
      <c r="AI639" s="229"/>
    </row>
    <row r="640" spans="9:35">
      <c r="I640" s="229"/>
      <c r="J640" s="229"/>
      <c r="K640" s="229"/>
      <c r="L640" s="229"/>
      <c r="M640" s="229"/>
      <c r="N640" s="229"/>
      <c r="O640" s="229"/>
      <c r="P640" s="229"/>
      <c r="Q640" s="229"/>
      <c r="R640" s="229"/>
      <c r="S640" s="229"/>
      <c r="T640" s="229"/>
      <c r="U640" s="229"/>
      <c r="V640" s="229"/>
      <c r="W640" s="229"/>
      <c r="X640" s="229"/>
      <c r="Y640" s="229"/>
      <c r="Z640" s="229"/>
      <c r="AA640" s="229"/>
      <c r="AB640" s="229"/>
      <c r="AC640" s="229"/>
      <c r="AD640" s="229"/>
      <c r="AE640" s="229"/>
      <c r="AF640" s="229"/>
      <c r="AG640" s="229"/>
      <c r="AH640" s="229"/>
      <c r="AI640" s="229"/>
    </row>
    <row r="641" spans="9:35">
      <c r="I641" s="229"/>
      <c r="J641" s="229"/>
      <c r="K641" s="229"/>
      <c r="L641" s="229"/>
      <c r="M641" s="229"/>
      <c r="N641" s="229"/>
      <c r="O641" s="229"/>
      <c r="P641" s="229"/>
      <c r="Q641" s="229"/>
      <c r="R641" s="229"/>
      <c r="S641" s="229"/>
      <c r="T641" s="229"/>
      <c r="U641" s="229"/>
      <c r="V641" s="229"/>
      <c r="W641" s="229"/>
      <c r="X641" s="229"/>
      <c r="Y641" s="229"/>
      <c r="Z641" s="229"/>
      <c r="AA641" s="229"/>
      <c r="AB641" s="229"/>
      <c r="AC641" s="229"/>
      <c r="AD641" s="229"/>
      <c r="AE641" s="229"/>
      <c r="AF641" s="229"/>
      <c r="AG641" s="229"/>
      <c r="AH641" s="229"/>
      <c r="AI641" s="229"/>
    </row>
    <row r="642" spans="9:35">
      <c r="I642" s="229"/>
      <c r="J642" s="229"/>
      <c r="K642" s="229"/>
      <c r="L642" s="229"/>
      <c r="M642" s="229"/>
      <c r="N642" s="229"/>
      <c r="O642" s="229"/>
      <c r="P642" s="229"/>
      <c r="Q642" s="229"/>
      <c r="R642" s="229"/>
      <c r="S642" s="229"/>
      <c r="T642" s="229"/>
      <c r="U642" s="229"/>
      <c r="V642" s="229"/>
      <c r="W642" s="229"/>
      <c r="X642" s="229"/>
      <c r="Y642" s="229"/>
      <c r="Z642" s="229"/>
      <c r="AA642" s="229"/>
      <c r="AB642" s="229"/>
      <c r="AC642" s="229"/>
      <c r="AD642" s="229"/>
      <c r="AE642" s="229"/>
      <c r="AF642" s="229"/>
      <c r="AG642" s="229"/>
      <c r="AH642" s="229"/>
      <c r="AI642" s="229"/>
    </row>
    <row r="643" spans="9:35">
      <c r="I643" s="229"/>
      <c r="J643" s="229"/>
      <c r="K643" s="229"/>
      <c r="L643" s="229"/>
      <c r="M643" s="229"/>
      <c r="N643" s="229"/>
      <c r="O643" s="229"/>
      <c r="P643" s="229"/>
      <c r="Q643" s="229"/>
      <c r="R643" s="229"/>
      <c r="S643" s="229"/>
      <c r="T643" s="229"/>
      <c r="U643" s="229"/>
      <c r="V643" s="229"/>
      <c r="W643" s="229"/>
      <c r="X643" s="229"/>
      <c r="Y643" s="229"/>
      <c r="Z643" s="229"/>
      <c r="AA643" s="229"/>
      <c r="AB643" s="229"/>
      <c r="AC643" s="229"/>
      <c r="AD643" s="229"/>
      <c r="AE643" s="229"/>
      <c r="AF643" s="229"/>
      <c r="AG643" s="229"/>
      <c r="AH643" s="229"/>
      <c r="AI643" s="229"/>
    </row>
    <row r="644" spans="9:35">
      <c r="I644" s="229"/>
      <c r="J644" s="229"/>
      <c r="K644" s="229"/>
      <c r="L644" s="229"/>
      <c r="M644" s="229"/>
      <c r="N644" s="229"/>
      <c r="O644" s="229"/>
      <c r="P644" s="229"/>
      <c r="Q644" s="229"/>
      <c r="R644" s="229"/>
      <c r="S644" s="229"/>
      <c r="T644" s="229"/>
      <c r="U644" s="229"/>
      <c r="V644" s="229"/>
      <c r="W644" s="229"/>
      <c r="X644" s="229"/>
      <c r="Y644" s="229"/>
      <c r="Z644" s="229"/>
      <c r="AA644" s="229"/>
      <c r="AB644" s="229"/>
      <c r="AC644" s="229"/>
      <c r="AD644" s="229"/>
      <c r="AE644" s="229"/>
      <c r="AF644" s="229"/>
      <c r="AG644" s="229"/>
      <c r="AH644" s="229"/>
      <c r="AI644" s="229"/>
    </row>
    <row r="645" spans="9:35">
      <c r="I645" s="229"/>
      <c r="J645" s="229"/>
      <c r="K645" s="229"/>
      <c r="L645" s="229"/>
      <c r="M645" s="229"/>
      <c r="N645" s="229"/>
      <c r="O645" s="229"/>
      <c r="P645" s="229"/>
      <c r="Q645" s="229"/>
      <c r="R645" s="229"/>
      <c r="S645" s="229"/>
      <c r="T645" s="229"/>
      <c r="U645" s="229"/>
      <c r="V645" s="229"/>
      <c r="W645" s="229"/>
      <c r="X645" s="229"/>
      <c r="Y645" s="229"/>
      <c r="Z645" s="229"/>
      <c r="AA645" s="229"/>
      <c r="AB645" s="229"/>
      <c r="AC645" s="229"/>
      <c r="AD645" s="229"/>
      <c r="AE645" s="229"/>
      <c r="AF645" s="229"/>
      <c r="AG645" s="229"/>
      <c r="AH645" s="229"/>
      <c r="AI645" s="229"/>
    </row>
    <row r="646" spans="9:35">
      <c r="I646" s="229"/>
      <c r="J646" s="229"/>
      <c r="K646" s="229"/>
      <c r="L646" s="229"/>
      <c r="M646" s="229"/>
      <c r="N646" s="229"/>
      <c r="O646" s="229"/>
      <c r="P646" s="229"/>
      <c r="Q646" s="229"/>
      <c r="R646" s="229"/>
      <c r="S646" s="229"/>
      <c r="T646" s="229"/>
      <c r="U646" s="229"/>
      <c r="V646" s="229"/>
      <c r="W646" s="229"/>
      <c r="X646" s="229"/>
      <c r="Y646" s="229"/>
      <c r="Z646" s="229"/>
      <c r="AA646" s="229"/>
      <c r="AB646" s="229"/>
      <c r="AC646" s="229"/>
      <c r="AD646" s="229"/>
      <c r="AE646" s="229"/>
      <c r="AF646" s="229"/>
      <c r="AG646" s="229"/>
      <c r="AH646" s="229"/>
      <c r="AI646" s="229"/>
    </row>
    <row r="647" spans="9:35">
      <c r="I647" s="229"/>
      <c r="J647" s="229"/>
      <c r="K647" s="229"/>
      <c r="L647" s="229"/>
      <c r="M647" s="229"/>
      <c r="N647" s="229"/>
      <c r="O647" s="229"/>
      <c r="P647" s="229"/>
      <c r="Q647" s="229"/>
      <c r="R647" s="229"/>
      <c r="S647" s="229"/>
      <c r="T647" s="229"/>
      <c r="U647" s="229"/>
      <c r="V647" s="229"/>
      <c r="W647" s="229"/>
      <c r="X647" s="229"/>
      <c r="Y647" s="229"/>
      <c r="Z647" s="229"/>
      <c r="AA647" s="229"/>
      <c r="AB647" s="229"/>
      <c r="AC647" s="229"/>
      <c r="AD647" s="229"/>
      <c r="AE647" s="229"/>
      <c r="AF647" s="229"/>
      <c r="AG647" s="229"/>
      <c r="AH647" s="229"/>
      <c r="AI647" s="229"/>
    </row>
    <row r="648" spans="9:35">
      <c r="I648" s="229"/>
      <c r="J648" s="229"/>
      <c r="K648" s="229"/>
      <c r="L648" s="229"/>
      <c r="M648" s="229"/>
      <c r="N648" s="229"/>
      <c r="O648" s="229"/>
      <c r="P648" s="229"/>
      <c r="Q648" s="229"/>
      <c r="R648" s="229"/>
      <c r="S648" s="229"/>
      <c r="T648" s="229"/>
      <c r="U648" s="229"/>
      <c r="V648" s="229"/>
      <c r="W648" s="229"/>
      <c r="X648" s="229"/>
      <c r="Y648" s="229"/>
      <c r="Z648" s="229"/>
      <c r="AA648" s="229"/>
      <c r="AB648" s="229"/>
      <c r="AC648" s="229"/>
      <c r="AD648" s="229"/>
      <c r="AE648" s="229"/>
      <c r="AF648" s="229"/>
      <c r="AG648" s="229"/>
      <c r="AH648" s="229"/>
      <c r="AI648" s="229"/>
    </row>
    <row r="649" spans="9:35">
      <c r="I649" s="229"/>
      <c r="J649" s="229"/>
      <c r="K649" s="229"/>
      <c r="L649" s="229"/>
      <c r="M649" s="229"/>
      <c r="N649" s="229"/>
      <c r="O649" s="229"/>
      <c r="P649" s="229"/>
      <c r="Q649" s="229"/>
      <c r="R649" s="229"/>
      <c r="S649" s="229"/>
      <c r="T649" s="229"/>
      <c r="U649" s="229"/>
      <c r="V649" s="229"/>
      <c r="W649" s="229"/>
      <c r="X649" s="229"/>
      <c r="Y649" s="229"/>
      <c r="Z649" s="229"/>
      <c r="AA649" s="229"/>
      <c r="AB649" s="229"/>
      <c r="AC649" s="229"/>
      <c r="AD649" s="229"/>
      <c r="AE649" s="229"/>
      <c r="AF649" s="229"/>
      <c r="AG649" s="229"/>
      <c r="AH649" s="229"/>
      <c r="AI649" s="229"/>
    </row>
    <row r="650" spans="9:35">
      <c r="I650" s="229"/>
      <c r="J650" s="229"/>
      <c r="K650" s="229"/>
      <c r="L650" s="229"/>
      <c r="M650" s="229"/>
      <c r="N650" s="229"/>
      <c r="O650" s="229"/>
      <c r="P650" s="229"/>
      <c r="Q650" s="229"/>
      <c r="R650" s="229"/>
      <c r="S650" s="229"/>
      <c r="T650" s="229"/>
      <c r="U650" s="229"/>
      <c r="V650" s="229"/>
      <c r="W650" s="229"/>
      <c r="X650" s="229"/>
      <c r="Y650" s="229"/>
      <c r="Z650" s="229"/>
      <c r="AA650" s="229"/>
      <c r="AB650" s="229"/>
      <c r="AC650" s="229"/>
      <c r="AD650" s="229"/>
      <c r="AE650" s="229"/>
      <c r="AF650" s="229"/>
      <c r="AG650" s="229"/>
      <c r="AH650" s="229"/>
      <c r="AI650" s="229"/>
    </row>
    <row r="651" spans="9:35">
      <c r="I651" s="229"/>
      <c r="J651" s="229"/>
      <c r="K651" s="229"/>
      <c r="L651" s="229"/>
      <c r="M651" s="229"/>
      <c r="N651" s="229"/>
      <c r="O651" s="229"/>
      <c r="P651" s="229"/>
      <c r="Q651" s="229"/>
      <c r="R651" s="229"/>
      <c r="S651" s="229"/>
      <c r="T651" s="229"/>
      <c r="U651" s="229"/>
      <c r="V651" s="229"/>
      <c r="W651" s="229"/>
      <c r="X651" s="229"/>
      <c r="Y651" s="229"/>
      <c r="Z651" s="229"/>
      <c r="AA651" s="229"/>
      <c r="AB651" s="229"/>
      <c r="AC651" s="229"/>
      <c r="AD651" s="229"/>
      <c r="AE651" s="229"/>
      <c r="AF651" s="229"/>
      <c r="AG651" s="229"/>
      <c r="AH651" s="229"/>
      <c r="AI651" s="229"/>
    </row>
    <row r="652" spans="9:35">
      <c r="I652" s="229"/>
      <c r="J652" s="229"/>
      <c r="K652" s="229"/>
      <c r="L652" s="229"/>
      <c r="M652" s="229"/>
      <c r="N652" s="229"/>
      <c r="O652" s="229"/>
      <c r="P652" s="229"/>
      <c r="Q652" s="229"/>
      <c r="R652" s="229"/>
      <c r="S652" s="229"/>
      <c r="T652" s="229"/>
      <c r="U652" s="229"/>
      <c r="V652" s="229"/>
      <c r="W652" s="229"/>
      <c r="X652" s="229"/>
      <c r="Y652" s="229"/>
      <c r="Z652" s="229"/>
      <c r="AA652" s="229"/>
      <c r="AB652" s="229"/>
      <c r="AC652" s="229"/>
      <c r="AD652" s="229"/>
      <c r="AE652" s="229"/>
      <c r="AF652" s="229"/>
      <c r="AG652" s="229"/>
      <c r="AH652" s="229"/>
      <c r="AI652" s="229"/>
    </row>
    <row r="653" spans="9:35">
      <c r="I653" s="229"/>
      <c r="J653" s="229"/>
      <c r="K653" s="229"/>
      <c r="L653" s="229"/>
      <c r="M653" s="229"/>
      <c r="N653" s="229"/>
      <c r="O653" s="229"/>
      <c r="P653" s="229"/>
      <c r="Q653" s="229"/>
      <c r="R653" s="229"/>
      <c r="S653" s="229"/>
      <c r="T653" s="229"/>
      <c r="U653" s="229"/>
      <c r="V653" s="229"/>
      <c r="W653" s="229"/>
      <c r="X653" s="229"/>
      <c r="Y653" s="229"/>
      <c r="Z653" s="229"/>
      <c r="AA653" s="229"/>
      <c r="AB653" s="229"/>
      <c r="AC653" s="229"/>
      <c r="AD653" s="229"/>
      <c r="AE653" s="229"/>
      <c r="AF653" s="229"/>
      <c r="AG653" s="229"/>
      <c r="AH653" s="229"/>
      <c r="AI653" s="229"/>
    </row>
    <row r="654" spans="9:35">
      <c r="I654" s="229"/>
      <c r="J654" s="229"/>
      <c r="K654" s="229"/>
      <c r="L654" s="229"/>
      <c r="M654" s="229"/>
      <c r="N654" s="229"/>
      <c r="O654" s="229"/>
      <c r="P654" s="229"/>
      <c r="Q654" s="229"/>
      <c r="R654" s="229"/>
      <c r="S654" s="229"/>
      <c r="T654" s="229"/>
      <c r="U654" s="229"/>
      <c r="V654" s="229"/>
      <c r="W654" s="229"/>
      <c r="X654" s="229"/>
      <c r="Y654" s="229"/>
      <c r="Z654" s="229"/>
      <c r="AA654" s="229"/>
      <c r="AB654" s="229"/>
      <c r="AC654" s="229"/>
      <c r="AD654" s="229"/>
      <c r="AE654" s="229"/>
      <c r="AF654" s="229"/>
      <c r="AG654" s="229"/>
      <c r="AH654" s="229"/>
      <c r="AI654" s="229"/>
    </row>
    <row r="655" spans="9:35">
      <c r="I655" s="229"/>
      <c r="J655" s="229"/>
      <c r="K655" s="229"/>
      <c r="L655" s="229"/>
      <c r="M655" s="229"/>
      <c r="N655" s="229"/>
      <c r="O655" s="229"/>
      <c r="P655" s="229"/>
      <c r="Q655" s="229"/>
      <c r="R655" s="229"/>
      <c r="S655" s="229"/>
      <c r="T655" s="229"/>
      <c r="U655" s="229"/>
      <c r="V655" s="229"/>
      <c r="W655" s="229"/>
      <c r="X655" s="229"/>
      <c r="Y655" s="229"/>
      <c r="Z655" s="229"/>
      <c r="AA655" s="229"/>
      <c r="AB655" s="229"/>
      <c r="AC655" s="229"/>
      <c r="AD655" s="229"/>
      <c r="AE655" s="229"/>
      <c r="AF655" s="229"/>
      <c r="AG655" s="229"/>
      <c r="AH655" s="229"/>
      <c r="AI655" s="229"/>
    </row>
    <row r="656" spans="9:35">
      <c r="I656" s="229"/>
      <c r="J656" s="229"/>
      <c r="K656" s="229"/>
      <c r="L656" s="229"/>
      <c r="M656" s="229"/>
      <c r="N656" s="229"/>
      <c r="O656" s="229"/>
      <c r="P656" s="229"/>
      <c r="Q656" s="229"/>
      <c r="R656" s="229"/>
      <c r="S656" s="229"/>
      <c r="T656" s="229"/>
      <c r="U656" s="229"/>
      <c r="V656" s="229"/>
      <c r="W656" s="229"/>
      <c r="X656" s="229"/>
      <c r="Y656" s="229"/>
      <c r="Z656" s="229"/>
      <c r="AA656" s="229"/>
      <c r="AB656" s="229"/>
      <c r="AC656" s="229"/>
      <c r="AD656" s="229"/>
      <c r="AE656" s="229"/>
      <c r="AF656" s="229"/>
      <c r="AG656" s="229"/>
      <c r="AH656" s="229"/>
      <c r="AI656" s="229"/>
    </row>
    <row r="657" spans="9:35">
      <c r="I657" s="229"/>
      <c r="J657" s="229"/>
      <c r="K657" s="229"/>
      <c r="L657" s="229"/>
      <c r="M657" s="229"/>
      <c r="N657" s="229"/>
      <c r="O657" s="229"/>
      <c r="P657" s="229"/>
      <c r="Q657" s="229"/>
      <c r="R657" s="229"/>
      <c r="S657" s="229"/>
      <c r="T657" s="229"/>
      <c r="U657" s="229"/>
      <c r="V657" s="229"/>
      <c r="W657" s="229"/>
      <c r="X657" s="229"/>
      <c r="Y657" s="229"/>
      <c r="Z657" s="229"/>
      <c r="AA657" s="229"/>
      <c r="AB657" s="229"/>
      <c r="AC657" s="229"/>
      <c r="AD657" s="229"/>
      <c r="AE657" s="229"/>
      <c r="AF657" s="229"/>
      <c r="AG657" s="229"/>
      <c r="AH657" s="229"/>
      <c r="AI657" s="229"/>
    </row>
    <row r="658" spans="9:35">
      <c r="I658" s="229"/>
      <c r="J658" s="229"/>
      <c r="K658" s="229"/>
      <c r="L658" s="229"/>
      <c r="M658" s="229"/>
      <c r="N658" s="229"/>
      <c r="O658" s="229"/>
      <c r="P658" s="229"/>
      <c r="Q658" s="229"/>
      <c r="R658" s="229"/>
      <c r="S658" s="229"/>
      <c r="T658" s="229"/>
      <c r="U658" s="229"/>
      <c r="V658" s="229"/>
      <c r="W658" s="229"/>
      <c r="X658" s="229"/>
      <c r="Y658" s="229"/>
      <c r="Z658" s="229"/>
      <c r="AA658" s="229"/>
      <c r="AB658" s="229"/>
      <c r="AC658" s="229"/>
      <c r="AD658" s="229"/>
      <c r="AE658" s="229"/>
      <c r="AF658" s="229"/>
      <c r="AG658" s="229"/>
      <c r="AH658" s="229"/>
      <c r="AI658" s="229"/>
    </row>
    <row r="659" spans="9:35">
      <c r="I659" s="229"/>
      <c r="J659" s="229"/>
      <c r="K659" s="229"/>
      <c r="L659" s="229"/>
      <c r="M659" s="229"/>
      <c r="N659" s="229"/>
      <c r="O659" s="229"/>
      <c r="P659" s="229"/>
      <c r="Q659" s="229"/>
      <c r="R659" s="229"/>
      <c r="S659" s="229"/>
      <c r="T659" s="229"/>
      <c r="U659" s="229"/>
      <c r="V659" s="229"/>
      <c r="W659" s="229"/>
      <c r="X659" s="229"/>
      <c r="Y659" s="229"/>
      <c r="Z659" s="229"/>
      <c r="AA659" s="229"/>
      <c r="AB659" s="229"/>
      <c r="AC659" s="229"/>
      <c r="AD659" s="229"/>
      <c r="AE659" s="229"/>
      <c r="AF659" s="229"/>
      <c r="AG659" s="229"/>
      <c r="AH659" s="229"/>
      <c r="AI659" s="229"/>
    </row>
    <row r="660" spans="9:35">
      <c r="I660" s="229"/>
      <c r="J660" s="229"/>
      <c r="K660" s="229"/>
      <c r="L660" s="229"/>
      <c r="M660" s="229"/>
      <c r="N660" s="229"/>
      <c r="O660" s="229"/>
      <c r="P660" s="229"/>
      <c r="Q660" s="229"/>
      <c r="R660" s="229"/>
      <c r="S660" s="229"/>
      <c r="T660" s="229"/>
      <c r="U660" s="229"/>
      <c r="V660" s="229"/>
      <c r="W660" s="229"/>
      <c r="X660" s="229"/>
      <c r="Y660" s="229"/>
      <c r="Z660" s="229"/>
      <c r="AA660" s="229"/>
      <c r="AB660" s="229"/>
      <c r="AC660" s="229"/>
      <c r="AD660" s="229"/>
      <c r="AE660" s="229"/>
      <c r="AF660" s="229"/>
      <c r="AG660" s="229"/>
      <c r="AH660" s="229"/>
      <c r="AI660" s="229"/>
    </row>
    <row r="661" spans="9:35">
      <c r="I661" s="229"/>
      <c r="J661" s="229"/>
      <c r="K661" s="229"/>
      <c r="L661" s="229"/>
      <c r="M661" s="229"/>
      <c r="N661" s="229"/>
      <c r="O661" s="229"/>
      <c r="P661" s="229"/>
      <c r="Q661" s="229"/>
      <c r="R661" s="229"/>
      <c r="S661" s="229"/>
      <c r="T661" s="229"/>
      <c r="U661" s="229"/>
      <c r="V661" s="229"/>
      <c r="W661" s="229"/>
      <c r="X661" s="229"/>
      <c r="Y661" s="229"/>
      <c r="Z661" s="229"/>
      <c r="AA661" s="229"/>
      <c r="AB661" s="229"/>
      <c r="AC661" s="229"/>
      <c r="AD661" s="229"/>
      <c r="AE661" s="229"/>
      <c r="AF661" s="229"/>
      <c r="AG661" s="229"/>
      <c r="AH661" s="229"/>
      <c r="AI661" s="229"/>
    </row>
    <row r="662" spans="9:35">
      <c r="I662" s="229"/>
      <c r="J662" s="229"/>
      <c r="K662" s="229"/>
      <c r="L662" s="229"/>
      <c r="M662" s="229"/>
      <c r="N662" s="229"/>
      <c r="O662" s="229"/>
      <c r="P662" s="229"/>
      <c r="Q662" s="229"/>
      <c r="R662" s="229"/>
      <c r="S662" s="229"/>
      <c r="T662" s="229"/>
      <c r="U662" s="229"/>
      <c r="V662" s="229"/>
      <c r="W662" s="229"/>
      <c r="X662" s="229"/>
      <c r="Y662" s="229"/>
      <c r="Z662" s="229"/>
      <c r="AA662" s="229"/>
      <c r="AB662" s="229"/>
      <c r="AC662" s="229"/>
      <c r="AD662" s="229"/>
      <c r="AE662" s="229"/>
      <c r="AF662" s="229"/>
      <c r="AG662" s="229"/>
      <c r="AH662" s="229"/>
      <c r="AI662" s="229"/>
    </row>
    <row r="663" spans="9:35">
      <c r="I663" s="229"/>
      <c r="J663" s="229"/>
      <c r="K663" s="229"/>
      <c r="L663" s="229"/>
      <c r="M663" s="229"/>
      <c r="N663" s="229"/>
      <c r="O663" s="229"/>
      <c r="P663" s="229"/>
      <c r="Q663" s="229"/>
      <c r="R663" s="229"/>
      <c r="S663" s="229"/>
      <c r="T663" s="229"/>
      <c r="U663" s="229"/>
      <c r="V663" s="229"/>
      <c r="W663" s="229"/>
      <c r="X663" s="229"/>
      <c r="Y663" s="229"/>
      <c r="Z663" s="229"/>
      <c r="AA663" s="229"/>
      <c r="AB663" s="229"/>
      <c r="AC663" s="229"/>
      <c r="AD663" s="229"/>
      <c r="AE663" s="229"/>
      <c r="AF663" s="229"/>
      <c r="AG663" s="229"/>
      <c r="AH663" s="229"/>
      <c r="AI663" s="229"/>
    </row>
    <row r="664" spans="9:35">
      <c r="I664" s="229"/>
      <c r="J664" s="229"/>
      <c r="K664" s="229"/>
      <c r="L664" s="229"/>
      <c r="M664" s="229"/>
      <c r="N664" s="229"/>
      <c r="O664" s="229"/>
      <c r="P664" s="229"/>
      <c r="Q664" s="229"/>
      <c r="R664" s="229"/>
      <c r="S664" s="229"/>
      <c r="T664" s="229"/>
      <c r="U664" s="229"/>
      <c r="V664" s="229"/>
      <c r="W664" s="229"/>
      <c r="X664" s="229"/>
      <c r="Y664" s="229"/>
      <c r="Z664" s="229"/>
      <c r="AA664" s="229"/>
      <c r="AB664" s="229"/>
      <c r="AC664" s="229"/>
      <c r="AD664" s="229"/>
      <c r="AE664" s="229"/>
      <c r="AF664" s="229"/>
      <c r="AG664" s="229"/>
      <c r="AH664" s="229"/>
      <c r="AI664" s="229"/>
    </row>
    <row r="665" spans="9:35">
      <c r="I665" s="229"/>
      <c r="J665" s="229"/>
      <c r="K665" s="229"/>
      <c r="L665" s="229"/>
      <c r="M665" s="229"/>
      <c r="N665" s="229"/>
      <c r="O665" s="229"/>
      <c r="P665" s="229"/>
      <c r="Q665" s="229"/>
      <c r="R665" s="229"/>
      <c r="S665" s="229"/>
      <c r="T665" s="229"/>
      <c r="U665" s="229"/>
      <c r="V665" s="229"/>
      <c r="W665" s="229"/>
      <c r="X665" s="229"/>
      <c r="Y665" s="229"/>
      <c r="Z665" s="229"/>
      <c r="AA665" s="229"/>
      <c r="AB665" s="229"/>
      <c r="AC665" s="229"/>
      <c r="AD665" s="229"/>
      <c r="AE665" s="229"/>
      <c r="AF665" s="229"/>
      <c r="AG665" s="229"/>
      <c r="AH665" s="229"/>
      <c r="AI665" s="229"/>
    </row>
    <row r="666" spans="9:35">
      <c r="I666" s="229"/>
      <c r="J666" s="229"/>
      <c r="K666" s="229"/>
      <c r="L666" s="229"/>
      <c r="M666" s="229"/>
      <c r="N666" s="229"/>
      <c r="O666" s="229"/>
      <c r="P666" s="229"/>
      <c r="Q666" s="229"/>
      <c r="R666" s="229"/>
      <c r="S666" s="229"/>
      <c r="T666" s="229"/>
      <c r="U666" s="229"/>
      <c r="V666" s="229"/>
      <c r="W666" s="229"/>
      <c r="X666" s="229"/>
      <c r="Y666" s="229"/>
      <c r="Z666" s="229"/>
      <c r="AA666" s="229"/>
      <c r="AB666" s="229"/>
      <c r="AC666" s="229"/>
      <c r="AD666" s="229"/>
      <c r="AE666" s="229"/>
      <c r="AF666" s="229"/>
      <c r="AG666" s="229"/>
      <c r="AH666" s="229"/>
      <c r="AI666" s="229"/>
    </row>
    <row r="667" spans="9:35">
      <c r="I667" s="229"/>
      <c r="J667" s="229"/>
      <c r="K667" s="229"/>
      <c r="L667" s="229"/>
      <c r="M667" s="229"/>
      <c r="N667" s="229"/>
      <c r="O667" s="229"/>
      <c r="P667" s="229"/>
      <c r="Q667" s="229"/>
      <c r="R667" s="229"/>
      <c r="S667" s="229"/>
      <c r="T667" s="229"/>
      <c r="U667" s="229"/>
      <c r="V667" s="229"/>
      <c r="W667" s="229"/>
      <c r="X667" s="229"/>
      <c r="Y667" s="229"/>
      <c r="Z667" s="229"/>
      <c r="AA667" s="229"/>
      <c r="AB667" s="229"/>
      <c r="AC667" s="229"/>
      <c r="AD667" s="229"/>
      <c r="AE667" s="229"/>
      <c r="AF667" s="229"/>
      <c r="AG667" s="229"/>
      <c r="AH667" s="229"/>
      <c r="AI667" s="229"/>
    </row>
    <row r="668" spans="9:35">
      <c r="I668" s="229"/>
      <c r="J668" s="229"/>
      <c r="K668" s="229"/>
      <c r="L668" s="229"/>
      <c r="M668" s="229"/>
      <c r="N668" s="229"/>
      <c r="O668" s="229"/>
      <c r="P668" s="229"/>
      <c r="Q668" s="229"/>
      <c r="R668" s="229"/>
      <c r="S668" s="229"/>
      <c r="T668" s="229"/>
      <c r="U668" s="229"/>
      <c r="V668" s="229"/>
      <c r="W668" s="229"/>
      <c r="X668" s="229"/>
      <c r="Y668" s="229"/>
      <c r="Z668" s="229"/>
      <c r="AA668" s="229"/>
      <c r="AB668" s="229"/>
      <c r="AC668" s="229"/>
      <c r="AD668" s="229"/>
      <c r="AE668" s="229"/>
      <c r="AF668" s="229"/>
      <c r="AG668" s="229"/>
      <c r="AH668" s="229"/>
      <c r="AI668" s="229"/>
    </row>
    <row r="669" spans="9:35">
      <c r="I669" s="229"/>
      <c r="J669" s="229"/>
      <c r="K669" s="229"/>
      <c r="L669" s="229"/>
      <c r="M669" s="229"/>
      <c r="N669" s="229"/>
      <c r="O669" s="229"/>
      <c r="P669" s="229"/>
      <c r="Q669" s="229"/>
      <c r="R669" s="229"/>
      <c r="S669" s="229"/>
      <c r="T669" s="229"/>
      <c r="U669" s="229"/>
      <c r="V669" s="229"/>
      <c r="W669" s="229"/>
      <c r="X669" s="229"/>
      <c r="Y669" s="229"/>
      <c r="Z669" s="229"/>
      <c r="AA669" s="229"/>
      <c r="AB669" s="229"/>
      <c r="AC669" s="229"/>
      <c r="AD669" s="229"/>
      <c r="AE669" s="229"/>
      <c r="AF669" s="229"/>
      <c r="AG669" s="229"/>
      <c r="AH669" s="229"/>
      <c r="AI669" s="229"/>
    </row>
    <row r="670" spans="9:35">
      <c r="I670" s="229"/>
      <c r="J670" s="229"/>
      <c r="K670" s="229"/>
      <c r="L670" s="229"/>
      <c r="M670" s="229"/>
      <c r="N670" s="229"/>
      <c r="O670" s="229"/>
      <c r="P670" s="229"/>
      <c r="Q670" s="229"/>
      <c r="R670" s="229"/>
      <c r="S670" s="229"/>
      <c r="T670" s="229"/>
      <c r="U670" s="229"/>
      <c r="V670" s="229"/>
      <c r="W670" s="229"/>
      <c r="X670" s="229"/>
      <c r="Y670" s="229"/>
      <c r="Z670" s="229"/>
      <c r="AA670" s="229"/>
      <c r="AB670" s="229"/>
      <c r="AC670" s="229"/>
      <c r="AD670" s="229"/>
      <c r="AE670" s="229"/>
      <c r="AF670" s="229"/>
      <c r="AG670" s="229"/>
      <c r="AH670" s="229"/>
      <c r="AI670" s="229"/>
    </row>
    <row r="671" spans="9:35">
      <c r="I671" s="229"/>
      <c r="J671" s="229"/>
      <c r="K671" s="229"/>
      <c r="L671" s="229"/>
      <c r="M671" s="229"/>
      <c r="N671" s="229"/>
      <c r="O671" s="229"/>
      <c r="P671" s="229"/>
      <c r="Q671" s="229"/>
      <c r="R671" s="229"/>
      <c r="S671" s="229"/>
      <c r="T671" s="229"/>
      <c r="U671" s="229"/>
      <c r="V671" s="229"/>
      <c r="W671" s="229"/>
      <c r="X671" s="229"/>
      <c r="Y671" s="229"/>
      <c r="Z671" s="229"/>
      <c r="AA671" s="229"/>
      <c r="AB671" s="229"/>
      <c r="AC671" s="229"/>
      <c r="AD671" s="229"/>
      <c r="AE671" s="229"/>
      <c r="AF671" s="229"/>
      <c r="AG671" s="229"/>
      <c r="AH671" s="229"/>
      <c r="AI671" s="229"/>
    </row>
    <row r="672" spans="9:35">
      <c r="I672" s="229"/>
      <c r="J672" s="229"/>
      <c r="K672" s="229"/>
      <c r="L672" s="229"/>
      <c r="M672" s="229"/>
      <c r="N672" s="229"/>
      <c r="O672" s="229"/>
      <c r="P672" s="229"/>
      <c r="Q672" s="229"/>
      <c r="R672" s="229"/>
      <c r="S672" s="229"/>
      <c r="T672" s="229"/>
      <c r="U672" s="229"/>
      <c r="V672" s="229"/>
      <c r="W672" s="229"/>
      <c r="X672" s="229"/>
      <c r="Y672" s="229"/>
      <c r="Z672" s="229"/>
      <c r="AA672" s="229"/>
      <c r="AB672" s="229"/>
      <c r="AC672" s="229"/>
      <c r="AD672" s="229"/>
      <c r="AE672" s="229"/>
      <c r="AF672" s="229"/>
      <c r="AG672" s="229"/>
      <c r="AH672" s="229"/>
      <c r="AI672" s="229"/>
    </row>
    <row r="673" spans="9:35">
      <c r="I673" s="229"/>
      <c r="J673" s="229"/>
      <c r="K673" s="229"/>
      <c r="L673" s="229"/>
      <c r="M673" s="229"/>
      <c r="N673" s="229"/>
      <c r="O673" s="229"/>
      <c r="P673" s="229"/>
      <c r="Q673" s="229"/>
      <c r="R673" s="229"/>
      <c r="S673" s="229"/>
      <c r="T673" s="229"/>
      <c r="U673" s="229"/>
      <c r="V673" s="229"/>
      <c r="W673" s="229"/>
      <c r="X673" s="229"/>
      <c r="Y673" s="229"/>
      <c r="Z673" s="229"/>
      <c r="AA673" s="229"/>
      <c r="AB673" s="229"/>
      <c r="AC673" s="229"/>
      <c r="AD673" s="229"/>
      <c r="AE673" s="229"/>
      <c r="AF673" s="229"/>
      <c r="AG673" s="229"/>
      <c r="AH673" s="229"/>
      <c r="AI673" s="229"/>
    </row>
    <row r="674" spans="9:35">
      <c r="I674" s="229"/>
      <c r="J674" s="229"/>
      <c r="K674" s="229"/>
      <c r="L674" s="229"/>
      <c r="M674" s="229"/>
      <c r="N674" s="229"/>
      <c r="O674" s="229"/>
      <c r="P674" s="229"/>
      <c r="Q674" s="229"/>
      <c r="R674" s="229"/>
      <c r="S674" s="229"/>
      <c r="T674" s="229"/>
      <c r="U674" s="229"/>
      <c r="V674" s="229"/>
      <c r="W674" s="229"/>
      <c r="X674" s="229"/>
      <c r="Y674" s="229"/>
      <c r="Z674" s="229"/>
      <c r="AA674" s="229"/>
      <c r="AB674" s="229"/>
      <c r="AC674" s="229"/>
      <c r="AD674" s="229"/>
      <c r="AE674" s="229"/>
      <c r="AF674" s="229"/>
      <c r="AG674" s="229"/>
      <c r="AH674" s="229"/>
      <c r="AI674" s="229"/>
    </row>
    <row r="675" spans="9:35">
      <c r="I675" s="229"/>
      <c r="J675" s="229"/>
      <c r="K675" s="229"/>
      <c r="L675" s="229"/>
      <c r="M675" s="229"/>
      <c r="N675" s="229"/>
      <c r="O675" s="229"/>
      <c r="P675" s="229"/>
      <c r="Q675" s="229"/>
      <c r="R675" s="229"/>
      <c r="S675" s="229"/>
      <c r="T675" s="229"/>
      <c r="U675" s="229"/>
      <c r="V675" s="229"/>
      <c r="W675" s="229"/>
      <c r="X675" s="229"/>
      <c r="Y675" s="229"/>
      <c r="Z675" s="229"/>
      <c r="AA675" s="229"/>
      <c r="AB675" s="229"/>
      <c r="AC675" s="229"/>
      <c r="AD675" s="229"/>
      <c r="AE675" s="229"/>
      <c r="AF675" s="229"/>
      <c r="AG675" s="229"/>
      <c r="AH675" s="229"/>
      <c r="AI675" s="229"/>
    </row>
    <row r="676" spans="9:35">
      <c r="I676" s="229"/>
      <c r="J676" s="229"/>
      <c r="K676" s="229"/>
      <c r="L676" s="229"/>
      <c r="M676" s="229"/>
      <c r="N676" s="229"/>
      <c r="O676" s="229"/>
      <c r="P676" s="229"/>
      <c r="Q676" s="229"/>
      <c r="R676" s="229"/>
      <c r="S676" s="229"/>
      <c r="T676" s="229"/>
      <c r="U676" s="229"/>
      <c r="V676" s="229"/>
      <c r="W676" s="229"/>
      <c r="X676" s="229"/>
      <c r="Y676" s="229"/>
      <c r="Z676" s="229"/>
      <c r="AA676" s="229"/>
      <c r="AB676" s="229"/>
      <c r="AC676" s="229"/>
      <c r="AD676" s="229"/>
      <c r="AE676" s="229"/>
      <c r="AF676" s="229"/>
      <c r="AG676" s="229"/>
      <c r="AH676" s="229"/>
      <c r="AI676" s="229"/>
    </row>
    <row r="677" spans="9:35">
      <c r="I677" s="229"/>
      <c r="J677" s="229"/>
      <c r="K677" s="229"/>
      <c r="L677" s="229"/>
      <c r="M677" s="229"/>
      <c r="N677" s="229"/>
      <c r="O677" s="229"/>
      <c r="P677" s="229"/>
      <c r="Q677" s="229"/>
      <c r="R677" s="229"/>
      <c r="S677" s="229"/>
      <c r="T677" s="229"/>
      <c r="U677" s="229"/>
      <c r="V677" s="229"/>
      <c r="W677" s="229"/>
      <c r="X677" s="229"/>
      <c r="Y677" s="229"/>
      <c r="Z677" s="229"/>
      <c r="AA677" s="229"/>
      <c r="AB677" s="229"/>
      <c r="AC677" s="229"/>
      <c r="AD677" s="229"/>
      <c r="AE677" s="229"/>
      <c r="AF677" s="229"/>
      <c r="AG677" s="229"/>
      <c r="AH677" s="229"/>
      <c r="AI677" s="229"/>
    </row>
    <row r="678" spans="9:35">
      <c r="I678" s="229"/>
      <c r="J678" s="229"/>
      <c r="K678" s="229"/>
      <c r="L678" s="229"/>
      <c r="M678" s="229"/>
      <c r="N678" s="229"/>
      <c r="O678" s="229"/>
      <c r="P678" s="229"/>
      <c r="Q678" s="229"/>
      <c r="R678" s="229"/>
      <c r="S678" s="229"/>
      <c r="T678" s="229"/>
      <c r="U678" s="229"/>
      <c r="V678" s="229"/>
      <c r="W678" s="229"/>
      <c r="X678" s="229"/>
      <c r="Y678" s="229"/>
      <c r="Z678" s="229"/>
      <c r="AA678" s="229"/>
      <c r="AB678" s="229"/>
      <c r="AC678" s="229"/>
      <c r="AD678" s="229"/>
      <c r="AE678" s="229"/>
      <c r="AF678" s="229"/>
      <c r="AG678" s="229"/>
      <c r="AH678" s="229"/>
      <c r="AI678" s="229"/>
    </row>
    <row r="679" spans="9:35">
      <c r="I679" s="229"/>
      <c r="J679" s="229"/>
      <c r="K679" s="229"/>
      <c r="L679" s="229"/>
      <c r="M679" s="229"/>
      <c r="N679" s="229"/>
      <c r="O679" s="229"/>
      <c r="P679" s="229"/>
      <c r="Q679" s="229"/>
      <c r="R679" s="229"/>
      <c r="S679" s="229"/>
      <c r="T679" s="229"/>
      <c r="U679" s="229"/>
      <c r="V679" s="229"/>
      <c r="W679" s="229"/>
      <c r="X679" s="229"/>
      <c r="Y679" s="229"/>
      <c r="Z679" s="229"/>
      <c r="AA679" s="229"/>
      <c r="AB679" s="229"/>
      <c r="AC679" s="229"/>
      <c r="AD679" s="229"/>
      <c r="AE679" s="229"/>
      <c r="AF679" s="229"/>
      <c r="AG679" s="229"/>
      <c r="AH679" s="229"/>
      <c r="AI679" s="229"/>
    </row>
    <row r="680" spans="9:35">
      <c r="I680" s="229"/>
      <c r="J680" s="229"/>
      <c r="K680" s="229"/>
      <c r="L680" s="229"/>
      <c r="M680" s="229"/>
      <c r="N680" s="229"/>
      <c r="O680" s="229"/>
      <c r="P680" s="229"/>
      <c r="Q680" s="229"/>
      <c r="R680" s="229"/>
      <c r="S680" s="229"/>
      <c r="T680" s="229"/>
      <c r="U680" s="229"/>
      <c r="V680" s="229"/>
      <c r="W680" s="229"/>
      <c r="X680" s="229"/>
      <c r="Y680" s="229"/>
      <c r="Z680" s="229"/>
      <c r="AA680" s="229"/>
      <c r="AB680" s="229"/>
      <c r="AC680" s="229"/>
      <c r="AD680" s="229"/>
      <c r="AE680" s="229"/>
      <c r="AF680" s="229"/>
      <c r="AG680" s="229"/>
      <c r="AH680" s="229"/>
      <c r="AI680" s="229"/>
    </row>
    <row r="681" spans="9:35">
      <c r="I681" s="229"/>
      <c r="J681" s="229"/>
      <c r="K681" s="229"/>
      <c r="L681" s="229"/>
      <c r="M681" s="229"/>
      <c r="N681" s="229"/>
      <c r="O681" s="229"/>
      <c r="P681" s="229"/>
      <c r="Q681" s="229"/>
      <c r="R681" s="229"/>
      <c r="S681" s="229"/>
      <c r="T681" s="229"/>
      <c r="U681" s="229"/>
      <c r="V681" s="229"/>
      <c r="W681" s="229"/>
      <c r="X681" s="229"/>
      <c r="Y681" s="229"/>
      <c r="Z681" s="229"/>
      <c r="AA681" s="229"/>
      <c r="AB681" s="229"/>
      <c r="AC681" s="229"/>
      <c r="AD681" s="229"/>
      <c r="AE681" s="229"/>
      <c r="AF681" s="229"/>
      <c r="AG681" s="229"/>
      <c r="AH681" s="229"/>
      <c r="AI681" s="229"/>
    </row>
    <row r="682" spans="9:35">
      <c r="I682" s="229"/>
      <c r="J682" s="229"/>
      <c r="K682" s="229"/>
      <c r="L682" s="229"/>
      <c r="M682" s="229"/>
      <c r="N682" s="229"/>
      <c r="O682" s="229"/>
      <c r="P682" s="229"/>
      <c r="Q682" s="229"/>
      <c r="R682" s="229"/>
      <c r="S682" s="229"/>
      <c r="T682" s="229"/>
      <c r="U682" s="229"/>
      <c r="V682" s="229"/>
      <c r="W682" s="229"/>
      <c r="X682" s="229"/>
      <c r="Y682" s="229"/>
      <c r="Z682" s="229"/>
      <c r="AA682" s="229"/>
      <c r="AB682" s="229"/>
      <c r="AC682" s="229"/>
      <c r="AD682" s="229"/>
      <c r="AE682" s="229"/>
      <c r="AF682" s="229"/>
      <c r="AG682" s="229"/>
      <c r="AH682" s="229"/>
      <c r="AI682" s="229"/>
    </row>
    <row r="683" spans="9:35">
      <c r="I683" s="229"/>
      <c r="J683" s="229"/>
      <c r="K683" s="229"/>
      <c r="L683" s="229"/>
      <c r="M683" s="229"/>
      <c r="N683" s="229"/>
      <c r="O683" s="229"/>
      <c r="P683" s="229"/>
      <c r="Q683" s="229"/>
      <c r="R683" s="229"/>
      <c r="S683" s="229"/>
      <c r="T683" s="229"/>
      <c r="U683" s="229"/>
      <c r="V683" s="229"/>
      <c r="W683" s="229"/>
      <c r="X683" s="229"/>
      <c r="Y683" s="229"/>
      <c r="Z683" s="229"/>
      <c r="AA683" s="229"/>
      <c r="AB683" s="229"/>
      <c r="AC683" s="229"/>
      <c r="AD683" s="229"/>
      <c r="AE683" s="229"/>
      <c r="AF683" s="229"/>
      <c r="AG683" s="229"/>
      <c r="AH683" s="229"/>
      <c r="AI683" s="229"/>
    </row>
    <row r="684" spans="9:35">
      <c r="I684" s="229"/>
      <c r="J684" s="229"/>
      <c r="K684" s="229"/>
      <c r="L684" s="229"/>
      <c r="M684" s="229"/>
      <c r="N684" s="229"/>
      <c r="O684" s="229"/>
      <c r="P684" s="229"/>
      <c r="Q684" s="229"/>
      <c r="R684" s="229"/>
      <c r="S684" s="229"/>
      <c r="T684" s="229"/>
      <c r="U684" s="229"/>
      <c r="V684" s="229"/>
      <c r="W684" s="229"/>
      <c r="X684" s="229"/>
      <c r="Y684" s="229"/>
      <c r="Z684" s="229"/>
      <c r="AA684" s="229"/>
      <c r="AB684" s="229"/>
      <c r="AC684" s="229"/>
      <c r="AD684" s="229"/>
      <c r="AE684" s="229"/>
      <c r="AF684" s="229"/>
      <c r="AG684" s="229"/>
      <c r="AH684" s="229"/>
      <c r="AI684" s="229"/>
    </row>
    <row r="685" spans="9:35">
      <c r="I685" s="229"/>
      <c r="J685" s="229"/>
      <c r="K685" s="229"/>
      <c r="L685" s="229"/>
      <c r="M685" s="229"/>
      <c r="N685" s="229"/>
      <c r="O685" s="229"/>
      <c r="P685" s="229"/>
      <c r="Q685" s="229"/>
      <c r="R685" s="229"/>
      <c r="S685" s="229"/>
      <c r="T685" s="229"/>
      <c r="U685" s="229"/>
      <c r="V685" s="229"/>
      <c r="W685" s="229"/>
      <c r="X685" s="229"/>
      <c r="Y685" s="229"/>
      <c r="Z685" s="229"/>
      <c r="AA685" s="229"/>
      <c r="AB685" s="229"/>
      <c r="AC685" s="229"/>
      <c r="AD685" s="229"/>
      <c r="AE685" s="229"/>
      <c r="AF685" s="229"/>
      <c r="AG685" s="229"/>
      <c r="AH685" s="229"/>
      <c r="AI685" s="229"/>
    </row>
    <row r="686" spans="9:35">
      <c r="I686" s="229"/>
      <c r="J686" s="229"/>
      <c r="K686" s="229"/>
      <c r="L686" s="229"/>
      <c r="M686" s="229"/>
      <c r="N686" s="229"/>
      <c r="O686" s="229"/>
      <c r="P686" s="229"/>
      <c r="Q686" s="229"/>
      <c r="R686" s="229"/>
      <c r="S686" s="229"/>
      <c r="T686" s="229"/>
      <c r="U686" s="229"/>
      <c r="V686" s="229"/>
      <c r="W686" s="229"/>
      <c r="X686" s="229"/>
      <c r="Y686" s="229"/>
      <c r="Z686" s="229"/>
      <c r="AA686" s="229"/>
      <c r="AB686" s="229"/>
      <c r="AC686" s="229"/>
      <c r="AD686" s="229"/>
      <c r="AE686" s="229"/>
      <c r="AF686" s="229"/>
      <c r="AG686" s="229"/>
      <c r="AH686" s="229"/>
      <c r="AI686" s="229"/>
    </row>
    <row r="687" spans="9:35">
      <c r="I687" s="229"/>
      <c r="J687" s="229"/>
      <c r="K687" s="229"/>
      <c r="L687" s="229"/>
      <c r="M687" s="229"/>
      <c r="N687" s="229"/>
      <c r="O687" s="229"/>
      <c r="P687" s="229"/>
      <c r="Q687" s="229"/>
      <c r="R687" s="229"/>
      <c r="S687" s="229"/>
      <c r="T687" s="229"/>
      <c r="U687" s="229"/>
      <c r="V687" s="229"/>
      <c r="W687" s="229"/>
      <c r="X687" s="229"/>
      <c r="Y687" s="229"/>
      <c r="Z687" s="229"/>
      <c r="AA687" s="229"/>
      <c r="AB687" s="229"/>
      <c r="AC687" s="229"/>
      <c r="AD687" s="229"/>
      <c r="AE687" s="229"/>
      <c r="AF687" s="229"/>
      <c r="AG687" s="229"/>
      <c r="AH687" s="229"/>
      <c r="AI687" s="229"/>
    </row>
    <row r="688" spans="9:35">
      <c r="I688" s="229"/>
      <c r="J688" s="229"/>
      <c r="K688" s="229"/>
      <c r="L688" s="229"/>
      <c r="M688" s="229"/>
      <c r="N688" s="229"/>
      <c r="O688" s="229"/>
      <c r="P688" s="229"/>
      <c r="Q688" s="229"/>
      <c r="R688" s="229"/>
      <c r="S688" s="229"/>
      <c r="T688" s="229"/>
      <c r="U688" s="229"/>
      <c r="V688" s="229"/>
      <c r="W688" s="229"/>
      <c r="X688" s="229"/>
      <c r="Y688" s="229"/>
      <c r="Z688" s="229"/>
      <c r="AA688" s="229"/>
      <c r="AB688" s="229"/>
      <c r="AC688" s="229"/>
      <c r="AD688" s="229"/>
      <c r="AE688" s="229"/>
      <c r="AF688" s="229"/>
      <c r="AG688" s="229"/>
      <c r="AH688" s="229"/>
      <c r="AI688" s="229"/>
    </row>
    <row r="689" spans="9:35">
      <c r="I689" s="229"/>
      <c r="J689" s="229"/>
      <c r="K689" s="229"/>
      <c r="L689" s="229"/>
      <c r="M689" s="229"/>
      <c r="N689" s="229"/>
      <c r="O689" s="229"/>
      <c r="P689" s="229"/>
      <c r="Q689" s="229"/>
      <c r="R689" s="229"/>
      <c r="S689" s="229"/>
      <c r="T689" s="229"/>
      <c r="U689" s="229"/>
      <c r="V689" s="229"/>
      <c r="W689" s="229"/>
      <c r="X689" s="229"/>
      <c r="Y689" s="229"/>
      <c r="Z689" s="229"/>
      <c r="AA689" s="229"/>
      <c r="AB689" s="229"/>
      <c r="AC689" s="229"/>
      <c r="AD689" s="229"/>
      <c r="AE689" s="229"/>
      <c r="AF689" s="229"/>
      <c r="AG689" s="229"/>
      <c r="AH689" s="229"/>
      <c r="AI689" s="229"/>
    </row>
    <row r="690" spans="9:35">
      <c r="I690" s="229"/>
      <c r="J690" s="229"/>
      <c r="K690" s="229"/>
      <c r="L690" s="229"/>
      <c r="M690" s="229"/>
      <c r="N690" s="229"/>
      <c r="O690" s="229"/>
      <c r="P690" s="229"/>
      <c r="Q690" s="229"/>
      <c r="R690" s="229"/>
      <c r="S690" s="229"/>
      <c r="T690" s="229"/>
      <c r="U690" s="229"/>
      <c r="V690" s="229"/>
      <c r="W690" s="229"/>
      <c r="X690" s="229"/>
      <c r="Y690" s="229"/>
      <c r="Z690" s="229"/>
      <c r="AA690" s="229"/>
      <c r="AB690" s="229"/>
      <c r="AC690" s="229"/>
      <c r="AD690" s="229"/>
      <c r="AE690" s="229"/>
      <c r="AF690" s="229"/>
      <c r="AG690" s="229"/>
      <c r="AH690" s="229"/>
      <c r="AI690" s="229"/>
    </row>
    <row r="691" spans="9:35">
      <c r="I691" s="229"/>
      <c r="J691" s="229"/>
      <c r="K691" s="229"/>
      <c r="L691" s="229"/>
      <c r="M691" s="229"/>
      <c r="N691" s="229"/>
      <c r="O691" s="229"/>
      <c r="P691" s="229"/>
      <c r="Q691" s="229"/>
      <c r="R691" s="229"/>
      <c r="S691" s="229"/>
      <c r="T691" s="229"/>
      <c r="U691" s="229"/>
      <c r="V691" s="229"/>
      <c r="W691" s="229"/>
      <c r="X691" s="229"/>
      <c r="Y691" s="229"/>
      <c r="Z691" s="229"/>
      <c r="AA691" s="229"/>
      <c r="AB691" s="229"/>
      <c r="AC691" s="229"/>
      <c r="AD691" s="229"/>
      <c r="AE691" s="229"/>
      <c r="AF691" s="229"/>
      <c r="AG691" s="229"/>
      <c r="AH691" s="229"/>
      <c r="AI691" s="229"/>
    </row>
    <row r="692" spans="9:35">
      <c r="I692" s="229"/>
      <c r="J692" s="229"/>
      <c r="K692" s="229"/>
      <c r="L692" s="229"/>
      <c r="M692" s="229"/>
      <c r="N692" s="229"/>
      <c r="O692" s="229"/>
      <c r="P692" s="229"/>
      <c r="Q692" s="229"/>
      <c r="R692" s="229"/>
      <c r="S692" s="229"/>
      <c r="T692" s="229"/>
      <c r="U692" s="229"/>
      <c r="V692" s="229"/>
      <c r="W692" s="229"/>
      <c r="X692" s="229"/>
      <c r="Y692" s="229"/>
      <c r="Z692" s="229"/>
      <c r="AA692" s="229"/>
      <c r="AB692" s="229"/>
      <c r="AC692" s="229"/>
      <c r="AD692" s="229"/>
      <c r="AE692" s="229"/>
      <c r="AF692" s="229"/>
      <c r="AG692" s="229"/>
      <c r="AH692" s="229"/>
      <c r="AI692" s="229"/>
    </row>
    <row r="693" spans="9:35">
      <c r="I693" s="229"/>
      <c r="J693" s="229"/>
      <c r="K693" s="229"/>
      <c r="L693" s="229"/>
      <c r="M693" s="229"/>
      <c r="N693" s="229"/>
      <c r="O693" s="229"/>
      <c r="P693" s="229"/>
      <c r="Q693" s="229"/>
      <c r="R693" s="229"/>
      <c r="S693" s="229"/>
      <c r="T693" s="229"/>
      <c r="U693" s="229"/>
      <c r="V693" s="229"/>
      <c r="W693" s="229"/>
      <c r="X693" s="229"/>
      <c r="Y693" s="229"/>
      <c r="Z693" s="229"/>
      <c r="AA693" s="229"/>
      <c r="AB693" s="229"/>
      <c r="AC693" s="229"/>
      <c r="AD693" s="229"/>
      <c r="AE693" s="229"/>
      <c r="AF693" s="229"/>
      <c r="AG693" s="229"/>
      <c r="AH693" s="229"/>
      <c r="AI693" s="229"/>
    </row>
    <row r="694" spans="9:35">
      <c r="I694" s="229"/>
      <c r="J694" s="229"/>
      <c r="K694" s="229"/>
      <c r="L694" s="229"/>
      <c r="M694" s="229"/>
      <c r="N694" s="229"/>
      <c r="O694" s="229"/>
      <c r="P694" s="229"/>
      <c r="Q694" s="229"/>
      <c r="R694" s="229"/>
      <c r="S694" s="229"/>
      <c r="T694" s="229"/>
      <c r="U694" s="229"/>
      <c r="V694" s="229"/>
      <c r="W694" s="229"/>
      <c r="X694" s="229"/>
      <c r="Y694" s="229"/>
      <c r="Z694" s="229"/>
      <c r="AA694" s="229"/>
      <c r="AB694" s="229"/>
      <c r="AC694" s="229"/>
      <c r="AD694" s="229"/>
      <c r="AE694" s="229"/>
      <c r="AF694" s="229"/>
      <c r="AG694" s="229"/>
      <c r="AH694" s="229"/>
      <c r="AI694" s="229"/>
    </row>
    <row r="695" spans="9:35">
      <c r="I695" s="229"/>
      <c r="J695" s="229"/>
      <c r="K695" s="229"/>
      <c r="L695" s="229"/>
      <c r="M695" s="229"/>
      <c r="N695" s="229"/>
      <c r="O695" s="229"/>
      <c r="P695" s="229"/>
      <c r="Q695" s="229"/>
      <c r="R695" s="229"/>
      <c r="S695" s="229"/>
      <c r="T695" s="229"/>
      <c r="U695" s="229"/>
      <c r="V695" s="229"/>
      <c r="W695" s="229"/>
      <c r="X695" s="229"/>
      <c r="Y695" s="229"/>
      <c r="Z695" s="229"/>
      <c r="AA695" s="229"/>
      <c r="AB695" s="229"/>
      <c r="AC695" s="229"/>
      <c r="AD695" s="229"/>
      <c r="AE695" s="229"/>
      <c r="AF695" s="229"/>
      <c r="AG695" s="229"/>
      <c r="AH695" s="229"/>
      <c r="AI695" s="229"/>
    </row>
    <row r="696" spans="9:35">
      <c r="I696" s="229"/>
      <c r="J696" s="229"/>
      <c r="K696" s="229"/>
      <c r="L696" s="229"/>
      <c r="M696" s="229"/>
      <c r="N696" s="229"/>
      <c r="O696" s="229"/>
      <c r="P696" s="229"/>
      <c r="Q696" s="229"/>
      <c r="R696" s="229"/>
      <c r="S696" s="229"/>
      <c r="T696" s="229"/>
      <c r="U696" s="229"/>
      <c r="V696" s="229"/>
      <c r="W696" s="229"/>
      <c r="X696" s="229"/>
      <c r="Y696" s="229"/>
      <c r="Z696" s="229"/>
      <c r="AA696" s="229"/>
      <c r="AB696" s="229"/>
      <c r="AC696" s="229"/>
      <c r="AD696" s="229"/>
      <c r="AE696" s="229"/>
      <c r="AF696" s="229"/>
      <c r="AG696" s="229"/>
      <c r="AH696" s="229"/>
      <c r="AI696" s="229"/>
    </row>
    <row r="697" spans="9:35">
      <c r="I697" s="229"/>
      <c r="J697" s="229"/>
      <c r="K697" s="229"/>
      <c r="L697" s="229"/>
      <c r="M697" s="229"/>
      <c r="N697" s="229"/>
      <c r="O697" s="229"/>
      <c r="P697" s="229"/>
      <c r="Q697" s="229"/>
      <c r="R697" s="229"/>
      <c r="S697" s="229"/>
      <c r="T697" s="229"/>
      <c r="U697" s="229"/>
      <c r="V697" s="229"/>
      <c r="W697" s="229"/>
      <c r="X697" s="229"/>
      <c r="Y697" s="229"/>
      <c r="Z697" s="229"/>
      <c r="AA697" s="229"/>
      <c r="AB697" s="229"/>
      <c r="AC697" s="229"/>
      <c r="AD697" s="229"/>
      <c r="AE697" s="229"/>
      <c r="AF697" s="229"/>
      <c r="AG697" s="229"/>
      <c r="AH697" s="229"/>
      <c r="AI697" s="229"/>
    </row>
    <row r="698" spans="9:35">
      <c r="I698" s="229"/>
      <c r="J698" s="229"/>
      <c r="K698" s="229"/>
      <c r="L698" s="229"/>
      <c r="M698" s="229"/>
      <c r="N698" s="229"/>
      <c r="O698" s="229"/>
      <c r="P698" s="229"/>
      <c r="Q698" s="229"/>
      <c r="R698" s="229"/>
      <c r="S698" s="229"/>
      <c r="T698" s="229"/>
      <c r="U698" s="229"/>
      <c r="V698" s="229"/>
      <c r="W698" s="229"/>
      <c r="X698" s="229"/>
      <c r="Y698" s="229"/>
      <c r="Z698" s="229"/>
      <c r="AA698" s="229"/>
      <c r="AB698" s="229"/>
      <c r="AC698" s="229"/>
      <c r="AD698" s="229"/>
      <c r="AE698" s="229"/>
      <c r="AF698" s="229"/>
      <c r="AG698" s="229"/>
      <c r="AH698" s="229"/>
      <c r="AI698" s="229"/>
    </row>
    <row r="699" spans="9:35">
      <c r="I699" s="229"/>
      <c r="J699" s="229"/>
      <c r="K699" s="229"/>
      <c r="L699" s="229"/>
      <c r="M699" s="229"/>
      <c r="N699" s="229"/>
      <c r="O699" s="229"/>
      <c r="P699" s="229"/>
      <c r="Q699" s="229"/>
      <c r="R699" s="229"/>
      <c r="S699" s="229"/>
      <c r="T699" s="229"/>
      <c r="U699" s="229"/>
      <c r="V699" s="229"/>
      <c r="W699" s="229"/>
      <c r="X699" s="229"/>
      <c r="Y699" s="229"/>
      <c r="Z699" s="229"/>
      <c r="AA699" s="229"/>
      <c r="AB699" s="229"/>
      <c r="AC699" s="229"/>
      <c r="AD699" s="229"/>
      <c r="AE699" s="229"/>
      <c r="AF699" s="229"/>
      <c r="AG699" s="229"/>
      <c r="AH699" s="229"/>
      <c r="AI699" s="229"/>
    </row>
    <row r="700" spans="9:35">
      <c r="I700" s="229"/>
      <c r="J700" s="229"/>
      <c r="K700" s="229"/>
      <c r="L700" s="229"/>
      <c r="M700" s="229"/>
      <c r="N700" s="229"/>
      <c r="O700" s="229"/>
      <c r="P700" s="229"/>
      <c r="Q700" s="229"/>
      <c r="R700" s="229"/>
      <c r="S700" s="229"/>
      <c r="T700" s="229"/>
      <c r="U700" s="229"/>
      <c r="V700" s="229"/>
      <c r="W700" s="229"/>
      <c r="X700" s="229"/>
      <c r="Y700" s="229"/>
      <c r="Z700" s="229"/>
      <c r="AA700" s="229"/>
      <c r="AB700" s="229"/>
      <c r="AC700" s="229"/>
      <c r="AD700" s="229"/>
      <c r="AE700" s="229"/>
      <c r="AF700" s="229"/>
      <c r="AG700" s="229"/>
      <c r="AH700" s="229"/>
      <c r="AI700" s="229"/>
    </row>
    <row r="701" spans="9:35">
      <c r="I701" s="229"/>
      <c r="J701" s="229"/>
      <c r="K701" s="229"/>
      <c r="L701" s="229"/>
      <c r="M701" s="229"/>
      <c r="N701" s="229"/>
      <c r="O701" s="229"/>
      <c r="P701" s="229"/>
      <c r="Q701" s="229"/>
      <c r="R701" s="229"/>
      <c r="S701" s="229"/>
      <c r="T701" s="229"/>
      <c r="U701" s="229"/>
      <c r="V701" s="229"/>
      <c r="W701" s="229"/>
      <c r="X701" s="229"/>
      <c r="Y701" s="229"/>
      <c r="Z701" s="229"/>
      <c r="AA701" s="229"/>
      <c r="AB701" s="229"/>
      <c r="AC701" s="229"/>
      <c r="AD701" s="229"/>
      <c r="AE701" s="229"/>
      <c r="AF701" s="229"/>
      <c r="AG701" s="229"/>
      <c r="AH701" s="229"/>
      <c r="AI701" s="229"/>
    </row>
    <row r="702" spans="9:35">
      <c r="I702" s="229"/>
      <c r="J702" s="229"/>
      <c r="K702" s="229"/>
      <c r="L702" s="229"/>
      <c r="M702" s="229"/>
      <c r="N702" s="229"/>
      <c r="O702" s="229"/>
      <c r="P702" s="229"/>
      <c r="Q702" s="229"/>
      <c r="R702" s="229"/>
      <c r="S702" s="229"/>
      <c r="T702" s="229"/>
      <c r="U702" s="229"/>
      <c r="V702" s="229"/>
      <c r="W702" s="229"/>
      <c r="X702" s="229"/>
      <c r="Y702" s="229"/>
      <c r="Z702" s="229"/>
      <c r="AA702" s="229"/>
      <c r="AB702" s="229"/>
      <c r="AC702" s="229"/>
      <c r="AD702" s="229"/>
      <c r="AE702" s="229"/>
      <c r="AF702" s="229"/>
      <c r="AG702" s="229"/>
      <c r="AH702" s="229"/>
      <c r="AI702" s="229"/>
    </row>
    <row r="703" spans="9:35">
      <c r="I703" s="229"/>
      <c r="J703" s="229"/>
      <c r="K703" s="229"/>
      <c r="L703" s="229"/>
      <c r="M703" s="229"/>
      <c r="N703" s="229"/>
      <c r="O703" s="229"/>
      <c r="P703" s="229"/>
      <c r="Q703" s="229"/>
      <c r="R703" s="229"/>
      <c r="S703" s="229"/>
      <c r="T703" s="229"/>
      <c r="U703" s="229"/>
      <c r="V703" s="229"/>
      <c r="W703" s="229"/>
      <c r="X703" s="229"/>
      <c r="Y703" s="229"/>
      <c r="Z703" s="229"/>
      <c r="AA703" s="229"/>
      <c r="AB703" s="229"/>
      <c r="AC703" s="229"/>
      <c r="AD703" s="229"/>
      <c r="AE703" s="229"/>
      <c r="AF703" s="229"/>
      <c r="AG703" s="229"/>
      <c r="AH703" s="229"/>
      <c r="AI703" s="229"/>
    </row>
    <row r="704" spans="9:35">
      <c r="I704" s="229"/>
      <c r="J704" s="229"/>
      <c r="K704" s="229"/>
      <c r="L704" s="229"/>
      <c r="M704" s="229"/>
      <c r="N704" s="229"/>
      <c r="O704" s="229"/>
      <c r="P704" s="229"/>
      <c r="Q704" s="229"/>
      <c r="R704" s="229"/>
      <c r="S704" s="229"/>
      <c r="T704" s="229"/>
      <c r="U704" s="229"/>
      <c r="V704" s="229"/>
      <c r="W704" s="229"/>
      <c r="X704" s="229"/>
      <c r="Y704" s="229"/>
      <c r="Z704" s="229"/>
      <c r="AA704" s="229"/>
      <c r="AB704" s="229"/>
      <c r="AC704" s="229"/>
      <c r="AD704" s="229"/>
      <c r="AE704" s="229"/>
      <c r="AF704" s="229"/>
      <c r="AG704" s="229"/>
      <c r="AH704" s="229"/>
      <c r="AI704" s="229"/>
    </row>
    <row r="705" spans="9:35">
      <c r="I705" s="229"/>
      <c r="J705" s="229"/>
      <c r="K705" s="229"/>
      <c r="L705" s="229"/>
      <c r="M705" s="229"/>
      <c r="N705" s="229"/>
      <c r="O705" s="229"/>
      <c r="P705" s="229"/>
      <c r="Q705" s="229"/>
      <c r="R705" s="229"/>
      <c r="S705" s="229"/>
      <c r="T705" s="229"/>
      <c r="U705" s="229"/>
      <c r="V705" s="229"/>
      <c r="W705" s="229"/>
      <c r="X705" s="229"/>
      <c r="Y705" s="229"/>
      <c r="Z705" s="229"/>
      <c r="AA705" s="229"/>
      <c r="AB705" s="229"/>
      <c r="AC705" s="229"/>
      <c r="AD705" s="229"/>
      <c r="AE705" s="229"/>
      <c r="AF705" s="229"/>
      <c r="AG705" s="229"/>
      <c r="AH705" s="229"/>
      <c r="AI705" s="229"/>
    </row>
    <row r="706" spans="9:35">
      <c r="I706" s="229"/>
      <c r="J706" s="229"/>
      <c r="K706" s="229"/>
      <c r="L706" s="229"/>
      <c r="M706" s="229"/>
      <c r="N706" s="229"/>
      <c r="O706" s="229"/>
      <c r="P706" s="229"/>
      <c r="Q706" s="229"/>
      <c r="R706" s="229"/>
      <c r="S706" s="229"/>
      <c r="T706" s="229"/>
      <c r="U706" s="229"/>
      <c r="V706" s="229"/>
      <c r="W706" s="229"/>
      <c r="X706" s="229"/>
      <c r="Y706" s="229"/>
      <c r="Z706" s="229"/>
      <c r="AA706" s="229"/>
      <c r="AB706" s="229"/>
      <c r="AC706" s="229"/>
      <c r="AD706" s="229"/>
      <c r="AE706" s="229"/>
      <c r="AF706" s="229"/>
      <c r="AG706" s="229"/>
      <c r="AH706" s="229"/>
      <c r="AI706" s="229"/>
    </row>
    <row r="707" spans="9:35">
      <c r="I707" s="229"/>
      <c r="J707" s="229"/>
      <c r="K707" s="229"/>
      <c r="L707" s="229"/>
      <c r="M707" s="229"/>
      <c r="N707" s="229"/>
      <c r="O707" s="229"/>
      <c r="P707" s="229"/>
      <c r="Q707" s="229"/>
      <c r="R707" s="229"/>
      <c r="S707" s="229"/>
      <c r="T707" s="229"/>
      <c r="U707" s="229"/>
      <c r="V707" s="229"/>
      <c r="W707" s="229"/>
      <c r="X707" s="229"/>
      <c r="Y707" s="229"/>
      <c r="Z707" s="229"/>
      <c r="AA707" s="229"/>
      <c r="AB707" s="229"/>
      <c r="AC707" s="229"/>
      <c r="AD707" s="229"/>
      <c r="AE707" s="229"/>
      <c r="AF707" s="229"/>
      <c r="AG707" s="229"/>
      <c r="AH707" s="229"/>
      <c r="AI707" s="229"/>
    </row>
    <row r="708" spans="9:35">
      <c r="I708" s="229"/>
      <c r="J708" s="229"/>
      <c r="K708" s="229"/>
      <c r="L708" s="229"/>
      <c r="M708" s="229"/>
      <c r="N708" s="229"/>
      <c r="O708" s="229"/>
      <c r="P708" s="229"/>
      <c r="Q708" s="229"/>
      <c r="R708" s="229"/>
      <c r="S708" s="229"/>
      <c r="T708" s="229"/>
      <c r="U708" s="229"/>
      <c r="V708" s="229"/>
      <c r="W708" s="229"/>
      <c r="X708" s="229"/>
      <c r="Y708" s="229"/>
      <c r="Z708" s="229"/>
      <c r="AA708" s="229"/>
      <c r="AB708" s="229"/>
      <c r="AC708" s="229"/>
      <c r="AD708" s="229"/>
      <c r="AE708" s="229"/>
      <c r="AF708" s="229"/>
      <c r="AG708" s="229"/>
      <c r="AH708" s="229"/>
      <c r="AI708" s="229"/>
    </row>
    <row r="709" spans="9:35">
      <c r="I709" s="229"/>
      <c r="J709" s="229"/>
      <c r="K709" s="229"/>
      <c r="L709" s="229"/>
      <c r="M709" s="229"/>
      <c r="N709" s="229"/>
      <c r="O709" s="229"/>
      <c r="P709" s="229"/>
      <c r="Q709" s="229"/>
      <c r="R709" s="229"/>
      <c r="S709" s="229"/>
      <c r="T709" s="229"/>
      <c r="U709" s="229"/>
      <c r="V709" s="229"/>
      <c r="W709" s="229"/>
      <c r="X709" s="229"/>
      <c r="Y709" s="229"/>
      <c r="Z709" s="229"/>
      <c r="AA709" s="229"/>
      <c r="AB709" s="229"/>
      <c r="AC709" s="229"/>
      <c r="AD709" s="229"/>
      <c r="AE709" s="229"/>
      <c r="AF709" s="229"/>
      <c r="AG709" s="229"/>
      <c r="AH709" s="229"/>
      <c r="AI709" s="229"/>
    </row>
    <row r="710" spans="9:35">
      <c r="I710" s="229"/>
      <c r="J710" s="229"/>
      <c r="K710" s="229"/>
      <c r="L710" s="229"/>
      <c r="M710" s="229"/>
      <c r="N710" s="229"/>
      <c r="O710" s="229"/>
      <c r="P710" s="229"/>
      <c r="Q710" s="229"/>
      <c r="R710" s="229"/>
      <c r="S710" s="229"/>
      <c r="T710" s="229"/>
      <c r="U710" s="229"/>
      <c r="V710" s="229"/>
      <c r="W710" s="229"/>
      <c r="X710" s="229"/>
      <c r="Y710" s="229"/>
      <c r="Z710" s="229"/>
      <c r="AA710" s="229"/>
      <c r="AB710" s="229"/>
      <c r="AC710" s="229"/>
      <c r="AD710" s="229"/>
      <c r="AE710" s="229"/>
      <c r="AF710" s="229"/>
      <c r="AG710" s="229"/>
      <c r="AH710" s="229"/>
      <c r="AI710" s="229"/>
    </row>
    <row r="711" spans="9:35">
      <c r="I711" s="229"/>
      <c r="J711" s="229"/>
      <c r="K711" s="229"/>
      <c r="L711" s="229"/>
      <c r="M711" s="229"/>
      <c r="N711" s="229"/>
      <c r="O711" s="229"/>
      <c r="P711" s="229"/>
      <c r="Q711" s="229"/>
      <c r="R711" s="229"/>
      <c r="S711" s="229"/>
      <c r="T711" s="229"/>
      <c r="U711" s="229"/>
      <c r="V711" s="229"/>
      <c r="W711" s="229"/>
      <c r="X711" s="229"/>
      <c r="Y711" s="229"/>
      <c r="Z711" s="229"/>
      <c r="AA711" s="229"/>
      <c r="AB711" s="229"/>
      <c r="AC711" s="229"/>
      <c r="AD711" s="229"/>
      <c r="AE711" s="229"/>
      <c r="AF711" s="229"/>
      <c r="AG711" s="229"/>
      <c r="AH711" s="229"/>
      <c r="AI711" s="229"/>
    </row>
    <row r="712" spans="9:35">
      <c r="I712" s="229"/>
      <c r="J712" s="229"/>
      <c r="K712" s="229"/>
      <c r="L712" s="229"/>
      <c r="M712" s="229"/>
      <c r="N712" s="229"/>
      <c r="O712" s="229"/>
      <c r="P712" s="229"/>
      <c r="Q712" s="229"/>
      <c r="R712" s="229"/>
      <c r="S712" s="229"/>
      <c r="T712" s="229"/>
      <c r="U712" s="229"/>
      <c r="V712" s="229"/>
      <c r="W712" s="229"/>
      <c r="X712" s="229"/>
      <c r="Y712" s="229"/>
      <c r="Z712" s="229"/>
      <c r="AA712" s="229"/>
      <c r="AB712" s="229"/>
      <c r="AC712" s="229"/>
      <c r="AD712" s="229"/>
      <c r="AE712" s="229"/>
      <c r="AF712" s="229"/>
      <c r="AG712" s="229"/>
      <c r="AH712" s="229"/>
      <c r="AI712" s="229"/>
    </row>
    <row r="713" spans="9:35">
      <c r="I713" s="229"/>
      <c r="J713" s="229"/>
      <c r="K713" s="229"/>
      <c r="L713" s="229"/>
      <c r="M713" s="229"/>
      <c r="N713" s="229"/>
      <c r="O713" s="229"/>
      <c r="P713" s="229"/>
      <c r="Q713" s="229"/>
      <c r="R713" s="229"/>
      <c r="S713" s="229"/>
      <c r="T713" s="229"/>
      <c r="U713" s="229"/>
      <c r="V713" s="229"/>
      <c r="W713" s="229"/>
      <c r="X713" s="229"/>
      <c r="Y713" s="229"/>
      <c r="Z713" s="229"/>
      <c r="AA713" s="229"/>
      <c r="AB713" s="229"/>
      <c r="AC713" s="229"/>
      <c r="AD713" s="229"/>
      <c r="AE713" s="229"/>
      <c r="AF713" s="229"/>
      <c r="AG713" s="229"/>
      <c r="AH713" s="229"/>
      <c r="AI713" s="229"/>
    </row>
    <row r="714" spans="9:35">
      <c r="I714" s="229"/>
      <c r="J714" s="229"/>
      <c r="K714" s="229"/>
      <c r="L714" s="229"/>
      <c r="M714" s="229"/>
      <c r="N714" s="229"/>
      <c r="O714" s="229"/>
      <c r="P714" s="229"/>
      <c r="Q714" s="229"/>
      <c r="R714" s="229"/>
      <c r="S714" s="229"/>
      <c r="T714" s="229"/>
      <c r="U714" s="229"/>
      <c r="V714" s="229"/>
      <c r="W714" s="229"/>
      <c r="X714" s="229"/>
      <c r="Y714" s="229"/>
      <c r="Z714" s="229"/>
      <c r="AA714" s="229"/>
      <c r="AB714" s="229"/>
      <c r="AC714" s="229"/>
      <c r="AD714" s="229"/>
      <c r="AE714" s="229"/>
      <c r="AF714" s="229"/>
      <c r="AG714" s="229"/>
      <c r="AH714" s="229"/>
      <c r="AI714" s="229"/>
    </row>
    <row r="715" spans="9:35">
      <c r="I715" s="229"/>
      <c r="J715" s="229"/>
      <c r="K715" s="229"/>
      <c r="L715" s="229"/>
      <c r="M715" s="229"/>
      <c r="N715" s="229"/>
      <c r="O715" s="229"/>
      <c r="P715" s="229"/>
      <c r="Q715" s="229"/>
      <c r="R715" s="229"/>
      <c r="S715" s="229"/>
      <c r="T715" s="229"/>
      <c r="U715" s="229"/>
      <c r="V715" s="229"/>
      <c r="W715" s="229"/>
      <c r="X715" s="229"/>
      <c r="Y715" s="229"/>
      <c r="Z715" s="229"/>
      <c r="AA715" s="229"/>
      <c r="AB715" s="229"/>
      <c r="AC715" s="229"/>
      <c r="AD715" s="229"/>
      <c r="AE715" s="229"/>
      <c r="AF715" s="229"/>
      <c r="AG715" s="229"/>
      <c r="AH715" s="229"/>
      <c r="AI715" s="229"/>
    </row>
    <row r="716" spans="9:35">
      <c r="I716" s="229"/>
      <c r="J716" s="229"/>
      <c r="K716" s="229"/>
      <c r="L716" s="229"/>
      <c r="M716" s="229"/>
      <c r="N716" s="229"/>
      <c r="O716" s="229"/>
      <c r="P716" s="229"/>
      <c r="Q716" s="229"/>
      <c r="R716" s="229"/>
      <c r="S716" s="229"/>
      <c r="T716" s="229"/>
      <c r="U716" s="229"/>
      <c r="V716" s="229"/>
      <c r="W716" s="229"/>
      <c r="X716" s="229"/>
      <c r="Y716" s="229"/>
      <c r="Z716" s="229"/>
      <c r="AA716" s="229"/>
      <c r="AB716" s="229"/>
      <c r="AC716" s="229"/>
      <c r="AD716" s="229"/>
      <c r="AE716" s="229"/>
      <c r="AF716" s="229"/>
      <c r="AG716" s="229"/>
      <c r="AH716" s="229"/>
      <c r="AI716" s="229"/>
    </row>
    <row r="717" spans="9:35">
      <c r="I717" s="229"/>
      <c r="J717" s="229"/>
      <c r="K717" s="229"/>
      <c r="L717" s="229"/>
      <c r="M717" s="229"/>
      <c r="N717" s="229"/>
      <c r="O717" s="229"/>
      <c r="P717" s="229"/>
      <c r="Q717" s="229"/>
      <c r="R717" s="229"/>
      <c r="S717" s="229"/>
      <c r="T717" s="229"/>
      <c r="U717" s="229"/>
      <c r="V717" s="229"/>
      <c r="W717" s="229"/>
      <c r="X717" s="229"/>
      <c r="Y717" s="229"/>
      <c r="Z717" s="229"/>
      <c r="AA717" s="229"/>
      <c r="AB717" s="229"/>
      <c r="AC717" s="229"/>
      <c r="AD717" s="229"/>
      <c r="AE717" s="229"/>
      <c r="AF717" s="229"/>
      <c r="AG717" s="229"/>
      <c r="AH717" s="229"/>
      <c r="AI717" s="229"/>
    </row>
    <row r="718" spans="9:35">
      <c r="I718" s="229"/>
      <c r="J718" s="229"/>
      <c r="K718" s="229"/>
      <c r="L718" s="229"/>
      <c r="M718" s="229"/>
      <c r="N718" s="229"/>
      <c r="O718" s="229"/>
      <c r="P718" s="229"/>
      <c r="Q718" s="229"/>
      <c r="R718" s="229"/>
      <c r="S718" s="229"/>
      <c r="T718" s="229"/>
      <c r="U718" s="229"/>
      <c r="V718" s="229"/>
      <c r="W718" s="229"/>
      <c r="X718" s="229"/>
      <c r="Y718" s="229"/>
      <c r="Z718" s="229"/>
      <c r="AA718" s="229"/>
      <c r="AB718" s="229"/>
      <c r="AC718" s="229"/>
      <c r="AD718" s="229"/>
      <c r="AE718" s="229"/>
      <c r="AF718" s="229"/>
      <c r="AG718" s="229"/>
      <c r="AH718" s="229"/>
      <c r="AI718" s="229"/>
    </row>
    <row r="719" spans="9:35">
      <c r="I719" s="229"/>
      <c r="J719" s="229"/>
      <c r="K719" s="229"/>
      <c r="L719" s="229"/>
      <c r="M719" s="229"/>
      <c r="N719" s="229"/>
      <c r="O719" s="229"/>
      <c r="P719" s="229"/>
      <c r="Q719" s="229"/>
      <c r="R719" s="229"/>
      <c r="S719" s="229"/>
      <c r="T719" s="229"/>
      <c r="U719" s="229"/>
      <c r="V719" s="229"/>
      <c r="W719" s="229"/>
      <c r="X719" s="229"/>
      <c r="Y719" s="229"/>
      <c r="Z719" s="229"/>
      <c r="AA719" s="229"/>
      <c r="AB719" s="229"/>
      <c r="AC719" s="229"/>
      <c r="AD719" s="229"/>
      <c r="AE719" s="229"/>
      <c r="AF719" s="229"/>
      <c r="AG719" s="229"/>
      <c r="AH719" s="229"/>
      <c r="AI719" s="229"/>
    </row>
    <row r="720" spans="9:35">
      <c r="I720" s="229"/>
      <c r="J720" s="229"/>
      <c r="K720" s="229"/>
      <c r="L720" s="229"/>
      <c r="M720" s="229"/>
      <c r="N720" s="229"/>
      <c r="O720" s="229"/>
      <c r="P720" s="229"/>
      <c r="Q720" s="229"/>
      <c r="R720" s="229"/>
      <c r="S720" s="229"/>
      <c r="T720" s="229"/>
      <c r="U720" s="229"/>
      <c r="V720" s="229"/>
      <c r="W720" s="229"/>
      <c r="X720" s="229"/>
      <c r="Y720" s="229"/>
      <c r="Z720" s="229"/>
      <c r="AA720" s="229"/>
      <c r="AB720" s="229"/>
      <c r="AC720" s="229"/>
      <c r="AD720" s="229"/>
      <c r="AE720" s="229"/>
      <c r="AF720" s="229"/>
      <c r="AG720" s="229"/>
      <c r="AH720" s="229"/>
      <c r="AI720" s="229"/>
    </row>
    <row r="721" spans="9:35">
      <c r="I721" s="229"/>
      <c r="J721" s="229"/>
      <c r="K721" s="229"/>
      <c r="L721" s="229"/>
      <c r="M721" s="229"/>
      <c r="N721" s="229"/>
      <c r="O721" s="229"/>
      <c r="P721" s="229"/>
      <c r="Q721" s="229"/>
      <c r="R721" s="229"/>
      <c r="S721" s="229"/>
      <c r="T721" s="229"/>
      <c r="U721" s="229"/>
      <c r="V721" s="229"/>
      <c r="W721" s="229"/>
      <c r="X721" s="229"/>
      <c r="Y721" s="229"/>
      <c r="Z721" s="229"/>
      <c r="AA721" s="229"/>
      <c r="AB721" s="229"/>
      <c r="AC721" s="229"/>
      <c r="AD721" s="229"/>
      <c r="AE721" s="229"/>
      <c r="AF721" s="229"/>
      <c r="AG721" s="229"/>
      <c r="AH721" s="229"/>
      <c r="AI721" s="229"/>
    </row>
    <row r="722" spans="9:35">
      <c r="I722" s="229"/>
      <c r="J722" s="229"/>
      <c r="K722" s="229"/>
      <c r="L722" s="229"/>
      <c r="M722" s="229"/>
      <c r="N722" s="229"/>
      <c r="O722" s="229"/>
      <c r="P722" s="229"/>
      <c r="Q722" s="229"/>
      <c r="R722" s="229"/>
      <c r="S722" s="229"/>
      <c r="T722" s="229"/>
      <c r="U722" s="229"/>
      <c r="V722" s="229"/>
      <c r="W722" s="229"/>
      <c r="X722" s="229"/>
      <c r="Y722" s="229"/>
      <c r="Z722" s="229"/>
      <c r="AA722" s="229"/>
      <c r="AB722" s="229"/>
      <c r="AC722" s="229"/>
      <c r="AD722" s="229"/>
      <c r="AE722" s="229"/>
      <c r="AF722" s="229"/>
      <c r="AG722" s="229"/>
      <c r="AH722" s="229"/>
      <c r="AI722" s="229"/>
    </row>
    <row r="723" spans="9:35">
      <c r="I723" s="229"/>
      <c r="J723" s="229"/>
      <c r="K723" s="229"/>
      <c r="L723" s="229"/>
      <c r="M723" s="229"/>
      <c r="N723" s="229"/>
      <c r="O723" s="229"/>
      <c r="P723" s="229"/>
      <c r="Q723" s="229"/>
      <c r="R723" s="229"/>
      <c r="S723" s="229"/>
      <c r="T723" s="229"/>
      <c r="U723" s="229"/>
      <c r="V723" s="229"/>
      <c r="W723" s="229"/>
      <c r="X723" s="229"/>
      <c r="Y723" s="229"/>
      <c r="Z723" s="229"/>
      <c r="AA723" s="229"/>
      <c r="AB723" s="229"/>
      <c r="AC723" s="229"/>
      <c r="AD723" s="229"/>
      <c r="AE723" s="229"/>
      <c r="AF723" s="229"/>
      <c r="AG723" s="229"/>
      <c r="AH723" s="229"/>
      <c r="AI723" s="229"/>
    </row>
    <row r="724" spans="9:35">
      <c r="I724" s="229"/>
      <c r="J724" s="229"/>
      <c r="K724" s="229"/>
      <c r="L724" s="229"/>
      <c r="M724" s="229"/>
      <c r="N724" s="229"/>
      <c r="O724" s="229"/>
      <c r="P724" s="229"/>
      <c r="Q724" s="229"/>
      <c r="R724" s="229"/>
      <c r="S724" s="229"/>
      <c r="T724" s="229"/>
      <c r="U724" s="229"/>
      <c r="V724" s="229"/>
      <c r="W724" s="229"/>
      <c r="X724" s="229"/>
      <c r="Y724" s="229"/>
      <c r="Z724" s="229"/>
      <c r="AA724" s="229"/>
      <c r="AB724" s="229"/>
      <c r="AC724" s="229"/>
      <c r="AD724" s="229"/>
      <c r="AE724" s="229"/>
      <c r="AF724" s="229"/>
      <c r="AG724" s="229"/>
      <c r="AH724" s="229"/>
      <c r="AI724" s="229"/>
    </row>
    <row r="725" spans="9:35">
      <c r="I725" s="229"/>
      <c r="J725" s="229"/>
      <c r="K725" s="229"/>
      <c r="L725" s="229"/>
      <c r="M725" s="229"/>
      <c r="N725" s="229"/>
      <c r="O725" s="229"/>
      <c r="P725" s="229"/>
      <c r="Q725" s="229"/>
      <c r="R725" s="229"/>
      <c r="S725" s="229"/>
      <c r="T725" s="229"/>
      <c r="U725" s="229"/>
      <c r="V725" s="229"/>
      <c r="W725" s="229"/>
      <c r="X725" s="229"/>
      <c r="Y725" s="229"/>
      <c r="Z725" s="229"/>
      <c r="AA725" s="229"/>
      <c r="AB725" s="229"/>
      <c r="AC725" s="229"/>
      <c r="AD725" s="229"/>
      <c r="AE725" s="229"/>
      <c r="AF725" s="229"/>
      <c r="AG725" s="229"/>
      <c r="AH725" s="229"/>
      <c r="AI725" s="229"/>
    </row>
    <row r="726" spans="9:35">
      <c r="I726" s="229"/>
      <c r="J726" s="229"/>
      <c r="K726" s="229"/>
      <c r="L726" s="229"/>
      <c r="M726" s="229"/>
      <c r="N726" s="229"/>
      <c r="O726" s="229"/>
      <c r="P726" s="229"/>
      <c r="Q726" s="229"/>
      <c r="R726" s="229"/>
      <c r="S726" s="229"/>
      <c r="T726" s="229"/>
      <c r="U726" s="229"/>
      <c r="V726" s="229"/>
      <c r="W726" s="229"/>
      <c r="X726" s="229"/>
      <c r="Y726" s="229"/>
      <c r="Z726" s="229"/>
      <c r="AA726" s="229"/>
      <c r="AB726" s="229"/>
      <c r="AC726" s="229"/>
      <c r="AD726" s="229"/>
      <c r="AE726" s="229"/>
      <c r="AF726" s="229"/>
      <c r="AG726" s="229"/>
      <c r="AH726" s="229"/>
      <c r="AI726" s="229"/>
    </row>
    <row r="727" spans="9:35">
      <c r="I727" s="229"/>
      <c r="J727" s="229"/>
      <c r="K727" s="229"/>
      <c r="L727" s="229"/>
      <c r="M727" s="229"/>
      <c r="N727" s="229"/>
      <c r="O727" s="229"/>
      <c r="P727" s="229"/>
      <c r="Q727" s="229"/>
      <c r="R727" s="229"/>
      <c r="S727" s="229"/>
      <c r="T727" s="229"/>
      <c r="U727" s="229"/>
      <c r="V727" s="229"/>
      <c r="W727" s="229"/>
      <c r="X727" s="229"/>
      <c r="Y727" s="229"/>
      <c r="Z727" s="229"/>
      <c r="AA727" s="229"/>
      <c r="AB727" s="229"/>
      <c r="AC727" s="229"/>
      <c r="AD727" s="229"/>
      <c r="AE727" s="229"/>
      <c r="AF727" s="229"/>
      <c r="AG727" s="229"/>
      <c r="AH727" s="229"/>
      <c r="AI727" s="229"/>
    </row>
    <row r="728" spans="9:35">
      <c r="I728" s="229"/>
      <c r="J728" s="229"/>
      <c r="K728" s="229"/>
      <c r="L728" s="229"/>
      <c r="M728" s="229"/>
      <c r="N728" s="229"/>
      <c r="O728" s="229"/>
      <c r="P728" s="229"/>
      <c r="Q728" s="229"/>
      <c r="R728" s="229"/>
      <c r="S728" s="229"/>
      <c r="T728" s="229"/>
      <c r="U728" s="229"/>
      <c r="V728" s="229"/>
      <c r="W728" s="229"/>
      <c r="X728" s="229"/>
      <c r="Y728" s="229"/>
      <c r="Z728" s="229"/>
      <c r="AA728" s="229"/>
      <c r="AB728" s="229"/>
      <c r="AC728" s="229"/>
      <c r="AD728" s="229"/>
      <c r="AE728" s="229"/>
      <c r="AF728" s="229"/>
      <c r="AG728" s="229"/>
      <c r="AH728" s="229"/>
      <c r="AI728" s="229"/>
    </row>
    <row r="729" spans="9:35">
      <c r="I729" s="229"/>
      <c r="J729" s="229"/>
      <c r="K729" s="229"/>
      <c r="L729" s="229"/>
      <c r="M729" s="229"/>
      <c r="N729" s="229"/>
      <c r="O729" s="229"/>
      <c r="P729" s="229"/>
      <c r="Q729" s="229"/>
      <c r="R729" s="229"/>
      <c r="S729" s="229"/>
      <c r="T729" s="229"/>
      <c r="U729" s="229"/>
      <c r="V729" s="229"/>
      <c r="W729" s="229"/>
      <c r="X729" s="229"/>
      <c r="Y729" s="229"/>
      <c r="Z729" s="229"/>
      <c r="AA729" s="229"/>
      <c r="AB729" s="229"/>
      <c r="AC729" s="229"/>
      <c r="AD729" s="229"/>
      <c r="AE729" s="229"/>
      <c r="AF729" s="229"/>
      <c r="AG729" s="229"/>
      <c r="AH729" s="229"/>
      <c r="AI729" s="229"/>
    </row>
    <row r="730" spans="9:35">
      <c r="I730" s="229"/>
      <c r="J730" s="229"/>
      <c r="K730" s="229"/>
      <c r="L730" s="229"/>
      <c r="M730" s="229"/>
      <c r="N730" s="229"/>
      <c r="O730" s="229"/>
      <c r="P730" s="229"/>
      <c r="Q730" s="229"/>
      <c r="R730" s="229"/>
      <c r="S730" s="229"/>
      <c r="T730" s="229"/>
      <c r="U730" s="229"/>
      <c r="V730" s="229"/>
      <c r="W730" s="229"/>
      <c r="X730" s="229"/>
      <c r="Y730" s="229"/>
      <c r="Z730" s="229"/>
      <c r="AA730" s="229"/>
      <c r="AB730" s="229"/>
      <c r="AC730" s="229"/>
      <c r="AD730" s="229"/>
      <c r="AE730" s="229"/>
      <c r="AF730" s="229"/>
      <c r="AG730" s="229"/>
      <c r="AH730" s="229"/>
      <c r="AI730" s="229"/>
    </row>
    <row r="731" spans="9:35">
      <c r="I731" s="229"/>
      <c r="J731" s="229"/>
      <c r="K731" s="229"/>
      <c r="L731" s="229"/>
      <c r="M731" s="229"/>
      <c r="N731" s="229"/>
      <c r="O731" s="229"/>
      <c r="P731" s="229"/>
      <c r="Q731" s="229"/>
      <c r="R731" s="229"/>
      <c r="S731" s="229"/>
      <c r="T731" s="229"/>
      <c r="U731" s="229"/>
      <c r="V731" s="229"/>
      <c r="W731" s="229"/>
      <c r="X731" s="229"/>
      <c r="Y731" s="229"/>
      <c r="Z731" s="229"/>
      <c r="AA731" s="229"/>
      <c r="AB731" s="229"/>
      <c r="AC731" s="229"/>
      <c r="AD731" s="229"/>
      <c r="AE731" s="229"/>
      <c r="AF731" s="229"/>
      <c r="AG731" s="229"/>
      <c r="AH731" s="229"/>
      <c r="AI731" s="229"/>
    </row>
    <row r="732" spans="9:35">
      <c r="I732" s="229"/>
      <c r="J732" s="229"/>
      <c r="K732" s="229"/>
      <c r="L732" s="229"/>
      <c r="M732" s="229"/>
      <c r="N732" s="229"/>
      <c r="O732" s="229"/>
      <c r="P732" s="229"/>
      <c r="Q732" s="229"/>
      <c r="R732" s="229"/>
      <c r="S732" s="229"/>
      <c r="T732" s="229"/>
      <c r="U732" s="229"/>
      <c r="V732" s="229"/>
      <c r="W732" s="229"/>
      <c r="X732" s="229"/>
      <c r="Y732" s="229"/>
      <c r="Z732" s="229"/>
      <c r="AA732" s="229"/>
      <c r="AB732" s="229"/>
      <c r="AC732" s="229"/>
      <c r="AD732" s="229"/>
      <c r="AE732" s="229"/>
      <c r="AF732" s="229"/>
      <c r="AG732" s="229"/>
      <c r="AH732" s="229"/>
      <c r="AI732" s="229"/>
    </row>
    <row r="733" spans="9:35">
      <c r="I733" s="229"/>
      <c r="J733" s="229"/>
      <c r="K733" s="229"/>
      <c r="L733" s="229"/>
      <c r="M733" s="229"/>
      <c r="N733" s="229"/>
      <c r="O733" s="229"/>
      <c r="P733" s="229"/>
      <c r="Q733" s="229"/>
      <c r="R733" s="229"/>
      <c r="S733" s="229"/>
      <c r="T733" s="229"/>
      <c r="U733" s="229"/>
      <c r="V733" s="229"/>
      <c r="W733" s="229"/>
      <c r="X733" s="229"/>
      <c r="Y733" s="229"/>
      <c r="Z733" s="229"/>
      <c r="AA733" s="229"/>
      <c r="AB733" s="229"/>
      <c r="AC733" s="229"/>
      <c r="AD733" s="229"/>
      <c r="AE733" s="229"/>
      <c r="AF733" s="229"/>
      <c r="AG733" s="229"/>
      <c r="AH733" s="229"/>
      <c r="AI733" s="229"/>
    </row>
    <row r="734" spans="9:35">
      <c r="I734" s="229"/>
      <c r="J734" s="229"/>
      <c r="K734" s="229"/>
      <c r="L734" s="229"/>
      <c r="M734" s="229"/>
      <c r="N734" s="229"/>
      <c r="O734" s="229"/>
      <c r="P734" s="229"/>
      <c r="Q734" s="229"/>
      <c r="R734" s="229"/>
      <c r="S734" s="229"/>
      <c r="T734" s="229"/>
      <c r="U734" s="229"/>
      <c r="V734" s="229"/>
      <c r="W734" s="229"/>
      <c r="X734" s="229"/>
      <c r="Y734" s="229"/>
      <c r="Z734" s="229"/>
      <c r="AA734" s="229"/>
      <c r="AB734" s="229"/>
      <c r="AC734" s="229"/>
      <c r="AD734" s="229"/>
      <c r="AE734" s="229"/>
      <c r="AF734" s="229"/>
      <c r="AG734" s="229"/>
      <c r="AH734" s="229"/>
      <c r="AI734" s="229"/>
    </row>
    <row r="735" spans="9:35">
      <c r="I735" s="229"/>
      <c r="J735" s="229"/>
      <c r="K735" s="229"/>
      <c r="L735" s="229"/>
      <c r="M735" s="229"/>
      <c r="N735" s="229"/>
      <c r="O735" s="229"/>
      <c r="P735" s="229"/>
      <c r="Q735" s="229"/>
      <c r="R735" s="229"/>
      <c r="S735" s="229"/>
      <c r="T735" s="229"/>
      <c r="U735" s="229"/>
      <c r="V735" s="229"/>
      <c r="W735" s="229"/>
      <c r="X735" s="229"/>
      <c r="Y735" s="229"/>
      <c r="Z735" s="229"/>
      <c r="AA735" s="229"/>
      <c r="AB735" s="229"/>
      <c r="AC735" s="229"/>
      <c r="AD735" s="229"/>
      <c r="AE735" s="229"/>
      <c r="AF735" s="229"/>
      <c r="AG735" s="229"/>
      <c r="AH735" s="229"/>
      <c r="AI735" s="229"/>
    </row>
    <row r="736" spans="9:35">
      <c r="I736" s="229"/>
      <c r="J736" s="229"/>
      <c r="K736" s="229"/>
      <c r="L736" s="229"/>
      <c r="M736" s="229"/>
      <c r="N736" s="229"/>
      <c r="O736" s="229"/>
      <c r="P736" s="229"/>
      <c r="Q736" s="229"/>
      <c r="R736" s="229"/>
      <c r="S736" s="229"/>
      <c r="T736" s="229"/>
      <c r="U736" s="229"/>
      <c r="V736" s="229"/>
      <c r="W736" s="229"/>
      <c r="X736" s="229"/>
      <c r="Y736" s="229"/>
      <c r="Z736" s="229"/>
      <c r="AA736" s="229"/>
      <c r="AB736" s="229"/>
      <c r="AC736" s="229"/>
      <c r="AD736" s="229"/>
      <c r="AE736" s="229"/>
      <c r="AF736" s="229"/>
      <c r="AG736" s="229"/>
      <c r="AH736" s="229"/>
      <c r="AI736" s="229"/>
    </row>
    <row r="737" spans="9:35">
      <c r="I737" s="229"/>
      <c r="J737" s="229"/>
      <c r="K737" s="229"/>
      <c r="L737" s="229"/>
      <c r="M737" s="229"/>
      <c r="N737" s="229"/>
      <c r="O737" s="229"/>
      <c r="P737" s="229"/>
      <c r="Q737" s="229"/>
      <c r="R737" s="229"/>
      <c r="S737" s="229"/>
      <c r="T737" s="229"/>
      <c r="U737" s="229"/>
      <c r="V737" s="229"/>
      <c r="W737" s="229"/>
      <c r="X737" s="229"/>
      <c r="Y737" s="229"/>
      <c r="Z737" s="229"/>
      <c r="AA737" s="229"/>
      <c r="AB737" s="229"/>
      <c r="AC737" s="229"/>
      <c r="AD737" s="229"/>
      <c r="AE737" s="229"/>
      <c r="AF737" s="229"/>
      <c r="AG737" s="229"/>
      <c r="AH737" s="229"/>
      <c r="AI737" s="229"/>
    </row>
    <row r="738" spans="9:35">
      <c r="I738" s="229"/>
      <c r="J738" s="229"/>
      <c r="K738" s="229"/>
      <c r="L738" s="229"/>
      <c r="M738" s="229"/>
      <c r="N738" s="229"/>
      <c r="O738" s="229"/>
      <c r="P738" s="229"/>
      <c r="Q738" s="229"/>
      <c r="R738" s="229"/>
      <c r="S738" s="229"/>
      <c r="T738" s="229"/>
      <c r="U738" s="229"/>
      <c r="V738" s="229"/>
      <c r="W738" s="229"/>
      <c r="X738" s="229"/>
      <c r="Y738" s="229"/>
      <c r="Z738" s="229"/>
      <c r="AA738" s="229"/>
      <c r="AB738" s="229"/>
      <c r="AC738" s="229"/>
      <c r="AD738" s="229"/>
      <c r="AE738" s="229"/>
      <c r="AF738" s="229"/>
      <c r="AG738" s="229"/>
      <c r="AH738" s="229"/>
      <c r="AI738" s="229"/>
    </row>
    <row r="739" spans="9:35">
      <c r="I739" s="229"/>
      <c r="J739" s="229"/>
      <c r="K739" s="229"/>
      <c r="L739" s="229"/>
      <c r="M739" s="229"/>
      <c r="N739" s="229"/>
      <c r="O739" s="229"/>
      <c r="P739" s="229"/>
      <c r="Q739" s="229"/>
      <c r="R739" s="229"/>
      <c r="S739" s="229"/>
      <c r="T739" s="229"/>
      <c r="U739" s="229"/>
      <c r="V739" s="229"/>
      <c r="W739" s="229"/>
      <c r="X739" s="229"/>
      <c r="Y739" s="229"/>
      <c r="Z739" s="229"/>
      <c r="AA739" s="229"/>
      <c r="AB739" s="229"/>
      <c r="AC739" s="229"/>
      <c r="AD739" s="229"/>
      <c r="AE739" s="229"/>
      <c r="AF739" s="229"/>
      <c r="AG739" s="229"/>
      <c r="AH739" s="229"/>
      <c r="AI739" s="229"/>
    </row>
    <row r="740" spans="9:35">
      <c r="I740" s="229"/>
      <c r="J740" s="229"/>
      <c r="K740" s="229"/>
      <c r="L740" s="229"/>
      <c r="M740" s="229"/>
      <c r="N740" s="229"/>
      <c r="O740" s="229"/>
      <c r="P740" s="229"/>
      <c r="Q740" s="229"/>
      <c r="R740" s="229"/>
      <c r="S740" s="229"/>
      <c r="T740" s="229"/>
      <c r="U740" s="229"/>
      <c r="V740" s="229"/>
      <c r="W740" s="229"/>
      <c r="X740" s="229"/>
      <c r="Y740" s="229"/>
      <c r="Z740" s="229"/>
      <c r="AA740" s="229"/>
      <c r="AB740" s="229"/>
      <c r="AC740" s="229"/>
      <c r="AD740" s="229"/>
      <c r="AE740" s="229"/>
      <c r="AF740" s="229"/>
      <c r="AG740" s="229"/>
      <c r="AH740" s="229"/>
      <c r="AI740" s="229"/>
    </row>
    <row r="741" spans="9:35">
      <c r="I741" s="229"/>
      <c r="J741" s="229"/>
      <c r="K741" s="229"/>
      <c r="L741" s="229"/>
      <c r="M741" s="229"/>
      <c r="N741" s="229"/>
      <c r="O741" s="229"/>
      <c r="P741" s="229"/>
      <c r="Q741" s="229"/>
      <c r="R741" s="229"/>
      <c r="S741" s="229"/>
      <c r="T741" s="229"/>
      <c r="U741" s="229"/>
      <c r="V741" s="229"/>
      <c r="W741" s="229"/>
      <c r="X741" s="229"/>
      <c r="Y741" s="229"/>
      <c r="Z741" s="229"/>
      <c r="AA741" s="229"/>
      <c r="AB741" s="229"/>
      <c r="AC741" s="229"/>
      <c r="AD741" s="229"/>
      <c r="AE741" s="229"/>
      <c r="AF741" s="229"/>
      <c r="AG741" s="229"/>
      <c r="AH741" s="229"/>
      <c r="AI741" s="229"/>
    </row>
    <row r="742" spans="9:35">
      <c r="I742" s="229"/>
      <c r="J742" s="229"/>
      <c r="K742" s="229"/>
      <c r="L742" s="229"/>
      <c r="M742" s="229"/>
      <c r="N742" s="229"/>
      <c r="O742" s="229"/>
      <c r="P742" s="229"/>
      <c r="Q742" s="229"/>
      <c r="R742" s="229"/>
      <c r="S742" s="229"/>
      <c r="T742" s="229"/>
      <c r="U742" s="229"/>
      <c r="V742" s="229"/>
      <c r="W742" s="229"/>
      <c r="X742" s="229"/>
      <c r="Y742" s="229"/>
      <c r="Z742" s="229"/>
      <c r="AA742" s="229"/>
      <c r="AB742" s="229"/>
      <c r="AC742" s="229"/>
      <c r="AD742" s="229"/>
      <c r="AE742" s="229"/>
      <c r="AF742" s="229"/>
      <c r="AG742" s="229"/>
      <c r="AH742" s="229"/>
      <c r="AI742" s="229"/>
    </row>
    <row r="743" spans="9:35">
      <c r="I743" s="229"/>
      <c r="J743" s="229"/>
      <c r="K743" s="229"/>
      <c r="L743" s="229"/>
      <c r="M743" s="229"/>
      <c r="N743" s="229"/>
      <c r="O743" s="229"/>
      <c r="P743" s="229"/>
      <c r="Q743" s="229"/>
      <c r="R743" s="229"/>
      <c r="S743" s="229"/>
      <c r="T743" s="229"/>
      <c r="U743" s="229"/>
      <c r="V743" s="229"/>
      <c r="W743" s="229"/>
      <c r="X743" s="229"/>
      <c r="Y743" s="229"/>
      <c r="Z743" s="229"/>
      <c r="AA743" s="229"/>
      <c r="AB743" s="229"/>
      <c r="AC743" s="229"/>
      <c r="AD743" s="229"/>
      <c r="AE743" s="229"/>
      <c r="AF743" s="229"/>
      <c r="AG743" s="229"/>
      <c r="AH743" s="229"/>
      <c r="AI743" s="229"/>
    </row>
    <row r="744" spans="9:35">
      <c r="I744" s="229"/>
      <c r="J744" s="229"/>
      <c r="K744" s="229"/>
      <c r="L744" s="229"/>
      <c r="M744" s="229"/>
      <c r="N744" s="229"/>
      <c r="O744" s="229"/>
      <c r="P744" s="229"/>
      <c r="Q744" s="229"/>
      <c r="R744" s="229"/>
      <c r="S744" s="229"/>
      <c r="T744" s="229"/>
      <c r="U744" s="229"/>
      <c r="V744" s="229"/>
      <c r="W744" s="229"/>
      <c r="X744" s="229"/>
      <c r="Y744" s="229"/>
      <c r="Z744" s="229"/>
      <c r="AA744" s="229"/>
      <c r="AB744" s="229"/>
      <c r="AC744" s="229"/>
      <c r="AD744" s="229"/>
      <c r="AE744" s="229"/>
      <c r="AF744" s="229"/>
      <c r="AG744" s="229"/>
      <c r="AH744" s="229"/>
      <c r="AI744" s="229"/>
    </row>
    <row r="745" spans="9:35">
      <c r="I745" s="229"/>
      <c r="J745" s="229"/>
      <c r="K745" s="229"/>
      <c r="L745" s="229"/>
      <c r="M745" s="229"/>
      <c r="N745" s="229"/>
      <c r="O745" s="229"/>
      <c r="P745" s="229"/>
      <c r="Q745" s="229"/>
      <c r="R745" s="229"/>
      <c r="S745" s="229"/>
      <c r="T745" s="229"/>
      <c r="U745" s="229"/>
      <c r="V745" s="229"/>
      <c r="W745" s="229"/>
      <c r="X745" s="229"/>
      <c r="Y745" s="229"/>
      <c r="Z745" s="229"/>
      <c r="AA745" s="229"/>
      <c r="AB745" s="229"/>
      <c r="AC745" s="229"/>
      <c r="AD745" s="229"/>
      <c r="AE745" s="229"/>
      <c r="AF745" s="229"/>
      <c r="AG745" s="229"/>
      <c r="AH745" s="229"/>
      <c r="AI745" s="229"/>
    </row>
    <row r="746" spans="9:35">
      <c r="I746" s="229"/>
      <c r="J746" s="229"/>
      <c r="K746" s="229"/>
      <c r="L746" s="229"/>
      <c r="M746" s="229"/>
      <c r="N746" s="229"/>
      <c r="O746" s="229"/>
      <c r="P746" s="229"/>
      <c r="Q746" s="229"/>
      <c r="R746" s="229"/>
      <c r="S746" s="229"/>
      <c r="T746" s="229"/>
      <c r="U746" s="229"/>
      <c r="V746" s="229"/>
      <c r="W746" s="229"/>
      <c r="X746" s="229"/>
      <c r="Y746" s="229"/>
      <c r="Z746" s="229"/>
      <c r="AA746" s="229"/>
      <c r="AB746" s="229"/>
      <c r="AC746" s="229"/>
      <c r="AD746" s="229"/>
      <c r="AE746" s="229"/>
      <c r="AF746" s="229"/>
      <c r="AG746" s="229"/>
      <c r="AH746" s="229"/>
      <c r="AI746" s="229"/>
    </row>
    <row r="747" spans="9:35">
      <c r="I747" s="229"/>
      <c r="J747" s="229"/>
      <c r="K747" s="229"/>
      <c r="L747" s="229"/>
      <c r="M747" s="229"/>
      <c r="N747" s="229"/>
      <c r="O747" s="229"/>
      <c r="P747" s="229"/>
      <c r="Q747" s="229"/>
      <c r="R747" s="229"/>
      <c r="S747" s="229"/>
      <c r="T747" s="229"/>
      <c r="U747" s="229"/>
      <c r="V747" s="229"/>
      <c r="W747" s="229"/>
      <c r="X747" s="229"/>
      <c r="Y747" s="229"/>
      <c r="Z747" s="229"/>
      <c r="AA747" s="229"/>
      <c r="AB747" s="229"/>
      <c r="AC747" s="229"/>
      <c r="AD747" s="229"/>
      <c r="AE747" s="229"/>
      <c r="AF747" s="229"/>
      <c r="AG747" s="229"/>
      <c r="AH747" s="229"/>
      <c r="AI747" s="229"/>
    </row>
    <row r="748" spans="9:35">
      <c r="I748" s="229"/>
      <c r="J748" s="229"/>
      <c r="K748" s="229"/>
      <c r="L748" s="229"/>
      <c r="M748" s="229"/>
      <c r="N748" s="229"/>
      <c r="O748" s="229"/>
      <c r="P748" s="229"/>
      <c r="Q748" s="229"/>
      <c r="R748" s="229"/>
      <c r="S748" s="229"/>
      <c r="T748" s="229"/>
      <c r="U748" s="229"/>
      <c r="V748" s="229"/>
      <c r="W748" s="229"/>
      <c r="X748" s="229"/>
      <c r="Y748" s="229"/>
      <c r="Z748" s="229"/>
      <c r="AA748" s="229"/>
      <c r="AB748" s="229"/>
      <c r="AC748" s="229"/>
      <c r="AD748" s="229"/>
      <c r="AE748" s="229"/>
      <c r="AF748" s="229"/>
      <c r="AG748" s="229"/>
      <c r="AH748" s="229"/>
      <c r="AI748" s="229"/>
    </row>
    <row r="749" spans="9:35">
      <c r="I749" s="229"/>
      <c r="J749" s="229"/>
      <c r="K749" s="229"/>
      <c r="L749" s="229"/>
      <c r="M749" s="229"/>
      <c r="N749" s="229"/>
      <c r="O749" s="229"/>
      <c r="P749" s="229"/>
      <c r="Q749" s="229"/>
      <c r="R749" s="229"/>
      <c r="S749" s="229"/>
      <c r="T749" s="229"/>
      <c r="U749" s="229"/>
      <c r="V749" s="229"/>
      <c r="W749" s="229"/>
      <c r="X749" s="229"/>
      <c r="Y749" s="229"/>
      <c r="Z749" s="229"/>
      <c r="AA749" s="229"/>
      <c r="AB749" s="229"/>
      <c r="AC749" s="229"/>
      <c r="AD749" s="229"/>
      <c r="AE749" s="229"/>
      <c r="AF749" s="229"/>
      <c r="AG749" s="229"/>
      <c r="AH749" s="229"/>
      <c r="AI749" s="229"/>
    </row>
    <row r="750" spans="9:35">
      <c r="I750" s="229"/>
      <c r="J750" s="229"/>
      <c r="K750" s="229"/>
      <c r="L750" s="229"/>
      <c r="M750" s="229"/>
      <c r="N750" s="229"/>
      <c r="O750" s="229"/>
      <c r="P750" s="229"/>
      <c r="Q750" s="229"/>
      <c r="R750" s="229"/>
      <c r="S750" s="229"/>
      <c r="T750" s="229"/>
      <c r="U750" s="229"/>
      <c r="V750" s="229"/>
      <c r="W750" s="229"/>
      <c r="X750" s="229"/>
      <c r="Y750" s="229"/>
      <c r="Z750" s="229"/>
      <c r="AA750" s="229"/>
      <c r="AB750" s="229"/>
      <c r="AC750" s="229"/>
      <c r="AD750" s="229"/>
      <c r="AE750" s="229"/>
      <c r="AF750" s="229"/>
      <c r="AG750" s="229"/>
      <c r="AH750" s="229"/>
      <c r="AI750" s="229"/>
    </row>
    <row r="751" spans="9:35">
      <c r="I751" s="229"/>
      <c r="J751" s="229"/>
      <c r="K751" s="229"/>
      <c r="L751" s="229"/>
      <c r="M751" s="229"/>
      <c r="N751" s="229"/>
      <c r="O751" s="229"/>
      <c r="P751" s="229"/>
      <c r="Q751" s="229"/>
      <c r="R751" s="229"/>
      <c r="S751" s="229"/>
      <c r="T751" s="229"/>
      <c r="U751" s="229"/>
      <c r="V751" s="229"/>
      <c r="W751" s="229"/>
      <c r="X751" s="229"/>
      <c r="Y751" s="229"/>
      <c r="Z751" s="229"/>
      <c r="AA751" s="229"/>
      <c r="AB751" s="229"/>
      <c r="AC751" s="229"/>
      <c r="AD751" s="229"/>
      <c r="AE751" s="229"/>
      <c r="AF751" s="229"/>
      <c r="AG751" s="229"/>
      <c r="AH751" s="229"/>
      <c r="AI751" s="229"/>
    </row>
    <row r="752" spans="9:35">
      <c r="I752" s="229"/>
      <c r="J752" s="229"/>
      <c r="K752" s="229"/>
      <c r="L752" s="229"/>
      <c r="M752" s="229"/>
      <c r="N752" s="229"/>
      <c r="O752" s="229"/>
      <c r="P752" s="229"/>
      <c r="Q752" s="229"/>
      <c r="R752" s="229"/>
      <c r="S752" s="229"/>
      <c r="T752" s="229"/>
      <c r="U752" s="229"/>
      <c r="V752" s="229"/>
      <c r="W752" s="229"/>
      <c r="X752" s="229"/>
      <c r="Y752" s="229"/>
      <c r="Z752" s="229"/>
      <c r="AA752" s="229"/>
      <c r="AB752" s="229"/>
      <c r="AC752" s="229"/>
      <c r="AD752" s="229"/>
      <c r="AE752" s="229"/>
      <c r="AF752" s="229"/>
      <c r="AG752" s="229"/>
      <c r="AH752" s="229"/>
      <c r="AI752" s="229"/>
    </row>
    <row r="753" spans="9:35">
      <c r="I753" s="229"/>
      <c r="J753" s="229"/>
      <c r="K753" s="229"/>
      <c r="L753" s="229"/>
      <c r="M753" s="229"/>
      <c r="N753" s="229"/>
      <c r="O753" s="229"/>
      <c r="P753" s="229"/>
      <c r="Q753" s="229"/>
      <c r="R753" s="229"/>
      <c r="S753" s="229"/>
      <c r="T753" s="229"/>
      <c r="U753" s="229"/>
      <c r="V753" s="229"/>
      <c r="W753" s="229"/>
      <c r="X753" s="229"/>
      <c r="Y753" s="229"/>
      <c r="Z753" s="229"/>
      <c r="AA753" s="229"/>
      <c r="AB753" s="229"/>
      <c r="AC753" s="229"/>
      <c r="AD753" s="229"/>
      <c r="AE753" s="229"/>
      <c r="AF753" s="229"/>
      <c r="AG753" s="229"/>
      <c r="AH753" s="229"/>
      <c r="AI753" s="229"/>
    </row>
    <row r="754" spans="9:35">
      <c r="I754" s="229"/>
      <c r="J754" s="229"/>
      <c r="K754" s="229"/>
      <c r="L754" s="229"/>
      <c r="M754" s="229"/>
      <c r="N754" s="229"/>
      <c r="O754" s="229"/>
      <c r="P754" s="229"/>
      <c r="Q754" s="229"/>
      <c r="R754" s="229"/>
      <c r="S754" s="229"/>
      <c r="T754" s="229"/>
      <c r="U754" s="229"/>
      <c r="V754" s="229"/>
      <c r="W754" s="229"/>
      <c r="X754" s="229"/>
      <c r="Y754" s="229"/>
      <c r="Z754" s="229"/>
      <c r="AA754" s="229"/>
      <c r="AB754" s="229"/>
      <c r="AC754" s="229"/>
      <c r="AD754" s="229"/>
      <c r="AE754" s="229"/>
      <c r="AF754" s="229"/>
      <c r="AG754" s="229"/>
      <c r="AH754" s="229"/>
      <c r="AI754" s="229"/>
    </row>
    <row r="755" spans="9:35">
      <c r="I755" s="229"/>
      <c r="J755" s="229"/>
      <c r="K755" s="229"/>
      <c r="L755" s="229"/>
      <c r="M755" s="229"/>
      <c r="N755" s="229"/>
      <c r="O755" s="229"/>
      <c r="P755" s="229"/>
      <c r="Q755" s="229"/>
      <c r="R755" s="229"/>
      <c r="S755" s="229"/>
      <c r="T755" s="229"/>
      <c r="U755" s="229"/>
      <c r="V755" s="229"/>
      <c r="W755" s="229"/>
      <c r="X755" s="229"/>
      <c r="Y755" s="229"/>
      <c r="Z755" s="229"/>
      <c r="AA755" s="229"/>
      <c r="AB755" s="229"/>
      <c r="AC755" s="229"/>
      <c r="AD755" s="229"/>
      <c r="AE755" s="229"/>
      <c r="AF755" s="229"/>
      <c r="AG755" s="229"/>
      <c r="AH755" s="229"/>
      <c r="AI755" s="229"/>
    </row>
    <row r="756" spans="9:35">
      <c r="I756" s="229"/>
      <c r="J756" s="229"/>
      <c r="K756" s="229"/>
      <c r="L756" s="229"/>
      <c r="M756" s="229"/>
      <c r="N756" s="229"/>
      <c r="O756" s="229"/>
      <c r="P756" s="229"/>
      <c r="Q756" s="229"/>
      <c r="R756" s="229"/>
      <c r="S756" s="229"/>
      <c r="T756" s="229"/>
      <c r="U756" s="229"/>
      <c r="V756" s="229"/>
      <c r="W756" s="229"/>
      <c r="X756" s="229"/>
      <c r="Y756" s="229"/>
      <c r="Z756" s="229"/>
      <c r="AA756" s="229"/>
      <c r="AB756" s="229"/>
      <c r="AC756" s="229"/>
      <c r="AD756" s="229"/>
      <c r="AE756" s="229"/>
      <c r="AF756" s="229"/>
      <c r="AG756" s="229"/>
      <c r="AH756" s="229"/>
      <c r="AI756" s="229"/>
    </row>
    <row r="757" spans="9:35">
      <c r="I757" s="229"/>
      <c r="J757" s="229"/>
      <c r="K757" s="229"/>
      <c r="L757" s="229"/>
      <c r="M757" s="229"/>
      <c r="N757" s="229"/>
      <c r="O757" s="229"/>
      <c r="P757" s="229"/>
      <c r="Q757" s="229"/>
      <c r="R757" s="229"/>
      <c r="S757" s="229"/>
      <c r="T757" s="229"/>
      <c r="U757" s="229"/>
      <c r="V757" s="229"/>
      <c r="W757" s="229"/>
      <c r="X757" s="229"/>
      <c r="Y757" s="229"/>
      <c r="Z757" s="229"/>
      <c r="AA757" s="229"/>
      <c r="AB757" s="229"/>
      <c r="AC757" s="229"/>
      <c r="AD757" s="229"/>
      <c r="AE757" s="229"/>
      <c r="AF757" s="229"/>
      <c r="AG757" s="229"/>
      <c r="AH757" s="229"/>
      <c r="AI757" s="229"/>
    </row>
    <row r="758" spans="9:35">
      <c r="I758" s="229"/>
      <c r="J758" s="229"/>
      <c r="K758" s="229"/>
      <c r="L758" s="229"/>
      <c r="M758" s="229"/>
      <c r="N758" s="229"/>
      <c r="O758" s="229"/>
      <c r="P758" s="229"/>
      <c r="Q758" s="229"/>
      <c r="R758" s="229"/>
      <c r="S758" s="229"/>
      <c r="T758" s="229"/>
      <c r="U758" s="229"/>
      <c r="V758" s="229"/>
      <c r="W758" s="229"/>
      <c r="X758" s="229"/>
      <c r="Y758" s="229"/>
      <c r="Z758" s="229"/>
      <c r="AA758" s="229"/>
      <c r="AB758" s="229"/>
      <c r="AC758" s="229"/>
      <c r="AD758" s="229"/>
      <c r="AE758" s="229"/>
      <c r="AF758" s="229"/>
      <c r="AG758" s="229"/>
      <c r="AH758" s="229"/>
      <c r="AI758" s="229"/>
    </row>
    <row r="759" spans="9:35">
      <c r="I759" s="229"/>
      <c r="J759" s="229"/>
      <c r="K759" s="229"/>
      <c r="L759" s="229"/>
      <c r="M759" s="229"/>
      <c r="N759" s="229"/>
      <c r="O759" s="229"/>
      <c r="P759" s="229"/>
      <c r="Q759" s="229"/>
      <c r="R759" s="229"/>
      <c r="S759" s="229"/>
      <c r="T759" s="229"/>
      <c r="U759" s="229"/>
      <c r="V759" s="229"/>
      <c r="W759" s="229"/>
      <c r="X759" s="229"/>
      <c r="Y759" s="229"/>
      <c r="Z759" s="229"/>
      <c r="AA759" s="229"/>
      <c r="AB759" s="229"/>
      <c r="AC759" s="229"/>
      <c r="AD759" s="229"/>
      <c r="AE759" s="229"/>
      <c r="AF759" s="229"/>
      <c r="AG759" s="229"/>
      <c r="AH759" s="229"/>
      <c r="AI759" s="229"/>
    </row>
    <row r="760" spans="9:35">
      <c r="I760" s="229"/>
      <c r="J760" s="229"/>
      <c r="K760" s="229"/>
      <c r="L760" s="229"/>
      <c r="M760" s="229"/>
      <c r="N760" s="229"/>
      <c r="O760" s="229"/>
      <c r="P760" s="229"/>
      <c r="Q760" s="229"/>
      <c r="R760" s="229"/>
      <c r="S760" s="229"/>
      <c r="T760" s="229"/>
      <c r="U760" s="229"/>
      <c r="V760" s="229"/>
      <c r="W760" s="229"/>
      <c r="X760" s="229"/>
      <c r="Y760" s="229"/>
      <c r="Z760" s="229"/>
      <c r="AA760" s="229"/>
      <c r="AB760" s="229"/>
      <c r="AC760" s="229"/>
      <c r="AD760" s="229"/>
      <c r="AE760" s="229"/>
      <c r="AF760" s="229"/>
      <c r="AG760" s="229"/>
      <c r="AH760" s="229"/>
      <c r="AI760" s="229"/>
    </row>
    <row r="761" spans="9:35">
      <c r="I761" s="229"/>
      <c r="J761" s="229"/>
      <c r="K761" s="229"/>
      <c r="L761" s="229"/>
      <c r="M761" s="229"/>
      <c r="N761" s="229"/>
      <c r="O761" s="229"/>
      <c r="P761" s="229"/>
      <c r="Q761" s="229"/>
      <c r="R761" s="229"/>
      <c r="S761" s="229"/>
      <c r="T761" s="229"/>
      <c r="U761" s="229"/>
      <c r="V761" s="229"/>
      <c r="W761" s="229"/>
      <c r="X761" s="229"/>
      <c r="Y761" s="229"/>
      <c r="Z761" s="229"/>
      <c r="AA761" s="229"/>
      <c r="AB761" s="229"/>
      <c r="AC761" s="229"/>
      <c r="AD761" s="229"/>
      <c r="AE761" s="229"/>
      <c r="AF761" s="229"/>
      <c r="AG761" s="229"/>
      <c r="AH761" s="229"/>
      <c r="AI761" s="229"/>
    </row>
    <row r="762" spans="9:35">
      <c r="I762" s="229"/>
      <c r="J762" s="229"/>
      <c r="K762" s="229"/>
      <c r="L762" s="229"/>
      <c r="M762" s="229"/>
      <c r="N762" s="229"/>
      <c r="O762" s="229"/>
      <c r="P762" s="229"/>
      <c r="Q762" s="229"/>
      <c r="R762" s="229"/>
      <c r="S762" s="229"/>
      <c r="T762" s="229"/>
      <c r="U762" s="229"/>
      <c r="V762" s="229"/>
      <c r="W762" s="229"/>
      <c r="X762" s="229"/>
      <c r="Y762" s="229"/>
      <c r="Z762" s="229"/>
      <c r="AA762" s="229"/>
      <c r="AB762" s="229"/>
      <c r="AC762" s="229"/>
      <c r="AD762" s="229"/>
      <c r="AE762" s="229"/>
      <c r="AF762" s="229"/>
      <c r="AG762" s="229"/>
      <c r="AH762" s="229"/>
      <c r="AI762" s="229"/>
    </row>
    <row r="763" spans="9:35">
      <c r="I763" s="229"/>
      <c r="J763" s="229"/>
      <c r="K763" s="229"/>
      <c r="L763" s="229"/>
      <c r="M763" s="229"/>
      <c r="N763" s="229"/>
      <c r="O763" s="229"/>
      <c r="P763" s="229"/>
      <c r="Q763" s="229"/>
      <c r="R763" s="229"/>
      <c r="S763" s="229"/>
      <c r="T763" s="229"/>
      <c r="U763" s="229"/>
      <c r="V763" s="229"/>
      <c r="W763" s="229"/>
      <c r="X763" s="229"/>
      <c r="Y763" s="229"/>
      <c r="Z763" s="229"/>
      <c r="AA763" s="229"/>
      <c r="AB763" s="229"/>
      <c r="AC763" s="229"/>
      <c r="AD763" s="229"/>
      <c r="AE763" s="229"/>
      <c r="AF763" s="229"/>
      <c r="AG763" s="229"/>
      <c r="AH763" s="229"/>
      <c r="AI763" s="229"/>
    </row>
    <row r="764" spans="9:35">
      <c r="I764" s="229"/>
      <c r="J764" s="229"/>
      <c r="K764" s="229"/>
      <c r="L764" s="229"/>
      <c r="M764" s="229"/>
      <c r="N764" s="229"/>
      <c r="O764" s="229"/>
      <c r="P764" s="229"/>
      <c r="Q764" s="229"/>
      <c r="R764" s="229"/>
      <c r="S764" s="229"/>
      <c r="T764" s="229"/>
      <c r="U764" s="229"/>
      <c r="V764" s="229"/>
      <c r="W764" s="229"/>
      <c r="X764" s="229"/>
      <c r="Y764" s="229"/>
      <c r="Z764" s="229"/>
      <c r="AA764" s="229"/>
      <c r="AB764" s="229"/>
      <c r="AC764" s="229"/>
      <c r="AD764" s="229"/>
      <c r="AE764" s="229"/>
      <c r="AF764" s="229"/>
      <c r="AG764" s="229"/>
      <c r="AH764" s="229"/>
      <c r="AI764" s="229"/>
    </row>
    <row r="765" spans="9:35">
      <c r="I765" s="229"/>
      <c r="J765" s="229"/>
      <c r="K765" s="229"/>
      <c r="L765" s="229"/>
      <c r="M765" s="229"/>
      <c r="N765" s="229"/>
      <c r="O765" s="229"/>
      <c r="P765" s="229"/>
      <c r="Q765" s="229"/>
      <c r="R765" s="229"/>
      <c r="S765" s="229"/>
      <c r="T765" s="229"/>
      <c r="U765" s="229"/>
      <c r="V765" s="229"/>
      <c r="W765" s="229"/>
      <c r="X765" s="229"/>
      <c r="Y765" s="229"/>
      <c r="Z765" s="229"/>
      <c r="AA765" s="229"/>
      <c r="AB765" s="229"/>
      <c r="AC765" s="229"/>
      <c r="AD765" s="229"/>
      <c r="AE765" s="229"/>
      <c r="AF765" s="229"/>
      <c r="AG765" s="229"/>
      <c r="AH765" s="229"/>
      <c r="AI765" s="229"/>
    </row>
    <row r="766" spans="9:35">
      <c r="I766" s="229"/>
      <c r="J766" s="229"/>
      <c r="K766" s="229"/>
      <c r="L766" s="229"/>
      <c r="M766" s="229"/>
      <c r="N766" s="229"/>
      <c r="O766" s="229"/>
      <c r="P766" s="229"/>
      <c r="Q766" s="229"/>
      <c r="R766" s="229"/>
      <c r="S766" s="229"/>
      <c r="T766" s="229"/>
      <c r="U766" s="229"/>
      <c r="V766" s="229"/>
      <c r="W766" s="229"/>
      <c r="X766" s="229"/>
      <c r="Y766" s="229"/>
      <c r="Z766" s="229"/>
      <c r="AA766" s="229"/>
      <c r="AB766" s="229"/>
      <c r="AC766" s="229"/>
      <c r="AD766" s="229"/>
      <c r="AE766" s="229"/>
      <c r="AF766" s="229"/>
      <c r="AG766" s="229"/>
      <c r="AH766" s="229"/>
      <c r="AI766" s="229"/>
    </row>
    <row r="767" spans="9:35">
      <c r="I767" s="229"/>
      <c r="J767" s="229"/>
      <c r="K767" s="229"/>
      <c r="L767" s="229"/>
      <c r="M767" s="229"/>
      <c r="N767" s="229"/>
      <c r="O767" s="229"/>
      <c r="P767" s="229"/>
      <c r="Q767" s="229"/>
      <c r="R767" s="229"/>
      <c r="S767" s="229"/>
      <c r="T767" s="229"/>
      <c r="U767" s="229"/>
      <c r="V767" s="229"/>
      <c r="W767" s="229"/>
      <c r="X767" s="229"/>
      <c r="Y767" s="229"/>
      <c r="Z767" s="229"/>
      <c r="AA767" s="229"/>
      <c r="AB767" s="229"/>
      <c r="AC767" s="229"/>
      <c r="AD767" s="229"/>
      <c r="AE767" s="229"/>
      <c r="AF767" s="229"/>
      <c r="AG767" s="229"/>
      <c r="AH767" s="229"/>
      <c r="AI767" s="229"/>
    </row>
    <row r="768" spans="9:35">
      <c r="I768" s="229"/>
      <c r="J768" s="229"/>
      <c r="K768" s="229"/>
      <c r="L768" s="229"/>
      <c r="M768" s="229"/>
      <c r="N768" s="229"/>
      <c r="O768" s="229"/>
      <c r="P768" s="229"/>
      <c r="Q768" s="229"/>
      <c r="R768" s="229"/>
      <c r="S768" s="229"/>
      <c r="T768" s="229"/>
      <c r="U768" s="229"/>
      <c r="V768" s="229"/>
      <c r="W768" s="229"/>
      <c r="X768" s="229"/>
      <c r="Y768" s="229"/>
      <c r="Z768" s="229"/>
      <c r="AA768" s="229"/>
      <c r="AB768" s="229"/>
      <c r="AC768" s="229"/>
      <c r="AD768" s="229"/>
      <c r="AE768" s="229"/>
      <c r="AF768" s="229"/>
      <c r="AG768" s="229"/>
      <c r="AH768" s="229"/>
      <c r="AI768" s="229"/>
    </row>
    <row r="769" spans="9:35">
      <c r="I769" s="229"/>
      <c r="J769" s="229"/>
      <c r="K769" s="229"/>
      <c r="L769" s="229"/>
      <c r="M769" s="229"/>
      <c r="N769" s="229"/>
      <c r="O769" s="229"/>
      <c r="P769" s="229"/>
      <c r="Q769" s="229"/>
      <c r="R769" s="229"/>
      <c r="S769" s="229"/>
      <c r="T769" s="229"/>
      <c r="U769" s="229"/>
      <c r="V769" s="229"/>
      <c r="W769" s="229"/>
      <c r="X769" s="229"/>
      <c r="Y769" s="229"/>
      <c r="Z769" s="229"/>
      <c r="AA769" s="229"/>
      <c r="AB769" s="229"/>
      <c r="AC769" s="229"/>
      <c r="AD769" s="229"/>
      <c r="AE769" s="229"/>
      <c r="AF769" s="229"/>
      <c r="AG769" s="229"/>
      <c r="AH769" s="229"/>
      <c r="AI769" s="229"/>
    </row>
    <row r="770" spans="9:35">
      <c r="I770" s="229"/>
      <c r="J770" s="229"/>
      <c r="K770" s="229"/>
      <c r="L770" s="229"/>
      <c r="M770" s="229"/>
      <c r="N770" s="229"/>
      <c r="O770" s="229"/>
      <c r="P770" s="229"/>
      <c r="Q770" s="229"/>
      <c r="R770" s="229"/>
      <c r="S770" s="229"/>
      <c r="T770" s="229"/>
      <c r="U770" s="229"/>
      <c r="V770" s="229"/>
      <c r="W770" s="229"/>
      <c r="X770" s="229"/>
      <c r="Y770" s="229"/>
      <c r="Z770" s="229"/>
      <c r="AA770" s="229"/>
      <c r="AB770" s="229"/>
      <c r="AC770" s="229"/>
      <c r="AD770" s="229"/>
      <c r="AE770" s="229"/>
      <c r="AF770" s="229"/>
      <c r="AG770" s="229"/>
      <c r="AH770" s="229"/>
      <c r="AI770" s="229"/>
    </row>
    <row r="771" spans="9:35">
      <c r="I771" s="229"/>
      <c r="J771" s="229"/>
      <c r="K771" s="229"/>
      <c r="L771" s="229"/>
      <c r="M771" s="229"/>
      <c r="N771" s="229"/>
      <c r="O771" s="229"/>
      <c r="P771" s="229"/>
      <c r="Q771" s="229"/>
      <c r="R771" s="229"/>
      <c r="S771" s="229"/>
      <c r="T771" s="229"/>
      <c r="U771" s="229"/>
      <c r="V771" s="229"/>
      <c r="W771" s="229"/>
      <c r="X771" s="229"/>
      <c r="Y771" s="229"/>
      <c r="Z771" s="229"/>
      <c r="AA771" s="229"/>
      <c r="AB771" s="229"/>
      <c r="AC771" s="229"/>
      <c r="AD771" s="229"/>
      <c r="AE771" s="229"/>
      <c r="AF771" s="229"/>
      <c r="AG771" s="229"/>
      <c r="AH771" s="229"/>
      <c r="AI771" s="229"/>
    </row>
    <row r="772" spans="9:35">
      <c r="I772" s="229"/>
      <c r="J772" s="229"/>
      <c r="K772" s="229"/>
      <c r="L772" s="229"/>
      <c r="M772" s="229"/>
      <c r="N772" s="229"/>
      <c r="O772" s="229"/>
      <c r="P772" s="229"/>
      <c r="Q772" s="229"/>
      <c r="R772" s="229"/>
      <c r="S772" s="229"/>
      <c r="T772" s="229"/>
      <c r="U772" s="229"/>
      <c r="V772" s="229"/>
      <c r="W772" s="229"/>
      <c r="X772" s="229"/>
      <c r="Y772" s="229"/>
      <c r="Z772" s="229"/>
      <c r="AA772" s="229"/>
      <c r="AB772" s="229"/>
      <c r="AC772" s="229"/>
      <c r="AD772" s="229"/>
      <c r="AE772" s="229"/>
      <c r="AF772" s="229"/>
      <c r="AG772" s="229"/>
      <c r="AH772" s="229"/>
      <c r="AI772" s="229"/>
    </row>
    <row r="773" spans="9:35">
      <c r="I773" s="229"/>
      <c r="J773" s="229"/>
      <c r="K773" s="229"/>
      <c r="L773" s="229"/>
      <c r="M773" s="229"/>
      <c r="N773" s="229"/>
      <c r="O773" s="229"/>
      <c r="P773" s="229"/>
      <c r="Q773" s="229"/>
      <c r="R773" s="229"/>
      <c r="S773" s="229"/>
      <c r="T773" s="229"/>
      <c r="U773" s="229"/>
      <c r="V773" s="229"/>
      <c r="W773" s="229"/>
      <c r="X773" s="229"/>
      <c r="Y773" s="229"/>
      <c r="Z773" s="229"/>
      <c r="AA773" s="229"/>
      <c r="AB773" s="229"/>
      <c r="AC773" s="229"/>
      <c r="AD773" s="229"/>
      <c r="AE773" s="229"/>
      <c r="AF773" s="229"/>
      <c r="AG773" s="229"/>
      <c r="AH773" s="229"/>
      <c r="AI773" s="229"/>
    </row>
    <row r="774" spans="9:35">
      <c r="I774" s="229"/>
      <c r="J774" s="229"/>
      <c r="K774" s="229"/>
      <c r="L774" s="229"/>
      <c r="M774" s="229"/>
      <c r="N774" s="229"/>
      <c r="O774" s="229"/>
      <c r="P774" s="229"/>
      <c r="Q774" s="229"/>
      <c r="R774" s="229"/>
      <c r="S774" s="229"/>
      <c r="T774" s="229"/>
      <c r="U774" s="229"/>
      <c r="V774" s="229"/>
      <c r="W774" s="229"/>
      <c r="X774" s="229"/>
      <c r="Y774" s="229"/>
      <c r="Z774" s="229"/>
      <c r="AA774" s="229"/>
      <c r="AB774" s="229"/>
      <c r="AC774" s="229"/>
      <c r="AD774" s="229"/>
      <c r="AE774" s="229"/>
      <c r="AF774" s="229"/>
      <c r="AG774" s="229"/>
      <c r="AH774" s="229"/>
      <c r="AI774" s="229"/>
    </row>
    <row r="775" spans="9:35">
      <c r="I775" s="229"/>
      <c r="J775" s="229"/>
      <c r="K775" s="229"/>
      <c r="L775" s="229"/>
      <c r="M775" s="229"/>
      <c r="N775" s="229"/>
      <c r="O775" s="229"/>
      <c r="P775" s="229"/>
      <c r="Q775" s="229"/>
      <c r="R775" s="229"/>
      <c r="S775" s="229"/>
      <c r="T775" s="229"/>
      <c r="U775" s="229"/>
      <c r="V775" s="229"/>
      <c r="W775" s="229"/>
      <c r="X775" s="229"/>
      <c r="Y775" s="229"/>
      <c r="Z775" s="229"/>
      <c r="AA775" s="229"/>
      <c r="AB775" s="229"/>
      <c r="AC775" s="229"/>
      <c r="AD775" s="229"/>
      <c r="AE775" s="229"/>
      <c r="AF775" s="229"/>
      <c r="AG775" s="229"/>
      <c r="AH775" s="229"/>
      <c r="AI775" s="229"/>
    </row>
    <row r="776" spans="9:35">
      <c r="I776" s="229"/>
      <c r="J776" s="229"/>
      <c r="K776" s="229"/>
      <c r="L776" s="229"/>
      <c r="M776" s="229"/>
      <c r="N776" s="229"/>
      <c r="O776" s="229"/>
      <c r="P776" s="229"/>
      <c r="Q776" s="229"/>
      <c r="R776" s="229"/>
      <c r="S776" s="229"/>
      <c r="T776" s="229"/>
      <c r="U776" s="229"/>
      <c r="V776" s="229"/>
      <c r="W776" s="229"/>
      <c r="X776" s="229"/>
      <c r="Y776" s="229"/>
      <c r="Z776" s="229"/>
      <c r="AA776" s="229"/>
      <c r="AB776" s="229"/>
      <c r="AC776" s="229"/>
      <c r="AD776" s="229"/>
      <c r="AE776" s="229"/>
      <c r="AF776" s="229"/>
      <c r="AG776" s="229"/>
      <c r="AH776" s="229"/>
      <c r="AI776" s="229"/>
    </row>
    <row r="777" spans="9:35">
      <c r="I777" s="229"/>
      <c r="J777" s="229"/>
      <c r="K777" s="229"/>
      <c r="L777" s="229"/>
      <c r="M777" s="229"/>
      <c r="N777" s="229"/>
      <c r="O777" s="229"/>
      <c r="P777" s="229"/>
      <c r="Q777" s="229"/>
      <c r="R777" s="229"/>
      <c r="S777" s="229"/>
      <c r="T777" s="229"/>
      <c r="U777" s="229"/>
      <c r="V777" s="229"/>
      <c r="W777" s="229"/>
      <c r="X777" s="229"/>
      <c r="Y777" s="229"/>
      <c r="Z777" s="229"/>
      <c r="AA777" s="229"/>
      <c r="AB777" s="229"/>
      <c r="AC777" s="229"/>
      <c r="AD777" s="229"/>
      <c r="AE777" s="229"/>
      <c r="AF777" s="229"/>
      <c r="AG777" s="229"/>
      <c r="AH777" s="229"/>
      <c r="AI777" s="229"/>
    </row>
    <row r="778" spans="9:35">
      <c r="I778" s="229"/>
      <c r="J778" s="229"/>
      <c r="K778" s="229"/>
      <c r="L778" s="229"/>
      <c r="M778" s="229"/>
      <c r="N778" s="229"/>
      <c r="O778" s="229"/>
      <c r="P778" s="229"/>
      <c r="Q778" s="229"/>
      <c r="R778" s="229"/>
      <c r="S778" s="229"/>
      <c r="T778" s="229"/>
      <c r="U778" s="229"/>
      <c r="V778" s="229"/>
      <c r="W778" s="229"/>
      <c r="X778" s="229"/>
      <c r="Y778" s="229"/>
      <c r="Z778" s="229"/>
      <c r="AA778" s="229"/>
      <c r="AB778" s="229"/>
      <c r="AC778" s="229"/>
      <c r="AD778" s="229"/>
      <c r="AE778" s="229"/>
      <c r="AF778" s="229"/>
      <c r="AG778" s="229"/>
      <c r="AH778" s="229"/>
      <c r="AI778" s="229"/>
    </row>
    <row r="779" spans="9:35">
      <c r="I779" s="229"/>
      <c r="J779" s="229"/>
      <c r="K779" s="229"/>
      <c r="L779" s="229"/>
      <c r="M779" s="229"/>
      <c r="N779" s="229"/>
      <c r="O779" s="229"/>
      <c r="P779" s="229"/>
      <c r="Q779" s="229"/>
      <c r="R779" s="229"/>
      <c r="S779" s="229"/>
      <c r="T779" s="229"/>
      <c r="U779" s="229"/>
      <c r="V779" s="229"/>
      <c r="W779" s="229"/>
      <c r="X779" s="229"/>
      <c r="Y779" s="229"/>
      <c r="Z779" s="229"/>
      <c r="AA779" s="229"/>
      <c r="AB779" s="229"/>
      <c r="AC779" s="229"/>
      <c r="AD779" s="229"/>
      <c r="AE779" s="229"/>
      <c r="AF779" s="229"/>
      <c r="AG779" s="229"/>
      <c r="AH779" s="229"/>
      <c r="AI779" s="229"/>
    </row>
    <row r="780" spans="9:35">
      <c r="I780" s="229"/>
      <c r="J780" s="229"/>
      <c r="K780" s="229"/>
      <c r="L780" s="229"/>
      <c r="M780" s="229"/>
      <c r="N780" s="229"/>
      <c r="O780" s="229"/>
      <c r="P780" s="229"/>
      <c r="Q780" s="229"/>
      <c r="R780" s="229"/>
      <c r="S780" s="229"/>
      <c r="T780" s="229"/>
      <c r="U780" s="229"/>
      <c r="V780" s="229"/>
      <c r="W780" s="229"/>
      <c r="X780" s="229"/>
      <c r="Y780" s="229"/>
      <c r="Z780" s="229"/>
      <c r="AA780" s="229"/>
      <c r="AB780" s="229"/>
      <c r="AC780" s="229"/>
      <c r="AD780" s="229"/>
      <c r="AE780" s="229"/>
      <c r="AF780" s="229"/>
      <c r="AG780" s="229"/>
      <c r="AH780" s="229"/>
      <c r="AI780" s="229"/>
    </row>
    <row r="781" spans="9:35">
      <c r="I781" s="229"/>
      <c r="J781" s="229"/>
      <c r="K781" s="229"/>
      <c r="L781" s="229"/>
      <c r="M781" s="229"/>
      <c r="N781" s="229"/>
      <c r="O781" s="229"/>
      <c r="P781" s="229"/>
      <c r="Q781" s="229"/>
      <c r="R781" s="229"/>
      <c r="S781" s="229"/>
      <c r="T781" s="229"/>
      <c r="U781" s="229"/>
      <c r="V781" s="229"/>
      <c r="W781" s="229"/>
      <c r="X781" s="229"/>
      <c r="Y781" s="229"/>
      <c r="Z781" s="229"/>
      <c r="AA781" s="229"/>
      <c r="AB781" s="229"/>
      <c r="AC781" s="229"/>
      <c r="AD781" s="229"/>
      <c r="AE781" s="229"/>
      <c r="AF781" s="229"/>
      <c r="AG781" s="229"/>
      <c r="AH781" s="229"/>
      <c r="AI781" s="229"/>
    </row>
    <row r="782" spans="9:35">
      <c r="I782" s="229"/>
      <c r="J782" s="229"/>
      <c r="K782" s="229"/>
      <c r="L782" s="229"/>
      <c r="M782" s="229"/>
      <c r="N782" s="229"/>
      <c r="O782" s="229"/>
      <c r="P782" s="229"/>
      <c r="Q782" s="229"/>
      <c r="R782" s="229"/>
      <c r="S782" s="229"/>
      <c r="T782" s="229"/>
      <c r="U782" s="229"/>
      <c r="V782" s="229"/>
      <c r="W782" s="229"/>
      <c r="X782" s="229"/>
      <c r="Y782" s="229"/>
      <c r="Z782" s="229"/>
      <c r="AA782" s="229"/>
      <c r="AB782" s="229"/>
      <c r="AC782" s="229"/>
      <c r="AD782" s="229"/>
      <c r="AE782" s="229"/>
      <c r="AF782" s="229"/>
      <c r="AG782" s="229"/>
      <c r="AH782" s="229"/>
      <c r="AI782" s="229"/>
    </row>
    <row r="783" spans="9:35">
      <c r="I783" s="229"/>
      <c r="J783" s="229"/>
      <c r="K783" s="229"/>
      <c r="L783" s="229"/>
      <c r="M783" s="229"/>
      <c r="N783" s="229"/>
      <c r="O783" s="229"/>
      <c r="P783" s="229"/>
      <c r="Q783" s="229"/>
      <c r="R783" s="229"/>
      <c r="S783" s="229"/>
      <c r="T783" s="229"/>
      <c r="U783" s="229"/>
      <c r="V783" s="229"/>
      <c r="W783" s="229"/>
      <c r="X783" s="229"/>
      <c r="Y783" s="229"/>
      <c r="Z783" s="229"/>
      <c r="AA783" s="229"/>
      <c r="AB783" s="229"/>
      <c r="AC783" s="229"/>
      <c r="AD783" s="229"/>
      <c r="AE783" s="229"/>
      <c r="AF783" s="229"/>
      <c r="AG783" s="229"/>
      <c r="AH783" s="229"/>
      <c r="AI783" s="229"/>
    </row>
    <row r="784" spans="9:35">
      <c r="I784" s="229"/>
      <c r="J784" s="229"/>
      <c r="K784" s="229"/>
      <c r="L784" s="229"/>
      <c r="M784" s="229"/>
      <c r="N784" s="229"/>
      <c r="O784" s="229"/>
      <c r="P784" s="229"/>
      <c r="Q784" s="229"/>
      <c r="R784" s="229"/>
      <c r="S784" s="229"/>
      <c r="T784" s="229"/>
      <c r="U784" s="229"/>
      <c r="V784" s="229"/>
      <c r="W784" s="229"/>
      <c r="X784" s="229"/>
      <c r="Y784" s="229"/>
      <c r="Z784" s="229"/>
      <c r="AA784" s="229"/>
      <c r="AB784" s="229"/>
      <c r="AC784" s="229"/>
      <c r="AD784" s="229"/>
      <c r="AE784" s="229"/>
      <c r="AF784" s="229"/>
      <c r="AG784" s="229"/>
      <c r="AH784" s="229"/>
      <c r="AI784" s="229"/>
    </row>
    <row r="785" spans="9:35">
      <c r="I785" s="229"/>
      <c r="J785" s="229"/>
      <c r="K785" s="229"/>
      <c r="L785" s="229"/>
      <c r="M785" s="229"/>
      <c r="N785" s="229"/>
      <c r="O785" s="229"/>
      <c r="P785" s="229"/>
      <c r="Q785" s="229"/>
      <c r="R785" s="229"/>
      <c r="S785" s="229"/>
      <c r="T785" s="229"/>
      <c r="U785" s="229"/>
      <c r="V785" s="229"/>
      <c r="W785" s="229"/>
      <c r="X785" s="229"/>
      <c r="Y785" s="229"/>
      <c r="Z785" s="229"/>
      <c r="AA785" s="229"/>
      <c r="AB785" s="229"/>
      <c r="AC785" s="229"/>
      <c r="AD785" s="229"/>
      <c r="AE785" s="229"/>
      <c r="AF785" s="229"/>
      <c r="AG785" s="229"/>
      <c r="AH785" s="229"/>
      <c r="AI785" s="229"/>
    </row>
    <row r="786" spans="9:35">
      <c r="I786" s="229"/>
      <c r="J786" s="229"/>
      <c r="K786" s="229"/>
      <c r="L786" s="229"/>
      <c r="M786" s="229"/>
      <c r="N786" s="229"/>
      <c r="O786" s="229"/>
      <c r="P786" s="229"/>
      <c r="Q786" s="229"/>
      <c r="R786" s="229"/>
      <c r="S786" s="229"/>
      <c r="T786" s="229"/>
      <c r="U786" s="229"/>
      <c r="V786" s="229"/>
      <c r="W786" s="229"/>
      <c r="X786" s="229"/>
      <c r="Y786" s="229"/>
      <c r="Z786" s="229"/>
      <c r="AA786" s="229"/>
      <c r="AB786" s="229"/>
      <c r="AC786" s="229"/>
      <c r="AD786" s="229"/>
      <c r="AE786" s="229"/>
      <c r="AF786" s="229"/>
      <c r="AG786" s="229"/>
      <c r="AH786" s="229"/>
      <c r="AI786" s="229"/>
    </row>
    <row r="787" spans="9:35">
      <c r="I787" s="229"/>
      <c r="J787" s="229"/>
      <c r="K787" s="229"/>
      <c r="L787" s="229"/>
      <c r="M787" s="229"/>
      <c r="N787" s="229"/>
      <c r="O787" s="229"/>
      <c r="P787" s="229"/>
      <c r="Q787" s="229"/>
      <c r="R787" s="229"/>
      <c r="S787" s="229"/>
      <c r="T787" s="229"/>
      <c r="U787" s="229"/>
      <c r="V787" s="229"/>
      <c r="W787" s="229"/>
      <c r="X787" s="229"/>
      <c r="Y787" s="229"/>
      <c r="Z787" s="229"/>
      <c r="AA787" s="229"/>
      <c r="AB787" s="229"/>
      <c r="AC787" s="229"/>
      <c r="AD787" s="229"/>
      <c r="AE787" s="229"/>
      <c r="AF787" s="229"/>
      <c r="AG787" s="229"/>
      <c r="AH787" s="229"/>
      <c r="AI787" s="229"/>
    </row>
    <row r="788" spans="9:35">
      <c r="I788" s="229"/>
      <c r="J788" s="229"/>
      <c r="K788" s="229"/>
      <c r="L788" s="229"/>
      <c r="M788" s="229"/>
      <c r="N788" s="229"/>
      <c r="O788" s="229"/>
      <c r="P788" s="229"/>
      <c r="Q788" s="229"/>
      <c r="R788" s="229"/>
      <c r="S788" s="229"/>
      <c r="T788" s="229"/>
      <c r="U788" s="229"/>
      <c r="V788" s="229"/>
      <c r="W788" s="229"/>
      <c r="X788" s="229"/>
      <c r="Y788" s="229"/>
      <c r="Z788" s="229"/>
      <c r="AA788" s="229"/>
      <c r="AB788" s="229"/>
      <c r="AC788" s="229"/>
      <c r="AD788" s="229"/>
      <c r="AE788" s="229"/>
      <c r="AF788" s="229"/>
      <c r="AG788" s="229"/>
      <c r="AH788" s="229"/>
      <c r="AI788" s="229"/>
    </row>
    <row r="789" spans="9:35">
      <c r="I789" s="229"/>
      <c r="J789" s="229"/>
      <c r="K789" s="229"/>
      <c r="L789" s="229"/>
      <c r="M789" s="229"/>
      <c r="N789" s="229"/>
      <c r="O789" s="229"/>
      <c r="P789" s="229"/>
      <c r="Q789" s="229"/>
      <c r="R789" s="229"/>
      <c r="S789" s="229"/>
      <c r="T789" s="229"/>
      <c r="U789" s="229"/>
      <c r="V789" s="229"/>
      <c r="W789" s="229"/>
      <c r="X789" s="229"/>
      <c r="Y789" s="229"/>
      <c r="Z789" s="229"/>
      <c r="AA789" s="229"/>
      <c r="AB789" s="229"/>
      <c r="AC789" s="229"/>
      <c r="AD789" s="229"/>
      <c r="AE789" s="229"/>
      <c r="AF789" s="229"/>
      <c r="AG789" s="229"/>
      <c r="AH789" s="229"/>
      <c r="AI789" s="229"/>
    </row>
    <row r="790" spans="9:35">
      <c r="I790" s="229"/>
      <c r="J790" s="229"/>
      <c r="K790" s="229"/>
      <c r="L790" s="229"/>
      <c r="M790" s="229"/>
      <c r="N790" s="229"/>
      <c r="O790" s="229"/>
      <c r="P790" s="229"/>
      <c r="Q790" s="229"/>
      <c r="R790" s="229"/>
      <c r="S790" s="229"/>
      <c r="T790" s="229"/>
      <c r="U790" s="229"/>
      <c r="V790" s="229"/>
      <c r="W790" s="229"/>
      <c r="X790" s="229"/>
      <c r="Y790" s="229"/>
      <c r="Z790" s="229"/>
      <c r="AA790" s="229"/>
      <c r="AB790" s="229"/>
      <c r="AC790" s="229"/>
      <c r="AD790" s="229"/>
      <c r="AE790" s="229"/>
      <c r="AF790" s="229"/>
      <c r="AG790" s="229"/>
      <c r="AH790" s="229"/>
      <c r="AI790" s="229"/>
    </row>
    <row r="791" spans="9:35">
      <c r="I791" s="229"/>
      <c r="J791" s="229"/>
      <c r="K791" s="229"/>
      <c r="L791" s="229"/>
      <c r="M791" s="229"/>
      <c r="N791" s="229"/>
      <c r="O791" s="229"/>
      <c r="P791" s="229"/>
      <c r="Q791" s="229"/>
      <c r="R791" s="229"/>
      <c r="S791" s="229"/>
      <c r="T791" s="229"/>
      <c r="U791" s="229"/>
      <c r="V791" s="229"/>
      <c r="W791" s="229"/>
      <c r="X791" s="229"/>
      <c r="Y791" s="229"/>
      <c r="Z791" s="229"/>
      <c r="AA791" s="229"/>
      <c r="AB791" s="229"/>
      <c r="AC791" s="229"/>
      <c r="AD791" s="229"/>
      <c r="AE791" s="229"/>
      <c r="AF791" s="229"/>
      <c r="AG791" s="229"/>
      <c r="AH791" s="229"/>
      <c r="AI791" s="229"/>
    </row>
    <row r="792" spans="9:35">
      <c r="I792" s="229"/>
      <c r="J792" s="229"/>
      <c r="K792" s="229"/>
      <c r="L792" s="229"/>
      <c r="M792" s="229"/>
      <c r="N792" s="229"/>
      <c r="O792" s="229"/>
      <c r="P792" s="229"/>
      <c r="Q792" s="229"/>
      <c r="R792" s="229"/>
      <c r="S792" s="229"/>
      <c r="T792" s="229"/>
      <c r="U792" s="229"/>
      <c r="V792" s="229"/>
      <c r="W792" s="229"/>
      <c r="X792" s="229"/>
      <c r="Y792" s="229"/>
      <c r="Z792" s="229"/>
      <c r="AA792" s="229"/>
      <c r="AB792" s="229"/>
      <c r="AC792" s="229"/>
      <c r="AD792" s="229"/>
      <c r="AE792" s="229"/>
      <c r="AF792" s="229"/>
      <c r="AG792" s="229"/>
      <c r="AH792" s="229"/>
      <c r="AI792" s="229"/>
    </row>
    <row r="793" spans="9:35">
      <c r="I793" s="229"/>
      <c r="J793" s="229"/>
      <c r="K793" s="229"/>
      <c r="L793" s="229"/>
      <c r="M793" s="229"/>
      <c r="N793" s="229"/>
      <c r="O793" s="229"/>
      <c r="P793" s="229"/>
      <c r="Q793" s="229"/>
      <c r="R793" s="229"/>
      <c r="S793" s="229"/>
      <c r="T793" s="229"/>
      <c r="U793" s="229"/>
      <c r="V793" s="229"/>
      <c r="W793" s="229"/>
      <c r="X793" s="229"/>
      <c r="Y793" s="229"/>
      <c r="Z793" s="229"/>
      <c r="AA793" s="229"/>
      <c r="AB793" s="229"/>
      <c r="AC793" s="229"/>
      <c r="AD793" s="229"/>
      <c r="AE793" s="229"/>
      <c r="AF793" s="229"/>
      <c r="AG793" s="229"/>
      <c r="AH793" s="229"/>
      <c r="AI793" s="229"/>
    </row>
    <row r="794" spans="9:35">
      <c r="I794" s="229"/>
      <c r="J794" s="229"/>
      <c r="K794" s="229"/>
      <c r="L794" s="229"/>
      <c r="M794" s="229"/>
      <c r="N794" s="229"/>
      <c r="O794" s="229"/>
      <c r="P794" s="229"/>
      <c r="Q794" s="229"/>
      <c r="R794" s="229"/>
      <c r="S794" s="229"/>
      <c r="T794" s="229"/>
      <c r="U794" s="229"/>
      <c r="V794" s="229"/>
      <c r="W794" s="229"/>
      <c r="X794" s="229"/>
      <c r="Y794" s="229"/>
      <c r="Z794" s="229"/>
      <c r="AA794" s="229"/>
      <c r="AB794" s="229"/>
      <c r="AC794" s="229"/>
      <c r="AD794" s="229"/>
      <c r="AE794" s="229"/>
      <c r="AF794" s="229"/>
      <c r="AG794" s="229"/>
      <c r="AH794" s="229"/>
      <c r="AI794" s="229"/>
    </row>
    <row r="795" spans="9:35">
      <c r="I795" s="229"/>
      <c r="J795" s="229"/>
      <c r="K795" s="229"/>
      <c r="L795" s="229"/>
      <c r="M795" s="229"/>
      <c r="N795" s="229"/>
      <c r="O795" s="229"/>
      <c r="P795" s="229"/>
      <c r="Q795" s="229"/>
      <c r="R795" s="229"/>
      <c r="S795" s="229"/>
      <c r="T795" s="229"/>
      <c r="U795" s="229"/>
      <c r="V795" s="229"/>
      <c r="W795" s="229"/>
      <c r="X795" s="229"/>
      <c r="Y795" s="229"/>
      <c r="Z795" s="229"/>
      <c r="AA795" s="229"/>
      <c r="AB795" s="229"/>
      <c r="AC795" s="229"/>
      <c r="AD795" s="229"/>
      <c r="AE795" s="229"/>
      <c r="AF795" s="229"/>
      <c r="AG795" s="229"/>
      <c r="AH795" s="229"/>
      <c r="AI795" s="229"/>
    </row>
    <row r="796" spans="9:35">
      <c r="I796" s="229"/>
      <c r="J796" s="229"/>
      <c r="K796" s="229"/>
      <c r="L796" s="229"/>
      <c r="M796" s="229"/>
      <c r="N796" s="229"/>
      <c r="O796" s="229"/>
      <c r="P796" s="229"/>
      <c r="Q796" s="229"/>
      <c r="R796" s="229"/>
      <c r="S796" s="229"/>
      <c r="T796" s="229"/>
      <c r="U796" s="229"/>
      <c r="V796" s="229"/>
      <c r="W796" s="229"/>
      <c r="X796" s="229"/>
      <c r="Y796" s="229"/>
      <c r="Z796" s="229"/>
      <c r="AA796" s="229"/>
      <c r="AB796" s="229"/>
      <c r="AC796" s="229"/>
      <c r="AD796" s="229"/>
      <c r="AE796" s="229"/>
      <c r="AF796" s="229"/>
      <c r="AG796" s="229"/>
      <c r="AH796" s="229"/>
      <c r="AI796" s="229"/>
    </row>
    <row r="797" spans="9:35">
      <c r="I797" s="229"/>
      <c r="J797" s="229"/>
      <c r="K797" s="229"/>
      <c r="L797" s="229"/>
      <c r="M797" s="229"/>
      <c r="N797" s="229"/>
      <c r="O797" s="229"/>
      <c r="P797" s="229"/>
      <c r="Q797" s="229"/>
      <c r="R797" s="229"/>
      <c r="S797" s="229"/>
      <c r="T797" s="229"/>
      <c r="U797" s="229"/>
      <c r="V797" s="229"/>
      <c r="W797" s="229"/>
      <c r="X797" s="229"/>
      <c r="Y797" s="229"/>
      <c r="Z797" s="229"/>
      <c r="AA797" s="229"/>
      <c r="AB797" s="229"/>
      <c r="AC797" s="229"/>
      <c r="AD797" s="229"/>
      <c r="AE797" s="229"/>
      <c r="AF797" s="229"/>
      <c r="AG797" s="229"/>
      <c r="AH797" s="229"/>
      <c r="AI797" s="229"/>
    </row>
    <row r="798" spans="9:35">
      <c r="I798" s="229"/>
      <c r="J798" s="229"/>
      <c r="K798" s="229"/>
      <c r="L798" s="229"/>
      <c r="M798" s="229"/>
      <c r="N798" s="229"/>
      <c r="O798" s="229"/>
      <c r="P798" s="229"/>
      <c r="Q798" s="229"/>
      <c r="R798" s="229"/>
      <c r="S798" s="229"/>
      <c r="T798" s="229"/>
      <c r="U798" s="229"/>
      <c r="V798" s="229"/>
      <c r="W798" s="229"/>
      <c r="X798" s="229"/>
      <c r="Y798" s="229"/>
      <c r="Z798" s="229"/>
      <c r="AA798" s="229"/>
      <c r="AB798" s="229"/>
      <c r="AC798" s="229"/>
      <c r="AD798" s="229"/>
      <c r="AE798" s="229"/>
      <c r="AF798" s="229"/>
      <c r="AG798" s="229"/>
      <c r="AH798" s="229"/>
      <c r="AI798" s="229"/>
    </row>
    <row r="799" spans="9:35">
      <c r="I799" s="229"/>
      <c r="J799" s="229"/>
      <c r="K799" s="229"/>
      <c r="L799" s="229"/>
      <c r="M799" s="229"/>
      <c r="N799" s="229"/>
      <c r="O799" s="229"/>
      <c r="P799" s="229"/>
      <c r="Q799" s="229"/>
      <c r="R799" s="229"/>
      <c r="S799" s="229"/>
      <c r="T799" s="229"/>
      <c r="U799" s="229"/>
      <c r="V799" s="229"/>
      <c r="W799" s="229"/>
      <c r="X799" s="229"/>
      <c r="Y799" s="229"/>
      <c r="Z799" s="229"/>
      <c r="AA799" s="229"/>
      <c r="AB799" s="229"/>
      <c r="AC799" s="229"/>
      <c r="AD799" s="229"/>
      <c r="AE799" s="229"/>
      <c r="AF799" s="229"/>
      <c r="AG799" s="229"/>
      <c r="AH799" s="229"/>
      <c r="AI799" s="229"/>
    </row>
    <row r="800" spans="9:35">
      <c r="I800" s="229"/>
      <c r="J800" s="229"/>
      <c r="K800" s="229"/>
      <c r="L800" s="229"/>
      <c r="M800" s="229"/>
      <c r="N800" s="229"/>
      <c r="O800" s="229"/>
      <c r="P800" s="229"/>
      <c r="Q800" s="229"/>
      <c r="R800" s="229"/>
      <c r="S800" s="229"/>
      <c r="T800" s="229"/>
      <c r="U800" s="229"/>
      <c r="V800" s="229"/>
      <c r="W800" s="229"/>
      <c r="X800" s="229"/>
      <c r="Y800" s="229"/>
      <c r="Z800" s="229"/>
      <c r="AA800" s="229"/>
      <c r="AB800" s="229"/>
      <c r="AC800" s="229"/>
      <c r="AD800" s="229"/>
      <c r="AE800" s="229"/>
      <c r="AF800" s="229"/>
      <c r="AG800" s="229"/>
      <c r="AH800" s="229"/>
      <c r="AI800" s="229"/>
    </row>
    <row r="801" spans="9:35">
      <c r="I801" s="229"/>
      <c r="J801" s="229"/>
      <c r="K801" s="229"/>
      <c r="L801" s="229"/>
      <c r="M801" s="229"/>
      <c r="N801" s="229"/>
      <c r="O801" s="229"/>
      <c r="P801" s="229"/>
      <c r="Q801" s="229"/>
      <c r="R801" s="229"/>
      <c r="S801" s="229"/>
      <c r="T801" s="229"/>
      <c r="U801" s="229"/>
      <c r="V801" s="229"/>
      <c r="W801" s="229"/>
      <c r="X801" s="229"/>
      <c r="Y801" s="229"/>
      <c r="Z801" s="229"/>
      <c r="AA801" s="229"/>
      <c r="AB801" s="229"/>
      <c r="AC801" s="229"/>
      <c r="AD801" s="229"/>
      <c r="AE801" s="229"/>
      <c r="AF801" s="229"/>
      <c r="AG801" s="229"/>
      <c r="AH801" s="229"/>
      <c r="AI801" s="229"/>
    </row>
    <row r="802" spans="9:35">
      <c r="I802" s="229"/>
      <c r="J802" s="229"/>
      <c r="K802" s="229"/>
      <c r="L802" s="229"/>
      <c r="M802" s="229"/>
      <c r="N802" s="229"/>
      <c r="O802" s="229"/>
      <c r="P802" s="229"/>
      <c r="Q802" s="229"/>
      <c r="R802" s="229"/>
      <c r="S802" s="229"/>
      <c r="T802" s="229"/>
      <c r="U802" s="229"/>
      <c r="V802" s="229"/>
      <c r="W802" s="229"/>
      <c r="X802" s="229"/>
      <c r="Y802" s="229"/>
      <c r="Z802" s="229"/>
      <c r="AA802" s="229"/>
      <c r="AB802" s="229"/>
      <c r="AC802" s="229"/>
      <c r="AD802" s="229"/>
      <c r="AE802" s="229"/>
      <c r="AF802" s="229"/>
      <c r="AG802" s="229"/>
      <c r="AH802" s="229"/>
      <c r="AI802" s="229"/>
    </row>
    <row r="803" spans="9:35">
      <c r="I803" s="229"/>
      <c r="J803" s="229"/>
      <c r="K803" s="229"/>
      <c r="L803" s="229"/>
      <c r="M803" s="229"/>
      <c r="N803" s="229"/>
      <c r="O803" s="229"/>
      <c r="P803" s="229"/>
      <c r="Q803" s="229"/>
      <c r="R803" s="229"/>
      <c r="S803" s="229"/>
      <c r="T803" s="229"/>
      <c r="U803" s="229"/>
      <c r="V803" s="229"/>
      <c r="W803" s="229"/>
      <c r="X803" s="229"/>
      <c r="Y803" s="229"/>
      <c r="Z803" s="229"/>
      <c r="AA803" s="229"/>
      <c r="AB803" s="229"/>
      <c r="AC803" s="229"/>
      <c r="AD803" s="229"/>
      <c r="AE803" s="229"/>
      <c r="AF803" s="229"/>
      <c r="AG803" s="229"/>
      <c r="AH803" s="229"/>
      <c r="AI803" s="229"/>
    </row>
    <row r="804" spans="9:35">
      <c r="I804" s="229"/>
      <c r="J804" s="229"/>
      <c r="K804" s="229"/>
      <c r="L804" s="229"/>
      <c r="M804" s="229"/>
      <c r="N804" s="229"/>
      <c r="O804" s="229"/>
      <c r="P804" s="229"/>
      <c r="Q804" s="229"/>
      <c r="R804" s="229"/>
      <c r="S804" s="229"/>
      <c r="T804" s="229"/>
      <c r="U804" s="229"/>
      <c r="V804" s="229"/>
      <c r="W804" s="229"/>
      <c r="X804" s="229"/>
      <c r="Y804" s="229"/>
      <c r="Z804" s="229"/>
      <c r="AA804" s="229"/>
      <c r="AB804" s="229"/>
      <c r="AC804" s="229"/>
      <c r="AD804" s="229"/>
      <c r="AE804" s="229"/>
      <c r="AF804" s="229"/>
      <c r="AG804" s="229"/>
      <c r="AH804" s="229"/>
      <c r="AI804" s="229"/>
    </row>
    <row r="805" spans="9:35">
      <c r="I805" s="229"/>
      <c r="J805" s="229"/>
      <c r="K805" s="229"/>
      <c r="L805" s="229"/>
      <c r="M805" s="229"/>
      <c r="N805" s="229"/>
      <c r="O805" s="229"/>
      <c r="P805" s="229"/>
      <c r="Q805" s="229"/>
      <c r="R805" s="229"/>
      <c r="S805" s="229"/>
      <c r="T805" s="229"/>
      <c r="U805" s="229"/>
      <c r="V805" s="229"/>
      <c r="W805" s="229"/>
      <c r="X805" s="229"/>
      <c r="Y805" s="229"/>
      <c r="Z805" s="229"/>
      <c r="AA805" s="229"/>
      <c r="AB805" s="229"/>
      <c r="AC805" s="229"/>
      <c r="AD805" s="229"/>
      <c r="AE805" s="229"/>
      <c r="AF805" s="229"/>
      <c r="AG805" s="229"/>
      <c r="AH805" s="229"/>
      <c r="AI805" s="229"/>
    </row>
    <row r="806" spans="9:35">
      <c r="I806" s="229"/>
      <c r="J806" s="229"/>
      <c r="K806" s="229"/>
      <c r="L806" s="229"/>
      <c r="M806" s="229"/>
      <c r="N806" s="229"/>
      <c r="O806" s="229"/>
      <c r="P806" s="229"/>
      <c r="Q806" s="229"/>
      <c r="R806" s="229"/>
      <c r="S806" s="229"/>
      <c r="T806" s="229"/>
      <c r="U806" s="229"/>
      <c r="V806" s="229"/>
      <c r="W806" s="229"/>
      <c r="X806" s="229"/>
      <c r="Y806" s="229"/>
      <c r="Z806" s="229"/>
      <c r="AA806" s="229"/>
      <c r="AB806" s="229"/>
      <c r="AC806" s="229"/>
      <c r="AD806" s="229"/>
      <c r="AE806" s="229"/>
      <c r="AF806" s="229"/>
      <c r="AG806" s="229"/>
      <c r="AH806" s="229"/>
      <c r="AI806" s="229"/>
    </row>
    <row r="807" spans="9:35">
      <c r="I807" s="229"/>
      <c r="J807" s="229"/>
      <c r="K807" s="229"/>
      <c r="L807" s="229"/>
      <c r="M807" s="229"/>
      <c r="N807" s="229"/>
      <c r="O807" s="229"/>
      <c r="P807" s="229"/>
      <c r="Q807" s="229"/>
      <c r="R807" s="229"/>
      <c r="S807" s="229"/>
      <c r="T807" s="229"/>
      <c r="U807" s="229"/>
      <c r="V807" s="229"/>
      <c r="W807" s="229"/>
      <c r="X807" s="229"/>
      <c r="Y807" s="229"/>
      <c r="Z807" s="229"/>
      <c r="AA807" s="229"/>
      <c r="AB807" s="229"/>
      <c r="AC807" s="229"/>
      <c r="AD807" s="229"/>
      <c r="AE807" s="229"/>
      <c r="AF807" s="229"/>
      <c r="AG807" s="229"/>
      <c r="AH807" s="229"/>
      <c r="AI807" s="229"/>
    </row>
    <row r="808" spans="9:35">
      <c r="I808" s="229"/>
      <c r="J808" s="229"/>
      <c r="K808" s="229"/>
      <c r="L808" s="229"/>
      <c r="M808" s="229"/>
      <c r="N808" s="229"/>
      <c r="O808" s="229"/>
      <c r="P808" s="229"/>
      <c r="Q808" s="229"/>
      <c r="R808" s="229"/>
      <c r="S808" s="229"/>
      <c r="T808" s="229"/>
      <c r="U808" s="229"/>
      <c r="V808" s="229"/>
      <c r="W808" s="229"/>
      <c r="X808" s="229"/>
      <c r="Y808" s="229"/>
      <c r="Z808" s="229"/>
      <c r="AA808" s="229"/>
      <c r="AB808" s="229"/>
      <c r="AC808" s="229"/>
      <c r="AD808" s="229"/>
      <c r="AE808" s="229"/>
      <c r="AF808" s="229"/>
      <c r="AG808" s="229"/>
      <c r="AH808" s="229"/>
      <c r="AI808" s="229"/>
    </row>
    <row r="809" spans="9:35">
      <c r="I809" s="229"/>
      <c r="J809" s="229"/>
      <c r="K809" s="229"/>
      <c r="L809" s="229"/>
      <c r="M809" s="229"/>
      <c r="N809" s="229"/>
      <c r="O809" s="229"/>
      <c r="P809" s="229"/>
      <c r="Q809" s="229"/>
      <c r="R809" s="229"/>
      <c r="S809" s="229"/>
      <c r="T809" s="229"/>
      <c r="U809" s="229"/>
      <c r="V809" s="229"/>
      <c r="W809" s="229"/>
      <c r="X809" s="229"/>
      <c r="Y809" s="229"/>
      <c r="Z809" s="229"/>
      <c r="AA809" s="229"/>
      <c r="AB809" s="229"/>
      <c r="AC809" s="229"/>
      <c r="AD809" s="229"/>
      <c r="AE809" s="229"/>
      <c r="AF809" s="229"/>
      <c r="AG809" s="229"/>
      <c r="AH809" s="229"/>
      <c r="AI809" s="229"/>
    </row>
    <row r="810" spans="9:35">
      <c r="I810" s="229"/>
      <c r="J810" s="229"/>
      <c r="K810" s="229"/>
      <c r="L810" s="229"/>
      <c r="M810" s="229"/>
      <c r="N810" s="229"/>
      <c r="O810" s="229"/>
      <c r="P810" s="229"/>
      <c r="Q810" s="229"/>
      <c r="R810" s="229"/>
      <c r="S810" s="229"/>
      <c r="T810" s="229"/>
      <c r="U810" s="229"/>
      <c r="V810" s="229"/>
      <c r="W810" s="229"/>
      <c r="X810" s="229"/>
      <c r="Y810" s="229"/>
      <c r="Z810" s="229"/>
      <c r="AA810" s="229"/>
      <c r="AB810" s="229"/>
      <c r="AC810" s="229"/>
      <c r="AD810" s="229"/>
      <c r="AE810" s="229"/>
      <c r="AF810" s="229"/>
      <c r="AG810" s="229"/>
      <c r="AH810" s="229"/>
      <c r="AI810" s="229"/>
    </row>
    <row r="811" spans="9:35">
      <c r="I811" s="229"/>
      <c r="J811" s="229"/>
      <c r="K811" s="229"/>
      <c r="L811" s="229"/>
      <c r="M811" s="229"/>
      <c r="N811" s="229"/>
      <c r="O811" s="229"/>
      <c r="P811" s="229"/>
      <c r="Q811" s="229"/>
      <c r="R811" s="229"/>
      <c r="S811" s="229"/>
      <c r="T811" s="229"/>
      <c r="U811" s="229"/>
      <c r="V811" s="229"/>
      <c r="W811" s="229"/>
      <c r="X811" s="229"/>
      <c r="Y811" s="229"/>
      <c r="Z811" s="229"/>
      <c r="AA811" s="229"/>
      <c r="AB811" s="229"/>
      <c r="AC811" s="229"/>
      <c r="AD811" s="229"/>
      <c r="AE811" s="229"/>
      <c r="AF811" s="229"/>
      <c r="AG811" s="229"/>
      <c r="AH811" s="229"/>
      <c r="AI811" s="229"/>
    </row>
    <row r="812" spans="9:35">
      <c r="I812" s="229"/>
      <c r="J812" s="229"/>
      <c r="K812" s="229"/>
      <c r="L812" s="229"/>
      <c r="M812" s="229"/>
      <c r="N812" s="229"/>
      <c r="O812" s="229"/>
      <c r="P812" s="229"/>
      <c r="Q812" s="229"/>
      <c r="R812" s="229"/>
      <c r="S812" s="229"/>
      <c r="T812" s="229"/>
      <c r="U812" s="229"/>
      <c r="V812" s="229"/>
      <c r="W812" s="229"/>
      <c r="X812" s="229"/>
      <c r="Y812" s="229"/>
      <c r="Z812" s="229"/>
      <c r="AA812" s="229"/>
      <c r="AB812" s="229"/>
      <c r="AC812" s="229"/>
      <c r="AD812" s="229"/>
      <c r="AE812" s="229"/>
      <c r="AF812" s="229"/>
      <c r="AG812" s="229"/>
      <c r="AH812" s="229"/>
      <c r="AI812" s="229"/>
    </row>
    <row r="813" spans="9:35">
      <c r="I813" s="229"/>
      <c r="J813" s="229"/>
      <c r="K813" s="229"/>
      <c r="L813" s="229"/>
      <c r="M813" s="229"/>
      <c r="N813" s="229"/>
      <c r="O813" s="229"/>
      <c r="P813" s="229"/>
      <c r="Q813" s="229"/>
      <c r="R813" s="229"/>
      <c r="S813" s="229"/>
      <c r="T813" s="229"/>
      <c r="U813" s="229"/>
      <c r="V813" s="229"/>
      <c r="W813" s="229"/>
      <c r="X813" s="229"/>
      <c r="Y813" s="229"/>
      <c r="Z813" s="229"/>
      <c r="AA813" s="229"/>
      <c r="AB813" s="229"/>
      <c r="AC813" s="229"/>
      <c r="AD813" s="229"/>
      <c r="AE813" s="229"/>
      <c r="AF813" s="229"/>
      <c r="AG813" s="229"/>
      <c r="AH813" s="229"/>
      <c r="AI813" s="229"/>
    </row>
    <row r="814" spans="9:35">
      <c r="I814" s="229"/>
      <c r="J814" s="229"/>
      <c r="K814" s="229"/>
      <c r="L814" s="229"/>
      <c r="M814" s="229"/>
      <c r="N814" s="229"/>
      <c r="O814" s="229"/>
      <c r="P814" s="229"/>
      <c r="Q814" s="229"/>
      <c r="R814" s="229"/>
      <c r="S814" s="229"/>
      <c r="T814" s="229"/>
      <c r="U814" s="229"/>
      <c r="V814" s="229"/>
      <c r="W814" s="229"/>
      <c r="X814" s="229"/>
      <c r="Y814" s="229"/>
      <c r="Z814" s="229"/>
      <c r="AA814" s="229"/>
      <c r="AB814" s="229"/>
      <c r="AC814" s="229"/>
      <c r="AD814" s="229"/>
      <c r="AE814" s="229"/>
      <c r="AF814" s="229"/>
      <c r="AG814" s="229"/>
      <c r="AH814" s="229"/>
      <c r="AI814" s="229"/>
    </row>
    <row r="815" spans="9:35">
      <c r="I815" s="229"/>
      <c r="J815" s="229"/>
      <c r="K815" s="229"/>
      <c r="L815" s="229"/>
      <c r="M815" s="229"/>
      <c r="N815" s="229"/>
      <c r="O815" s="229"/>
      <c r="P815" s="229"/>
      <c r="Q815" s="229"/>
      <c r="R815" s="229"/>
      <c r="S815" s="229"/>
      <c r="T815" s="229"/>
      <c r="U815" s="229"/>
      <c r="V815" s="229"/>
      <c r="W815" s="229"/>
      <c r="X815" s="229"/>
      <c r="Y815" s="229"/>
      <c r="Z815" s="229"/>
      <c r="AA815" s="229"/>
      <c r="AB815" s="229"/>
      <c r="AC815" s="229"/>
      <c r="AD815" s="229"/>
      <c r="AE815" s="229"/>
      <c r="AF815" s="229"/>
      <c r="AG815" s="229"/>
      <c r="AH815" s="229"/>
      <c r="AI815" s="229"/>
    </row>
    <row r="816" spans="9:35">
      <c r="I816" s="229"/>
      <c r="J816" s="229"/>
      <c r="K816" s="229"/>
      <c r="L816" s="229"/>
      <c r="M816" s="229"/>
      <c r="N816" s="229"/>
      <c r="O816" s="229"/>
      <c r="P816" s="229"/>
      <c r="Q816" s="229"/>
      <c r="R816" s="229"/>
      <c r="S816" s="229"/>
      <c r="T816" s="229"/>
      <c r="U816" s="229"/>
      <c r="V816" s="229"/>
      <c r="W816" s="229"/>
      <c r="X816" s="229"/>
      <c r="Y816" s="229"/>
      <c r="Z816" s="229"/>
      <c r="AA816" s="229"/>
      <c r="AB816" s="229"/>
      <c r="AC816" s="229"/>
      <c r="AD816" s="229"/>
      <c r="AE816" s="229"/>
      <c r="AF816" s="229"/>
      <c r="AG816" s="229"/>
      <c r="AH816" s="229"/>
      <c r="AI816" s="229"/>
    </row>
    <row r="817" spans="9:35">
      <c r="I817" s="229"/>
      <c r="J817" s="229"/>
      <c r="K817" s="229"/>
      <c r="L817" s="229"/>
      <c r="M817" s="229"/>
      <c r="N817" s="229"/>
      <c r="O817" s="229"/>
      <c r="P817" s="229"/>
      <c r="Q817" s="229"/>
      <c r="R817" s="229"/>
      <c r="S817" s="229"/>
      <c r="T817" s="229"/>
      <c r="U817" s="229"/>
      <c r="V817" s="229"/>
      <c r="W817" s="229"/>
      <c r="X817" s="229"/>
      <c r="Y817" s="229"/>
      <c r="Z817" s="229"/>
      <c r="AA817" s="229"/>
      <c r="AB817" s="229"/>
      <c r="AC817" s="229"/>
      <c r="AD817" s="229"/>
      <c r="AE817" s="229"/>
      <c r="AF817" s="229"/>
      <c r="AG817" s="229"/>
      <c r="AH817" s="229"/>
      <c r="AI817" s="229"/>
    </row>
    <row r="818" spans="9:35">
      <c r="I818" s="229"/>
      <c r="J818" s="229"/>
      <c r="K818" s="229"/>
      <c r="L818" s="229"/>
      <c r="M818" s="229"/>
      <c r="N818" s="229"/>
      <c r="O818" s="229"/>
      <c r="P818" s="229"/>
      <c r="Q818" s="229"/>
      <c r="R818" s="229"/>
      <c r="S818" s="229"/>
      <c r="T818" s="229"/>
      <c r="U818" s="229"/>
      <c r="V818" s="229"/>
      <c r="W818" s="229"/>
      <c r="X818" s="229"/>
      <c r="Y818" s="229"/>
      <c r="Z818" s="229"/>
      <c r="AA818" s="229"/>
      <c r="AB818" s="229"/>
      <c r="AC818" s="229"/>
      <c r="AD818" s="229"/>
      <c r="AE818" s="229"/>
      <c r="AF818" s="229"/>
      <c r="AG818" s="229"/>
      <c r="AH818" s="229"/>
      <c r="AI818" s="229"/>
    </row>
    <row r="819" spans="9:35">
      <c r="I819" s="229"/>
      <c r="J819" s="229"/>
      <c r="K819" s="229"/>
      <c r="L819" s="229"/>
      <c r="M819" s="229"/>
      <c r="N819" s="229"/>
      <c r="O819" s="229"/>
      <c r="P819" s="229"/>
      <c r="Q819" s="229"/>
      <c r="R819" s="229"/>
      <c r="S819" s="229"/>
      <c r="T819" s="229"/>
      <c r="U819" s="229"/>
      <c r="V819" s="229"/>
      <c r="W819" s="229"/>
      <c r="X819" s="229"/>
      <c r="Y819" s="229"/>
      <c r="Z819" s="229"/>
      <c r="AA819" s="229"/>
      <c r="AB819" s="229"/>
      <c r="AC819" s="229"/>
      <c r="AD819" s="229"/>
      <c r="AE819" s="229"/>
      <c r="AF819" s="229"/>
      <c r="AG819" s="229"/>
      <c r="AH819" s="229"/>
      <c r="AI819" s="229"/>
    </row>
    <row r="820" spans="9:35">
      <c r="I820" s="229"/>
      <c r="J820" s="229"/>
      <c r="K820" s="229"/>
      <c r="L820" s="229"/>
      <c r="M820" s="229"/>
      <c r="N820" s="229"/>
      <c r="O820" s="229"/>
      <c r="P820" s="229"/>
      <c r="Q820" s="229"/>
      <c r="R820" s="229"/>
      <c r="S820" s="229"/>
      <c r="T820" s="229"/>
      <c r="U820" s="229"/>
      <c r="V820" s="229"/>
      <c r="W820" s="229"/>
      <c r="X820" s="229"/>
      <c r="Y820" s="229"/>
      <c r="Z820" s="229"/>
      <c r="AA820" s="229"/>
      <c r="AB820" s="229"/>
      <c r="AC820" s="229"/>
      <c r="AD820" s="229"/>
      <c r="AE820" s="229"/>
      <c r="AF820" s="229"/>
      <c r="AG820" s="229"/>
      <c r="AH820" s="229"/>
      <c r="AI820" s="229"/>
    </row>
    <row r="821" spans="9:35">
      <c r="I821" s="229"/>
      <c r="J821" s="229"/>
      <c r="K821" s="229"/>
      <c r="L821" s="229"/>
      <c r="M821" s="229"/>
      <c r="N821" s="229"/>
      <c r="O821" s="229"/>
      <c r="P821" s="229"/>
      <c r="Q821" s="229"/>
      <c r="R821" s="229"/>
      <c r="S821" s="229"/>
      <c r="T821" s="229"/>
      <c r="U821" s="229"/>
      <c r="V821" s="229"/>
      <c r="W821" s="229"/>
      <c r="X821" s="229"/>
      <c r="Y821" s="229"/>
      <c r="Z821" s="229"/>
      <c r="AA821" s="229"/>
      <c r="AB821" s="229"/>
      <c r="AC821" s="229"/>
      <c r="AD821" s="229"/>
      <c r="AE821" s="229"/>
      <c r="AF821" s="229"/>
      <c r="AG821" s="229"/>
      <c r="AH821" s="229"/>
      <c r="AI821" s="229"/>
    </row>
    <row r="822" spans="9:35">
      <c r="I822" s="229"/>
      <c r="J822" s="229"/>
      <c r="K822" s="229"/>
      <c r="L822" s="229"/>
      <c r="M822" s="229"/>
      <c r="N822" s="229"/>
      <c r="O822" s="229"/>
      <c r="P822" s="229"/>
      <c r="Q822" s="229"/>
      <c r="R822" s="229"/>
      <c r="S822" s="229"/>
      <c r="T822" s="229"/>
      <c r="U822" s="229"/>
      <c r="V822" s="229"/>
      <c r="W822" s="229"/>
      <c r="X822" s="229"/>
      <c r="Y822" s="229"/>
      <c r="Z822" s="229"/>
      <c r="AA822" s="229"/>
      <c r="AB822" s="229"/>
      <c r="AC822" s="229"/>
      <c r="AD822" s="229"/>
      <c r="AE822" s="229"/>
      <c r="AF822" s="229"/>
      <c r="AG822" s="229"/>
      <c r="AH822" s="229"/>
      <c r="AI822" s="229"/>
    </row>
    <row r="823" spans="9:35">
      <c r="I823" s="229"/>
      <c r="J823" s="229"/>
      <c r="K823" s="229"/>
      <c r="L823" s="229"/>
      <c r="M823" s="229"/>
      <c r="N823" s="229"/>
      <c r="O823" s="229"/>
      <c r="P823" s="229"/>
      <c r="Q823" s="229"/>
      <c r="R823" s="229"/>
      <c r="S823" s="229"/>
      <c r="T823" s="229"/>
      <c r="U823" s="229"/>
      <c r="V823" s="229"/>
      <c r="W823" s="229"/>
      <c r="X823" s="229"/>
      <c r="Y823" s="229"/>
      <c r="Z823" s="229"/>
      <c r="AA823" s="229"/>
      <c r="AB823" s="229"/>
      <c r="AC823" s="229"/>
      <c r="AD823" s="229"/>
      <c r="AE823" s="229"/>
      <c r="AF823" s="229"/>
      <c r="AG823" s="229"/>
      <c r="AH823" s="229"/>
      <c r="AI823" s="229"/>
    </row>
    <row r="824" spans="9:35">
      <c r="I824" s="229"/>
      <c r="J824" s="229"/>
      <c r="K824" s="229"/>
      <c r="L824" s="229"/>
      <c r="M824" s="229"/>
      <c r="N824" s="229"/>
      <c r="O824" s="229"/>
      <c r="P824" s="229"/>
      <c r="Q824" s="229"/>
      <c r="R824" s="229"/>
      <c r="S824" s="229"/>
      <c r="T824" s="229"/>
      <c r="U824" s="229"/>
      <c r="V824" s="229"/>
      <c r="W824" s="229"/>
      <c r="X824" s="229"/>
      <c r="Y824" s="229"/>
      <c r="Z824" s="229"/>
      <c r="AA824" s="229"/>
      <c r="AB824" s="229"/>
      <c r="AC824" s="229"/>
      <c r="AD824" s="229"/>
      <c r="AE824" s="229"/>
      <c r="AF824" s="229"/>
      <c r="AG824" s="229"/>
      <c r="AH824" s="229"/>
      <c r="AI824" s="229"/>
    </row>
    <row r="825" spans="9:35">
      <c r="I825" s="229"/>
      <c r="J825" s="229"/>
      <c r="K825" s="229"/>
      <c r="L825" s="229"/>
      <c r="M825" s="229"/>
      <c r="N825" s="229"/>
      <c r="O825" s="229"/>
      <c r="P825" s="229"/>
      <c r="Q825" s="229"/>
      <c r="R825" s="229"/>
      <c r="S825" s="229"/>
      <c r="T825" s="229"/>
      <c r="U825" s="229"/>
      <c r="V825" s="229"/>
      <c r="W825" s="229"/>
      <c r="X825" s="229"/>
      <c r="Y825" s="229"/>
      <c r="Z825" s="229"/>
      <c r="AA825" s="229"/>
      <c r="AB825" s="229"/>
      <c r="AC825" s="229"/>
      <c r="AD825" s="229"/>
      <c r="AE825" s="229"/>
      <c r="AF825" s="229"/>
      <c r="AG825" s="229"/>
      <c r="AH825" s="229"/>
      <c r="AI825" s="229"/>
    </row>
    <row r="826" spans="9:35">
      <c r="I826" s="229"/>
      <c r="J826" s="229"/>
      <c r="K826" s="229"/>
      <c r="L826" s="229"/>
      <c r="M826" s="229"/>
      <c r="N826" s="229"/>
      <c r="O826" s="229"/>
      <c r="P826" s="229"/>
      <c r="Q826" s="229"/>
      <c r="R826" s="229"/>
      <c r="S826" s="229"/>
      <c r="T826" s="229"/>
      <c r="U826" s="229"/>
      <c r="V826" s="229"/>
      <c r="W826" s="229"/>
      <c r="X826" s="229"/>
      <c r="Y826" s="229"/>
      <c r="Z826" s="229"/>
      <c r="AA826" s="229"/>
      <c r="AB826" s="229"/>
      <c r="AC826" s="229"/>
      <c r="AD826" s="229"/>
      <c r="AE826" s="229"/>
      <c r="AF826" s="229"/>
      <c r="AG826" s="229"/>
      <c r="AH826" s="229"/>
      <c r="AI826" s="229"/>
    </row>
    <row r="827" spans="9:35">
      <c r="I827" s="229"/>
      <c r="J827" s="229"/>
      <c r="K827" s="229"/>
      <c r="L827" s="229"/>
      <c r="M827" s="229"/>
      <c r="N827" s="229"/>
      <c r="O827" s="229"/>
      <c r="P827" s="229"/>
      <c r="Q827" s="229"/>
      <c r="R827" s="229"/>
      <c r="S827" s="229"/>
      <c r="T827" s="229"/>
      <c r="U827" s="229"/>
      <c r="V827" s="229"/>
      <c r="W827" s="229"/>
      <c r="X827" s="229"/>
      <c r="Y827" s="229"/>
      <c r="Z827" s="229"/>
      <c r="AA827" s="229"/>
      <c r="AB827" s="229"/>
      <c r="AC827" s="229"/>
      <c r="AD827" s="229"/>
      <c r="AE827" s="229"/>
      <c r="AF827" s="229"/>
      <c r="AG827" s="229"/>
      <c r="AH827" s="229"/>
      <c r="AI827" s="229"/>
    </row>
    <row r="828" spans="9:35">
      <c r="I828" s="229"/>
      <c r="J828" s="229"/>
      <c r="K828" s="229"/>
      <c r="L828" s="229"/>
      <c r="M828" s="229"/>
      <c r="N828" s="229"/>
      <c r="O828" s="229"/>
      <c r="P828" s="229"/>
      <c r="Q828" s="229"/>
      <c r="R828" s="229"/>
      <c r="S828" s="229"/>
      <c r="T828" s="229"/>
      <c r="U828" s="229"/>
      <c r="V828" s="229"/>
      <c r="W828" s="229"/>
      <c r="X828" s="229"/>
      <c r="Y828" s="229"/>
      <c r="Z828" s="229"/>
      <c r="AA828" s="229"/>
      <c r="AB828" s="229"/>
      <c r="AC828" s="229"/>
      <c r="AD828" s="229"/>
      <c r="AE828" s="229"/>
      <c r="AF828" s="229"/>
      <c r="AG828" s="229"/>
      <c r="AH828" s="229"/>
      <c r="AI828" s="229"/>
    </row>
    <row r="829" spans="9:35">
      <c r="I829" s="229"/>
      <c r="J829" s="229"/>
      <c r="K829" s="229"/>
      <c r="L829" s="229"/>
      <c r="M829" s="229"/>
      <c r="N829" s="229"/>
      <c r="O829" s="229"/>
      <c r="P829" s="229"/>
      <c r="Q829" s="229"/>
      <c r="R829" s="229"/>
      <c r="S829" s="229"/>
      <c r="T829" s="229"/>
      <c r="U829" s="229"/>
      <c r="V829" s="229"/>
      <c r="W829" s="229"/>
      <c r="X829" s="229"/>
      <c r="Y829" s="229"/>
      <c r="Z829" s="229"/>
      <c r="AA829" s="229"/>
      <c r="AB829" s="229"/>
      <c r="AC829" s="229"/>
      <c r="AD829" s="229"/>
      <c r="AE829" s="229"/>
      <c r="AF829" s="229"/>
      <c r="AG829" s="229"/>
      <c r="AH829" s="229"/>
      <c r="AI829" s="229"/>
    </row>
    <row r="830" spans="9:35">
      <c r="I830" s="229"/>
      <c r="J830" s="229"/>
      <c r="K830" s="229"/>
      <c r="L830" s="229"/>
      <c r="M830" s="229"/>
      <c r="N830" s="229"/>
      <c r="O830" s="229"/>
      <c r="P830" s="229"/>
      <c r="Q830" s="229"/>
      <c r="R830" s="229"/>
      <c r="S830" s="229"/>
      <c r="T830" s="229"/>
      <c r="U830" s="229"/>
      <c r="V830" s="229"/>
      <c r="W830" s="229"/>
      <c r="X830" s="229"/>
      <c r="Y830" s="229"/>
      <c r="Z830" s="229"/>
      <c r="AA830" s="229"/>
      <c r="AB830" s="229"/>
      <c r="AC830" s="229"/>
      <c r="AD830" s="229"/>
      <c r="AE830" s="229"/>
      <c r="AF830" s="229"/>
      <c r="AG830" s="229"/>
      <c r="AH830" s="229"/>
      <c r="AI830" s="229"/>
    </row>
    <row r="831" spans="9:35">
      <c r="I831" s="229"/>
      <c r="J831" s="229"/>
      <c r="K831" s="229"/>
      <c r="L831" s="229"/>
      <c r="M831" s="229"/>
      <c r="N831" s="229"/>
      <c r="O831" s="229"/>
      <c r="P831" s="229"/>
      <c r="Q831" s="229"/>
      <c r="R831" s="229"/>
      <c r="S831" s="229"/>
      <c r="T831" s="229"/>
      <c r="U831" s="229"/>
      <c r="V831" s="229"/>
      <c r="W831" s="229"/>
      <c r="X831" s="229"/>
      <c r="Y831" s="229"/>
      <c r="Z831" s="229"/>
      <c r="AA831" s="229"/>
      <c r="AB831" s="229"/>
      <c r="AC831" s="229"/>
      <c r="AD831" s="229"/>
      <c r="AE831" s="229"/>
      <c r="AF831" s="229"/>
      <c r="AG831" s="229"/>
      <c r="AH831" s="229"/>
      <c r="AI831" s="229"/>
    </row>
    <row r="832" spans="9:35">
      <c r="I832" s="229"/>
      <c r="J832" s="229"/>
      <c r="K832" s="229"/>
      <c r="L832" s="229"/>
      <c r="M832" s="229"/>
      <c r="N832" s="229"/>
      <c r="O832" s="229"/>
      <c r="P832" s="229"/>
      <c r="Q832" s="229"/>
      <c r="R832" s="229"/>
      <c r="S832" s="229"/>
      <c r="T832" s="229"/>
      <c r="U832" s="229"/>
      <c r="V832" s="229"/>
      <c r="W832" s="229"/>
      <c r="X832" s="229"/>
      <c r="Y832" s="229"/>
      <c r="Z832" s="229"/>
      <c r="AA832" s="229"/>
      <c r="AB832" s="229"/>
      <c r="AC832" s="229"/>
      <c r="AD832" s="229"/>
      <c r="AE832" s="229"/>
      <c r="AF832" s="229"/>
      <c r="AG832" s="229"/>
      <c r="AH832" s="229"/>
      <c r="AI832" s="229"/>
    </row>
    <row r="833" spans="9:35">
      <c r="I833" s="229"/>
      <c r="J833" s="229"/>
      <c r="K833" s="229"/>
      <c r="L833" s="229"/>
      <c r="M833" s="229"/>
      <c r="N833" s="229"/>
      <c r="O833" s="229"/>
      <c r="P833" s="229"/>
      <c r="Q833" s="229"/>
      <c r="R833" s="229"/>
      <c r="S833" s="229"/>
      <c r="T833" s="229"/>
      <c r="U833" s="229"/>
      <c r="V833" s="229"/>
      <c r="W833" s="229"/>
      <c r="X833" s="229"/>
      <c r="Y833" s="229"/>
      <c r="Z833" s="229"/>
      <c r="AA833" s="229"/>
      <c r="AB833" s="229"/>
      <c r="AC833" s="229"/>
      <c r="AD833" s="229"/>
      <c r="AE833" s="229"/>
      <c r="AF833" s="229"/>
      <c r="AG833" s="229"/>
      <c r="AH833" s="229"/>
      <c r="AI833" s="229"/>
    </row>
    <row r="834" spans="9:35">
      <c r="I834" s="229"/>
      <c r="J834" s="229"/>
      <c r="K834" s="229"/>
      <c r="L834" s="229"/>
      <c r="M834" s="229"/>
      <c r="N834" s="229"/>
      <c r="O834" s="229"/>
      <c r="P834" s="229"/>
      <c r="Q834" s="229"/>
      <c r="R834" s="229"/>
      <c r="S834" s="229"/>
      <c r="T834" s="229"/>
      <c r="U834" s="229"/>
      <c r="V834" s="229"/>
      <c r="W834" s="229"/>
      <c r="X834" s="229"/>
      <c r="Y834" s="229"/>
      <c r="Z834" s="229"/>
      <c r="AA834" s="229"/>
      <c r="AB834" s="229"/>
      <c r="AC834" s="229"/>
      <c r="AD834" s="229"/>
      <c r="AE834" s="229"/>
      <c r="AF834" s="229"/>
      <c r="AG834" s="229"/>
      <c r="AH834" s="229"/>
      <c r="AI834" s="229"/>
    </row>
    <row r="835" spans="9:35">
      <c r="I835" s="229"/>
      <c r="J835" s="229"/>
      <c r="K835" s="229"/>
      <c r="L835" s="229"/>
      <c r="M835" s="229"/>
      <c r="N835" s="229"/>
      <c r="O835" s="229"/>
      <c r="P835" s="229"/>
      <c r="Q835" s="229"/>
      <c r="R835" s="229"/>
      <c r="S835" s="229"/>
      <c r="T835" s="229"/>
      <c r="U835" s="229"/>
      <c r="V835" s="229"/>
      <c r="W835" s="229"/>
      <c r="X835" s="229"/>
      <c r="Y835" s="229"/>
      <c r="Z835" s="229"/>
      <c r="AA835" s="229"/>
      <c r="AB835" s="229"/>
      <c r="AC835" s="229"/>
      <c r="AD835" s="229"/>
      <c r="AE835" s="229"/>
      <c r="AF835" s="229"/>
      <c r="AG835" s="229"/>
      <c r="AH835" s="229"/>
      <c r="AI835" s="229"/>
    </row>
    <row r="836" spans="9:35">
      <c r="I836" s="229"/>
      <c r="J836" s="229"/>
      <c r="K836" s="229"/>
      <c r="L836" s="229"/>
      <c r="M836" s="229"/>
      <c r="N836" s="229"/>
      <c r="O836" s="229"/>
      <c r="P836" s="229"/>
      <c r="Q836" s="229"/>
      <c r="R836" s="229"/>
      <c r="S836" s="229"/>
      <c r="T836" s="229"/>
      <c r="U836" s="229"/>
      <c r="V836" s="229"/>
      <c r="W836" s="229"/>
      <c r="X836" s="229"/>
      <c r="Y836" s="229"/>
      <c r="Z836" s="229"/>
      <c r="AA836" s="229"/>
      <c r="AB836" s="229"/>
      <c r="AC836" s="229"/>
      <c r="AD836" s="229"/>
      <c r="AE836" s="229"/>
      <c r="AF836" s="229"/>
      <c r="AG836" s="229"/>
      <c r="AH836" s="229"/>
      <c r="AI836" s="229"/>
    </row>
    <row r="837" spans="9:35">
      <c r="I837" s="229"/>
      <c r="J837" s="229"/>
      <c r="K837" s="229"/>
      <c r="L837" s="229"/>
      <c r="M837" s="229"/>
      <c r="N837" s="229"/>
      <c r="O837" s="229"/>
      <c r="P837" s="229"/>
      <c r="Q837" s="229"/>
      <c r="R837" s="229"/>
      <c r="S837" s="229"/>
      <c r="T837" s="229"/>
      <c r="U837" s="229"/>
      <c r="V837" s="229"/>
      <c r="W837" s="229"/>
      <c r="X837" s="229"/>
      <c r="Y837" s="229"/>
      <c r="Z837" s="229"/>
      <c r="AA837" s="229"/>
      <c r="AB837" s="229"/>
      <c r="AC837" s="229"/>
      <c r="AD837" s="229"/>
      <c r="AE837" s="229"/>
      <c r="AF837" s="229"/>
      <c r="AG837" s="229"/>
      <c r="AH837" s="229"/>
      <c r="AI837" s="229"/>
    </row>
    <row r="838" spans="9:35">
      <c r="I838" s="229"/>
      <c r="J838" s="229"/>
      <c r="K838" s="229"/>
      <c r="L838" s="229"/>
      <c r="M838" s="229"/>
      <c r="N838" s="229"/>
      <c r="O838" s="229"/>
      <c r="P838" s="229"/>
      <c r="Q838" s="229"/>
      <c r="R838" s="229"/>
      <c r="S838" s="229"/>
      <c r="T838" s="229"/>
      <c r="U838" s="229"/>
      <c r="V838" s="229"/>
      <c r="W838" s="229"/>
      <c r="X838" s="229"/>
      <c r="Y838" s="229"/>
      <c r="Z838" s="229"/>
      <c r="AA838" s="229"/>
      <c r="AB838" s="229"/>
      <c r="AC838" s="229"/>
      <c r="AD838" s="229"/>
      <c r="AE838" s="229"/>
      <c r="AF838" s="229"/>
      <c r="AG838" s="229"/>
      <c r="AH838" s="229"/>
      <c r="AI838" s="229"/>
    </row>
    <row r="839" spans="9:35">
      <c r="I839" s="229"/>
      <c r="J839" s="229"/>
      <c r="K839" s="229"/>
      <c r="L839" s="229"/>
      <c r="M839" s="229"/>
      <c r="N839" s="229"/>
      <c r="O839" s="229"/>
      <c r="P839" s="229"/>
      <c r="Q839" s="229"/>
      <c r="R839" s="229"/>
      <c r="S839" s="229"/>
      <c r="T839" s="229"/>
      <c r="U839" s="229"/>
      <c r="V839" s="229"/>
      <c r="W839" s="229"/>
      <c r="X839" s="229"/>
      <c r="Y839" s="229"/>
      <c r="Z839" s="229"/>
      <c r="AA839" s="229"/>
      <c r="AB839" s="229"/>
      <c r="AC839" s="229"/>
      <c r="AD839" s="229"/>
      <c r="AE839" s="229"/>
      <c r="AF839" s="229"/>
      <c r="AG839" s="229"/>
      <c r="AH839" s="229"/>
      <c r="AI839" s="229"/>
    </row>
    <row r="840" spans="9:35">
      <c r="I840" s="229"/>
      <c r="J840" s="229"/>
      <c r="K840" s="229"/>
      <c r="L840" s="229"/>
      <c r="M840" s="229"/>
      <c r="N840" s="229"/>
      <c r="O840" s="229"/>
      <c r="P840" s="229"/>
      <c r="Q840" s="229"/>
      <c r="R840" s="229"/>
      <c r="S840" s="229"/>
      <c r="T840" s="229"/>
      <c r="U840" s="229"/>
      <c r="V840" s="229"/>
      <c r="W840" s="229"/>
      <c r="X840" s="229"/>
      <c r="Y840" s="229"/>
      <c r="Z840" s="229"/>
      <c r="AA840" s="229"/>
      <c r="AB840" s="229"/>
      <c r="AC840" s="229"/>
      <c r="AD840" s="229"/>
      <c r="AE840" s="229"/>
      <c r="AF840" s="229"/>
      <c r="AG840" s="229"/>
      <c r="AH840" s="229"/>
      <c r="AI840" s="229"/>
    </row>
    <row r="841" spans="9:35">
      <c r="I841" s="229"/>
      <c r="J841" s="229"/>
      <c r="K841" s="229"/>
      <c r="L841" s="229"/>
      <c r="M841" s="229"/>
      <c r="N841" s="229"/>
      <c r="O841" s="229"/>
      <c r="P841" s="229"/>
      <c r="Q841" s="229"/>
      <c r="R841" s="229"/>
      <c r="S841" s="229"/>
      <c r="T841" s="229"/>
      <c r="U841" s="229"/>
      <c r="V841" s="229"/>
      <c r="W841" s="229"/>
      <c r="X841" s="229"/>
      <c r="Y841" s="229"/>
      <c r="Z841" s="229"/>
      <c r="AA841" s="229"/>
      <c r="AB841" s="229"/>
      <c r="AC841" s="229"/>
      <c r="AD841" s="229"/>
      <c r="AE841" s="229"/>
      <c r="AF841" s="229"/>
      <c r="AG841" s="229"/>
      <c r="AH841" s="229"/>
      <c r="AI841" s="229"/>
    </row>
    <row r="842" spans="9:35">
      <c r="I842" s="229"/>
      <c r="J842" s="229"/>
      <c r="K842" s="229"/>
      <c r="L842" s="229"/>
      <c r="M842" s="229"/>
      <c r="N842" s="229"/>
      <c r="O842" s="229"/>
      <c r="P842" s="229"/>
      <c r="Q842" s="229"/>
      <c r="R842" s="229"/>
      <c r="S842" s="229"/>
      <c r="T842" s="229"/>
      <c r="U842" s="229"/>
      <c r="V842" s="229"/>
      <c r="W842" s="229"/>
      <c r="X842" s="229"/>
      <c r="Y842" s="229"/>
      <c r="Z842" s="229"/>
      <c r="AA842" s="229"/>
      <c r="AB842" s="229"/>
      <c r="AC842" s="229"/>
      <c r="AD842" s="229"/>
      <c r="AE842" s="229"/>
      <c r="AF842" s="229"/>
      <c r="AG842" s="229"/>
      <c r="AH842" s="229"/>
      <c r="AI842" s="229"/>
    </row>
    <row r="843" spans="9:35">
      <c r="I843" s="229"/>
      <c r="J843" s="229"/>
      <c r="K843" s="229"/>
      <c r="L843" s="229"/>
      <c r="M843" s="229"/>
      <c r="N843" s="229"/>
      <c r="O843" s="229"/>
      <c r="P843" s="229"/>
      <c r="Q843" s="229"/>
      <c r="R843" s="229"/>
      <c r="S843" s="229"/>
      <c r="T843" s="229"/>
      <c r="U843" s="229"/>
      <c r="V843" s="229"/>
      <c r="W843" s="229"/>
      <c r="X843" s="229"/>
      <c r="Y843" s="229"/>
      <c r="Z843" s="229"/>
      <c r="AA843" s="229"/>
      <c r="AB843" s="229"/>
      <c r="AC843" s="229"/>
      <c r="AD843" s="229"/>
      <c r="AE843" s="229"/>
      <c r="AF843" s="229"/>
      <c r="AG843" s="229"/>
      <c r="AH843" s="229"/>
      <c r="AI843" s="229"/>
    </row>
    <row r="844" spans="9:35">
      <c r="I844" s="229"/>
      <c r="J844" s="229"/>
      <c r="K844" s="229"/>
      <c r="L844" s="229"/>
      <c r="M844" s="229"/>
      <c r="N844" s="229"/>
      <c r="O844" s="229"/>
      <c r="P844" s="229"/>
      <c r="Q844" s="229"/>
      <c r="R844" s="229"/>
      <c r="S844" s="229"/>
      <c r="T844" s="229"/>
      <c r="U844" s="229"/>
      <c r="V844" s="229"/>
      <c r="W844" s="229"/>
      <c r="X844" s="229"/>
      <c r="Y844" s="229"/>
      <c r="Z844" s="229"/>
      <c r="AA844" s="229"/>
      <c r="AB844" s="229"/>
      <c r="AC844" s="229"/>
      <c r="AD844" s="229"/>
      <c r="AE844" s="229"/>
      <c r="AF844" s="229"/>
      <c r="AG844" s="229"/>
      <c r="AH844" s="229"/>
      <c r="AI844" s="229"/>
    </row>
    <row r="845" spans="9:35">
      <c r="I845" s="229"/>
      <c r="J845" s="229"/>
      <c r="K845" s="229"/>
      <c r="L845" s="229"/>
      <c r="M845" s="229"/>
      <c r="N845" s="229"/>
      <c r="O845" s="229"/>
      <c r="P845" s="229"/>
      <c r="Q845" s="229"/>
      <c r="R845" s="229"/>
      <c r="S845" s="229"/>
      <c r="T845" s="229"/>
      <c r="U845" s="229"/>
      <c r="V845" s="229"/>
      <c r="W845" s="229"/>
      <c r="X845" s="229"/>
      <c r="Y845" s="229"/>
      <c r="Z845" s="229"/>
      <c r="AA845" s="229"/>
      <c r="AB845" s="229"/>
      <c r="AC845" s="229"/>
      <c r="AD845" s="229"/>
      <c r="AE845" s="229"/>
      <c r="AF845" s="229"/>
      <c r="AG845" s="229"/>
      <c r="AH845" s="229"/>
      <c r="AI845" s="229"/>
    </row>
    <row r="846" spans="9:35">
      <c r="I846" s="229"/>
      <c r="J846" s="229"/>
      <c r="K846" s="229"/>
      <c r="L846" s="229"/>
      <c r="M846" s="229"/>
      <c r="N846" s="229"/>
      <c r="O846" s="229"/>
      <c r="P846" s="229"/>
      <c r="Q846" s="229"/>
      <c r="R846" s="229"/>
      <c r="S846" s="229"/>
      <c r="T846" s="229"/>
      <c r="U846" s="229"/>
      <c r="V846" s="229"/>
      <c r="W846" s="229"/>
      <c r="X846" s="229"/>
      <c r="Y846" s="229"/>
      <c r="Z846" s="229"/>
      <c r="AA846" s="229"/>
      <c r="AB846" s="229"/>
      <c r="AC846" s="229"/>
      <c r="AD846" s="229"/>
      <c r="AE846" s="229"/>
      <c r="AF846" s="229"/>
      <c r="AG846" s="229"/>
      <c r="AH846" s="229"/>
      <c r="AI846" s="229"/>
    </row>
    <row r="847" spans="9:35">
      <c r="I847" s="229"/>
      <c r="J847" s="229"/>
      <c r="K847" s="229"/>
      <c r="L847" s="229"/>
      <c r="M847" s="229"/>
      <c r="N847" s="229"/>
      <c r="O847" s="229"/>
      <c r="P847" s="229"/>
      <c r="Q847" s="229"/>
      <c r="R847" s="229"/>
      <c r="S847" s="229"/>
      <c r="T847" s="229"/>
      <c r="U847" s="229"/>
      <c r="V847" s="229"/>
      <c r="W847" s="229"/>
      <c r="X847" s="229"/>
      <c r="Y847" s="229"/>
      <c r="Z847" s="229"/>
      <c r="AA847" s="229"/>
      <c r="AB847" s="229"/>
      <c r="AC847" s="229"/>
      <c r="AD847" s="229"/>
      <c r="AE847" s="229"/>
      <c r="AF847" s="229"/>
      <c r="AG847" s="229"/>
      <c r="AH847" s="229"/>
      <c r="AI847" s="229"/>
    </row>
    <row r="848" spans="9:35">
      <c r="I848" s="229"/>
      <c r="J848" s="229"/>
      <c r="K848" s="229"/>
      <c r="L848" s="229"/>
      <c r="M848" s="229"/>
      <c r="N848" s="229"/>
      <c r="O848" s="229"/>
      <c r="P848" s="229"/>
      <c r="Q848" s="229"/>
      <c r="R848" s="229"/>
      <c r="S848" s="229"/>
      <c r="T848" s="229"/>
      <c r="U848" s="229"/>
      <c r="V848" s="229"/>
      <c r="W848" s="229"/>
      <c r="X848" s="229"/>
      <c r="Y848" s="229"/>
      <c r="Z848" s="229"/>
      <c r="AA848" s="229"/>
      <c r="AB848" s="229"/>
      <c r="AC848" s="229"/>
      <c r="AD848" s="229"/>
      <c r="AE848" s="229"/>
      <c r="AF848" s="229"/>
      <c r="AG848" s="229"/>
      <c r="AH848" s="229"/>
      <c r="AI848" s="229"/>
    </row>
    <row r="849" spans="9:35">
      <c r="I849" s="229"/>
      <c r="J849" s="229"/>
      <c r="K849" s="229"/>
      <c r="L849" s="229"/>
      <c r="M849" s="229"/>
      <c r="N849" s="229"/>
      <c r="O849" s="229"/>
      <c r="P849" s="229"/>
      <c r="Q849" s="229"/>
      <c r="R849" s="229"/>
      <c r="S849" s="229"/>
      <c r="T849" s="229"/>
      <c r="U849" s="229"/>
      <c r="V849" s="229"/>
      <c r="W849" s="229"/>
      <c r="X849" s="229"/>
      <c r="Y849" s="229"/>
      <c r="Z849" s="229"/>
      <c r="AA849" s="229"/>
      <c r="AB849" s="229"/>
      <c r="AC849" s="229"/>
      <c r="AD849" s="229"/>
      <c r="AE849" s="229"/>
      <c r="AF849" s="229"/>
      <c r="AG849" s="229"/>
      <c r="AH849" s="229"/>
      <c r="AI849" s="229"/>
    </row>
    <row r="850" spans="9:35">
      <c r="I850" s="229"/>
      <c r="J850" s="229"/>
      <c r="K850" s="229"/>
      <c r="L850" s="229"/>
      <c r="M850" s="229"/>
      <c r="N850" s="229"/>
      <c r="O850" s="229"/>
      <c r="P850" s="229"/>
      <c r="Q850" s="229"/>
      <c r="R850" s="229"/>
      <c r="S850" s="229"/>
      <c r="T850" s="229"/>
      <c r="U850" s="229"/>
      <c r="V850" s="229"/>
      <c r="W850" s="229"/>
      <c r="X850" s="229"/>
      <c r="Y850" s="229"/>
      <c r="Z850" s="229"/>
      <c r="AA850" s="229"/>
      <c r="AB850" s="229"/>
      <c r="AC850" s="229"/>
      <c r="AD850" s="229"/>
      <c r="AE850" s="229"/>
      <c r="AF850" s="229"/>
      <c r="AG850" s="229"/>
      <c r="AH850" s="229"/>
      <c r="AI850" s="229"/>
    </row>
    <row r="851" spans="9:35">
      <c r="I851" s="229"/>
      <c r="J851" s="229"/>
      <c r="K851" s="229"/>
      <c r="L851" s="229"/>
      <c r="M851" s="229"/>
      <c r="N851" s="229"/>
      <c r="O851" s="229"/>
      <c r="P851" s="229"/>
      <c r="Q851" s="229"/>
      <c r="R851" s="229"/>
      <c r="S851" s="229"/>
      <c r="T851" s="229"/>
      <c r="U851" s="229"/>
      <c r="V851" s="229"/>
      <c r="W851" s="229"/>
      <c r="X851" s="229"/>
      <c r="Y851" s="229"/>
      <c r="Z851" s="229"/>
      <c r="AA851" s="229"/>
      <c r="AB851" s="229"/>
      <c r="AC851" s="229"/>
      <c r="AD851" s="229"/>
      <c r="AE851" s="229"/>
      <c r="AF851" s="229"/>
      <c r="AG851" s="229"/>
      <c r="AH851" s="229"/>
      <c r="AI851" s="229"/>
    </row>
    <row r="852" spans="9:35">
      <c r="I852" s="229"/>
      <c r="J852" s="229"/>
      <c r="K852" s="229"/>
      <c r="L852" s="229"/>
      <c r="M852" s="229"/>
      <c r="N852" s="229"/>
      <c r="O852" s="229"/>
      <c r="P852" s="229"/>
      <c r="Q852" s="229"/>
      <c r="R852" s="229"/>
      <c r="S852" s="229"/>
      <c r="T852" s="229"/>
      <c r="U852" s="229"/>
      <c r="V852" s="229"/>
      <c r="W852" s="229"/>
      <c r="X852" s="229"/>
      <c r="Y852" s="229"/>
      <c r="Z852" s="229"/>
      <c r="AA852" s="229"/>
      <c r="AB852" s="229"/>
      <c r="AC852" s="229"/>
      <c r="AD852" s="229"/>
      <c r="AE852" s="229"/>
      <c r="AF852" s="229"/>
      <c r="AG852" s="229"/>
      <c r="AH852" s="229"/>
      <c r="AI852" s="229"/>
    </row>
    <row r="853" spans="9:35">
      <c r="I853" s="229"/>
      <c r="J853" s="229"/>
      <c r="K853" s="229"/>
      <c r="L853" s="229"/>
      <c r="M853" s="229"/>
      <c r="N853" s="229"/>
      <c r="O853" s="229"/>
      <c r="P853" s="229"/>
      <c r="Q853" s="229"/>
      <c r="R853" s="229"/>
      <c r="S853" s="229"/>
      <c r="T853" s="229"/>
      <c r="U853" s="229"/>
      <c r="V853" s="229"/>
      <c r="W853" s="229"/>
      <c r="X853" s="229"/>
      <c r="Y853" s="229"/>
      <c r="Z853" s="229"/>
      <c r="AA853" s="229"/>
      <c r="AB853" s="229"/>
      <c r="AC853" s="229"/>
      <c r="AD853" s="229"/>
      <c r="AE853" s="229"/>
      <c r="AF853" s="229"/>
      <c r="AG853" s="229"/>
      <c r="AH853" s="229"/>
      <c r="AI853" s="229"/>
    </row>
    <row r="854" spans="9:35">
      <c r="I854" s="229"/>
      <c r="J854" s="229"/>
      <c r="K854" s="229"/>
      <c r="L854" s="229"/>
      <c r="M854" s="229"/>
      <c r="N854" s="229"/>
      <c r="O854" s="229"/>
      <c r="P854" s="229"/>
      <c r="Q854" s="229"/>
      <c r="R854" s="229"/>
      <c r="S854" s="229"/>
      <c r="T854" s="229"/>
      <c r="U854" s="229"/>
      <c r="V854" s="229"/>
      <c r="W854" s="229"/>
      <c r="X854" s="229"/>
      <c r="Y854" s="229"/>
      <c r="Z854" s="229"/>
      <c r="AA854" s="229"/>
      <c r="AB854" s="229"/>
      <c r="AC854" s="229"/>
      <c r="AD854" s="229"/>
      <c r="AE854" s="229"/>
      <c r="AF854" s="229"/>
      <c r="AG854" s="229"/>
      <c r="AH854" s="229"/>
      <c r="AI854" s="229"/>
    </row>
    <row r="855" spans="9:35">
      <c r="I855" s="229"/>
      <c r="J855" s="229"/>
      <c r="K855" s="229"/>
      <c r="L855" s="229"/>
      <c r="M855" s="229"/>
      <c r="N855" s="229"/>
      <c r="O855" s="229"/>
      <c r="P855" s="229"/>
      <c r="Q855" s="229"/>
      <c r="R855" s="229"/>
      <c r="S855" s="229"/>
      <c r="T855" s="229"/>
      <c r="U855" s="229"/>
      <c r="V855" s="229"/>
      <c r="W855" s="229"/>
      <c r="X855" s="229"/>
      <c r="Y855" s="229"/>
      <c r="Z855" s="229"/>
      <c r="AA855" s="229"/>
      <c r="AB855" s="229"/>
      <c r="AC855" s="229"/>
      <c r="AD855" s="229"/>
      <c r="AE855" s="229"/>
      <c r="AF855" s="229"/>
      <c r="AG855" s="229"/>
      <c r="AH855" s="229"/>
      <c r="AI855" s="229"/>
    </row>
    <row r="856" spans="9:35">
      <c r="I856" s="229"/>
      <c r="J856" s="229"/>
      <c r="K856" s="229"/>
      <c r="L856" s="229"/>
      <c r="M856" s="229"/>
      <c r="N856" s="229"/>
      <c r="O856" s="229"/>
      <c r="P856" s="229"/>
      <c r="Q856" s="229"/>
      <c r="R856" s="229"/>
      <c r="S856" s="229"/>
      <c r="T856" s="229"/>
      <c r="U856" s="229"/>
      <c r="V856" s="229"/>
      <c r="W856" s="229"/>
      <c r="X856" s="229"/>
      <c r="Y856" s="229"/>
      <c r="Z856" s="229"/>
      <c r="AA856" s="229"/>
      <c r="AB856" s="229"/>
      <c r="AC856" s="229"/>
      <c r="AD856" s="229"/>
      <c r="AE856" s="229"/>
      <c r="AF856" s="229"/>
      <c r="AG856" s="229"/>
      <c r="AH856" s="229"/>
      <c r="AI856" s="229"/>
    </row>
    <row r="857" spans="9:35">
      <c r="I857" s="229"/>
      <c r="J857" s="229"/>
      <c r="K857" s="229"/>
      <c r="L857" s="229"/>
      <c r="M857" s="229"/>
      <c r="N857" s="229"/>
      <c r="O857" s="229"/>
      <c r="P857" s="229"/>
      <c r="Q857" s="229"/>
      <c r="R857" s="229"/>
      <c r="S857" s="229"/>
      <c r="T857" s="229"/>
      <c r="U857" s="229"/>
      <c r="V857" s="229"/>
      <c r="W857" s="229"/>
      <c r="X857" s="229"/>
      <c r="Y857" s="229"/>
      <c r="Z857" s="229"/>
      <c r="AA857" s="229"/>
      <c r="AB857" s="229"/>
      <c r="AC857" s="229"/>
      <c r="AD857" s="229"/>
      <c r="AE857" s="229"/>
      <c r="AF857" s="229"/>
      <c r="AG857" s="229"/>
      <c r="AH857" s="229"/>
      <c r="AI857" s="229"/>
    </row>
    <row r="858" spans="9:35">
      <c r="I858" s="229"/>
      <c r="J858" s="229"/>
      <c r="K858" s="229"/>
      <c r="L858" s="229"/>
      <c r="M858" s="229"/>
      <c r="N858" s="229"/>
      <c r="O858" s="229"/>
      <c r="P858" s="229"/>
      <c r="Q858" s="229"/>
      <c r="R858" s="229"/>
      <c r="S858" s="229"/>
      <c r="T858" s="229"/>
      <c r="U858" s="229"/>
      <c r="V858" s="229"/>
      <c r="W858" s="229"/>
      <c r="X858" s="229"/>
      <c r="Y858" s="229"/>
      <c r="Z858" s="229"/>
      <c r="AA858" s="229"/>
      <c r="AB858" s="229"/>
      <c r="AC858" s="229"/>
      <c r="AD858" s="229"/>
      <c r="AE858" s="229"/>
      <c r="AF858" s="229"/>
      <c r="AG858" s="229"/>
      <c r="AH858" s="229"/>
      <c r="AI858" s="229"/>
    </row>
    <row r="859" spans="9:35">
      <c r="I859" s="229"/>
      <c r="J859" s="229"/>
      <c r="K859" s="229"/>
      <c r="L859" s="229"/>
      <c r="M859" s="229"/>
      <c r="N859" s="229"/>
      <c r="O859" s="229"/>
      <c r="P859" s="229"/>
      <c r="Q859" s="229"/>
      <c r="R859" s="229"/>
      <c r="S859" s="229"/>
      <c r="T859" s="229"/>
      <c r="U859" s="229"/>
      <c r="V859" s="229"/>
      <c r="W859" s="229"/>
      <c r="X859" s="229"/>
      <c r="Y859" s="229"/>
      <c r="Z859" s="229"/>
      <c r="AA859" s="229"/>
      <c r="AB859" s="229"/>
      <c r="AC859" s="229"/>
      <c r="AD859" s="229"/>
      <c r="AE859" s="229"/>
      <c r="AF859" s="229"/>
      <c r="AG859" s="229"/>
      <c r="AH859" s="229"/>
      <c r="AI859" s="229"/>
    </row>
    <row r="860" spans="9:35">
      <c r="I860" s="229"/>
      <c r="J860" s="229"/>
      <c r="K860" s="229"/>
      <c r="L860" s="229"/>
      <c r="M860" s="229"/>
      <c r="N860" s="229"/>
      <c r="O860" s="229"/>
      <c r="P860" s="229"/>
      <c r="Q860" s="229"/>
      <c r="R860" s="229"/>
      <c r="S860" s="229"/>
      <c r="T860" s="229"/>
      <c r="U860" s="229"/>
      <c r="V860" s="229"/>
      <c r="W860" s="229"/>
      <c r="X860" s="229"/>
      <c r="Y860" s="229"/>
      <c r="Z860" s="229"/>
      <c r="AA860" s="229"/>
      <c r="AB860" s="229"/>
      <c r="AC860" s="229"/>
      <c r="AD860" s="229"/>
      <c r="AE860" s="229"/>
      <c r="AF860" s="229"/>
      <c r="AG860" s="229"/>
      <c r="AH860" s="229"/>
      <c r="AI860" s="229"/>
    </row>
    <row r="861" spans="9:35">
      <c r="I861" s="229"/>
      <c r="J861" s="229"/>
      <c r="K861" s="229"/>
      <c r="L861" s="229"/>
      <c r="M861" s="229"/>
      <c r="N861" s="229"/>
      <c r="O861" s="229"/>
      <c r="P861" s="229"/>
      <c r="Q861" s="229"/>
      <c r="R861" s="229"/>
      <c r="S861" s="229"/>
      <c r="T861" s="229"/>
      <c r="U861" s="229"/>
      <c r="V861" s="229"/>
      <c r="W861" s="229"/>
      <c r="X861" s="229"/>
      <c r="Y861" s="229"/>
      <c r="Z861" s="229"/>
      <c r="AA861" s="229"/>
      <c r="AB861" s="229"/>
      <c r="AC861" s="229"/>
      <c r="AD861" s="229"/>
      <c r="AE861" s="229"/>
      <c r="AF861" s="229"/>
      <c r="AG861" s="229"/>
      <c r="AH861" s="229"/>
      <c r="AI861" s="229"/>
    </row>
    <row r="862" spans="9:35">
      <c r="I862" s="229"/>
      <c r="J862" s="229"/>
      <c r="K862" s="229"/>
      <c r="L862" s="229"/>
      <c r="M862" s="229"/>
      <c r="N862" s="229"/>
      <c r="O862" s="229"/>
      <c r="P862" s="229"/>
      <c r="Q862" s="229"/>
      <c r="R862" s="229"/>
      <c r="S862" s="229"/>
      <c r="T862" s="229"/>
      <c r="U862" s="229"/>
      <c r="V862" s="229"/>
      <c r="W862" s="229"/>
      <c r="X862" s="229"/>
      <c r="Y862" s="229"/>
      <c r="Z862" s="229"/>
      <c r="AA862" s="229"/>
      <c r="AB862" s="229"/>
      <c r="AC862" s="229"/>
      <c r="AD862" s="229"/>
      <c r="AE862" s="229"/>
      <c r="AF862" s="229"/>
      <c r="AG862" s="229"/>
      <c r="AH862" s="229"/>
      <c r="AI862" s="229"/>
    </row>
    <row r="863" spans="9:35">
      <c r="I863" s="229"/>
      <c r="J863" s="229"/>
      <c r="K863" s="229"/>
      <c r="L863" s="229"/>
      <c r="M863" s="229"/>
      <c r="N863" s="229"/>
      <c r="O863" s="229"/>
      <c r="P863" s="229"/>
      <c r="Q863" s="229"/>
      <c r="R863" s="229"/>
      <c r="S863" s="229"/>
      <c r="T863" s="229"/>
      <c r="U863" s="229"/>
      <c r="V863" s="229"/>
      <c r="W863" s="229"/>
      <c r="X863" s="229"/>
      <c r="Y863" s="229"/>
      <c r="Z863" s="229"/>
      <c r="AA863" s="229"/>
      <c r="AB863" s="229"/>
      <c r="AC863" s="229"/>
      <c r="AD863" s="229"/>
      <c r="AE863" s="229"/>
      <c r="AF863" s="229"/>
      <c r="AG863" s="229"/>
      <c r="AH863" s="229"/>
      <c r="AI863" s="229"/>
    </row>
    <row r="864" spans="9:35">
      <c r="I864" s="229"/>
      <c r="J864" s="229"/>
      <c r="K864" s="229"/>
      <c r="L864" s="229"/>
      <c r="M864" s="229"/>
      <c r="N864" s="229"/>
      <c r="O864" s="229"/>
      <c r="P864" s="229"/>
      <c r="Q864" s="229"/>
      <c r="R864" s="229"/>
      <c r="S864" s="229"/>
      <c r="T864" s="229"/>
      <c r="U864" s="229"/>
      <c r="V864" s="229"/>
      <c r="W864" s="229"/>
      <c r="X864" s="229"/>
      <c r="Y864" s="229"/>
      <c r="Z864" s="229"/>
      <c r="AA864" s="229"/>
      <c r="AB864" s="229"/>
      <c r="AC864" s="229"/>
      <c r="AD864" s="229"/>
      <c r="AE864" s="229"/>
      <c r="AF864" s="229"/>
      <c r="AG864" s="229"/>
      <c r="AH864" s="229"/>
      <c r="AI864" s="229"/>
    </row>
    <row r="865" spans="9:35">
      <c r="I865" s="229"/>
      <c r="J865" s="229"/>
      <c r="K865" s="229"/>
      <c r="L865" s="229"/>
      <c r="M865" s="229"/>
      <c r="N865" s="229"/>
      <c r="O865" s="229"/>
      <c r="P865" s="229"/>
      <c r="Q865" s="229"/>
      <c r="R865" s="229"/>
      <c r="S865" s="229"/>
      <c r="T865" s="229"/>
      <c r="U865" s="229"/>
      <c r="V865" s="229"/>
      <c r="W865" s="229"/>
      <c r="X865" s="229"/>
      <c r="Y865" s="229"/>
      <c r="Z865" s="229"/>
      <c r="AA865" s="229"/>
      <c r="AB865" s="229"/>
      <c r="AC865" s="229"/>
      <c r="AD865" s="229"/>
      <c r="AE865" s="229"/>
      <c r="AF865" s="229"/>
      <c r="AG865" s="229"/>
      <c r="AH865" s="229"/>
      <c r="AI865" s="229"/>
    </row>
    <row r="866" spans="9:35">
      <c r="I866" s="229"/>
      <c r="J866" s="229"/>
      <c r="K866" s="229"/>
      <c r="L866" s="229"/>
      <c r="M866" s="229"/>
      <c r="N866" s="229"/>
      <c r="O866" s="229"/>
      <c r="P866" s="229"/>
      <c r="Q866" s="229"/>
      <c r="R866" s="229"/>
      <c r="S866" s="229"/>
      <c r="T866" s="229"/>
      <c r="U866" s="229"/>
      <c r="V866" s="229"/>
      <c r="W866" s="229"/>
      <c r="X866" s="229"/>
      <c r="Y866" s="229"/>
      <c r="Z866" s="229"/>
      <c r="AA866" s="229"/>
      <c r="AB866" s="229"/>
      <c r="AC866" s="229"/>
      <c r="AD866" s="229"/>
      <c r="AE866" s="229"/>
      <c r="AF866" s="229"/>
      <c r="AG866" s="229"/>
      <c r="AH866" s="229"/>
      <c r="AI866" s="229"/>
    </row>
    <row r="867" spans="9:35">
      <c r="I867" s="229"/>
      <c r="J867" s="229"/>
      <c r="K867" s="229"/>
      <c r="L867" s="229"/>
      <c r="M867" s="229"/>
      <c r="N867" s="229"/>
      <c r="O867" s="229"/>
      <c r="P867" s="229"/>
      <c r="Q867" s="229"/>
      <c r="R867" s="229"/>
      <c r="S867" s="229"/>
      <c r="T867" s="229"/>
      <c r="U867" s="229"/>
      <c r="V867" s="229"/>
      <c r="W867" s="229"/>
      <c r="X867" s="229"/>
      <c r="Y867" s="229"/>
      <c r="Z867" s="229"/>
      <c r="AA867" s="229"/>
      <c r="AB867" s="229"/>
      <c r="AC867" s="229"/>
      <c r="AD867" s="229"/>
      <c r="AE867" s="229"/>
      <c r="AF867" s="229"/>
      <c r="AG867" s="229"/>
      <c r="AH867" s="229"/>
      <c r="AI867" s="229"/>
    </row>
    <row r="868" spans="9:35">
      <c r="I868" s="229"/>
      <c r="J868" s="229"/>
      <c r="K868" s="229"/>
      <c r="L868" s="229"/>
      <c r="M868" s="229"/>
      <c r="N868" s="229"/>
      <c r="O868" s="229"/>
      <c r="P868" s="229"/>
      <c r="Q868" s="229"/>
      <c r="R868" s="229"/>
      <c r="S868" s="229"/>
      <c r="T868" s="229"/>
      <c r="U868" s="229"/>
      <c r="V868" s="229"/>
      <c r="W868" s="229"/>
      <c r="X868" s="229"/>
      <c r="Y868" s="229"/>
      <c r="Z868" s="229"/>
      <c r="AA868" s="229"/>
      <c r="AB868" s="229"/>
      <c r="AC868" s="229"/>
      <c r="AD868" s="229"/>
      <c r="AE868" s="229"/>
      <c r="AF868" s="229"/>
      <c r="AG868" s="229"/>
      <c r="AH868" s="229"/>
      <c r="AI868" s="229"/>
    </row>
    <row r="869" spans="9:35">
      <c r="I869" s="229"/>
      <c r="J869" s="229"/>
      <c r="K869" s="229"/>
      <c r="L869" s="229"/>
      <c r="M869" s="229"/>
      <c r="N869" s="229"/>
      <c r="O869" s="229"/>
      <c r="P869" s="229"/>
      <c r="Q869" s="229"/>
      <c r="R869" s="229"/>
      <c r="S869" s="229"/>
      <c r="T869" s="229"/>
      <c r="U869" s="229"/>
      <c r="V869" s="229"/>
      <c r="W869" s="229"/>
      <c r="X869" s="229"/>
      <c r="Y869" s="229"/>
      <c r="Z869" s="229"/>
      <c r="AA869" s="229"/>
      <c r="AB869" s="229"/>
      <c r="AC869" s="229"/>
      <c r="AD869" s="229"/>
      <c r="AE869" s="229"/>
      <c r="AF869" s="229"/>
      <c r="AG869" s="229"/>
      <c r="AH869" s="229"/>
      <c r="AI869" s="229"/>
    </row>
    <row r="870" spans="9:35">
      <c r="I870" s="229"/>
      <c r="J870" s="229"/>
      <c r="K870" s="229"/>
      <c r="L870" s="229"/>
      <c r="M870" s="229"/>
      <c r="N870" s="229"/>
      <c r="O870" s="229"/>
      <c r="P870" s="229"/>
      <c r="Q870" s="229"/>
      <c r="R870" s="229"/>
      <c r="S870" s="229"/>
      <c r="T870" s="229"/>
      <c r="U870" s="229"/>
      <c r="V870" s="229"/>
      <c r="W870" s="229"/>
      <c r="X870" s="229"/>
      <c r="Y870" s="229"/>
      <c r="Z870" s="229"/>
      <c r="AA870" s="229"/>
      <c r="AB870" s="229"/>
      <c r="AC870" s="229"/>
      <c r="AD870" s="229"/>
      <c r="AE870" s="229"/>
      <c r="AF870" s="229"/>
      <c r="AG870" s="229"/>
      <c r="AH870" s="229"/>
      <c r="AI870" s="229"/>
    </row>
    <row r="871" spans="9:35">
      <c r="I871" s="229"/>
      <c r="J871" s="229"/>
      <c r="K871" s="229"/>
      <c r="L871" s="229"/>
      <c r="M871" s="229"/>
      <c r="N871" s="229"/>
      <c r="O871" s="229"/>
      <c r="P871" s="229"/>
      <c r="Q871" s="229"/>
      <c r="R871" s="229"/>
      <c r="S871" s="229"/>
      <c r="T871" s="229"/>
      <c r="U871" s="229"/>
      <c r="V871" s="229"/>
      <c r="W871" s="229"/>
      <c r="X871" s="229"/>
      <c r="Y871" s="229"/>
      <c r="Z871" s="229"/>
      <c r="AA871" s="229"/>
      <c r="AB871" s="229"/>
      <c r="AC871" s="229"/>
      <c r="AD871" s="229"/>
      <c r="AE871" s="229"/>
      <c r="AF871" s="229"/>
      <c r="AG871" s="229"/>
      <c r="AH871" s="229"/>
      <c r="AI871" s="229"/>
    </row>
    <row r="872" spans="9:35">
      <c r="I872" s="229"/>
      <c r="J872" s="229"/>
      <c r="K872" s="229"/>
      <c r="L872" s="229"/>
      <c r="M872" s="229"/>
      <c r="N872" s="229"/>
      <c r="O872" s="229"/>
      <c r="P872" s="229"/>
      <c r="Q872" s="229"/>
      <c r="R872" s="229"/>
      <c r="S872" s="229"/>
      <c r="T872" s="229"/>
      <c r="U872" s="229"/>
      <c r="V872" s="229"/>
      <c r="W872" s="229"/>
      <c r="X872" s="229"/>
      <c r="Y872" s="229"/>
      <c r="Z872" s="229"/>
      <c r="AA872" s="229"/>
      <c r="AB872" s="229"/>
      <c r="AC872" s="229"/>
      <c r="AD872" s="229"/>
      <c r="AE872" s="229"/>
      <c r="AF872" s="229"/>
      <c r="AG872" s="229"/>
      <c r="AH872" s="229"/>
      <c r="AI872" s="229"/>
    </row>
    <row r="873" spans="9:35">
      <c r="I873" s="229"/>
      <c r="J873" s="229"/>
      <c r="K873" s="229"/>
      <c r="L873" s="229"/>
      <c r="M873" s="229"/>
      <c r="N873" s="229"/>
      <c r="O873" s="229"/>
      <c r="P873" s="229"/>
      <c r="Q873" s="229"/>
      <c r="R873" s="229"/>
      <c r="S873" s="229"/>
      <c r="T873" s="229"/>
      <c r="U873" s="229"/>
      <c r="V873" s="229"/>
      <c r="W873" s="229"/>
      <c r="X873" s="229"/>
      <c r="Y873" s="229"/>
      <c r="Z873" s="229"/>
      <c r="AA873" s="229"/>
      <c r="AB873" s="229"/>
      <c r="AC873" s="229"/>
      <c r="AD873" s="229"/>
      <c r="AE873" s="229"/>
      <c r="AF873" s="229"/>
      <c r="AG873" s="229"/>
      <c r="AH873" s="229"/>
      <c r="AI873" s="229"/>
    </row>
    <row r="874" spans="9:35">
      <c r="I874" s="229"/>
      <c r="J874" s="229"/>
      <c r="K874" s="229"/>
      <c r="L874" s="229"/>
      <c r="M874" s="229"/>
      <c r="N874" s="229"/>
      <c r="O874" s="229"/>
      <c r="P874" s="229"/>
      <c r="Q874" s="229"/>
      <c r="R874" s="229"/>
      <c r="S874" s="229"/>
      <c r="T874" s="229"/>
      <c r="U874" s="229"/>
      <c r="V874" s="229"/>
      <c r="W874" s="229"/>
      <c r="X874" s="229"/>
      <c r="Y874" s="229"/>
      <c r="Z874" s="229"/>
      <c r="AA874" s="229"/>
      <c r="AB874" s="229"/>
      <c r="AC874" s="229"/>
      <c r="AD874" s="229"/>
      <c r="AE874" s="229"/>
      <c r="AF874" s="229"/>
      <c r="AG874" s="229"/>
      <c r="AH874" s="229"/>
      <c r="AI874" s="229"/>
    </row>
    <row r="875" spans="9:35">
      <c r="I875" s="229"/>
      <c r="J875" s="229"/>
      <c r="K875" s="229"/>
      <c r="L875" s="229"/>
      <c r="M875" s="229"/>
      <c r="N875" s="229"/>
      <c r="O875" s="229"/>
      <c r="P875" s="229"/>
      <c r="Q875" s="229"/>
      <c r="R875" s="229"/>
      <c r="S875" s="229"/>
      <c r="T875" s="229"/>
      <c r="U875" s="229"/>
      <c r="V875" s="229"/>
      <c r="W875" s="229"/>
      <c r="X875" s="229"/>
      <c r="Y875" s="229"/>
      <c r="Z875" s="229"/>
      <c r="AA875" s="229"/>
      <c r="AB875" s="229"/>
      <c r="AC875" s="229"/>
      <c r="AD875" s="229"/>
      <c r="AE875" s="229"/>
      <c r="AF875" s="229"/>
      <c r="AG875" s="229"/>
      <c r="AH875" s="229"/>
      <c r="AI875" s="229"/>
    </row>
    <row r="876" spans="9:35">
      <c r="I876" s="229"/>
      <c r="J876" s="229"/>
      <c r="K876" s="229"/>
      <c r="L876" s="229"/>
      <c r="M876" s="229"/>
      <c r="N876" s="229"/>
      <c r="O876" s="229"/>
      <c r="P876" s="229"/>
      <c r="Q876" s="229"/>
      <c r="R876" s="229"/>
      <c r="S876" s="229"/>
      <c r="T876" s="229"/>
      <c r="U876" s="229"/>
      <c r="V876" s="229"/>
      <c r="W876" s="229"/>
      <c r="X876" s="229"/>
      <c r="Y876" s="229"/>
      <c r="Z876" s="229"/>
      <c r="AA876" s="229"/>
      <c r="AB876" s="229"/>
      <c r="AC876" s="229"/>
      <c r="AD876" s="229"/>
      <c r="AE876" s="229"/>
      <c r="AF876" s="229"/>
      <c r="AG876" s="229"/>
      <c r="AH876" s="229"/>
      <c r="AI876" s="229"/>
    </row>
    <row r="877" spans="9:35">
      <c r="I877" s="229"/>
      <c r="J877" s="229"/>
      <c r="K877" s="229"/>
      <c r="L877" s="229"/>
      <c r="M877" s="229"/>
      <c r="N877" s="229"/>
      <c r="O877" s="229"/>
      <c r="P877" s="229"/>
      <c r="Q877" s="229"/>
      <c r="R877" s="229"/>
      <c r="S877" s="229"/>
      <c r="T877" s="229"/>
      <c r="U877" s="229"/>
      <c r="V877" s="229"/>
      <c r="W877" s="229"/>
      <c r="X877" s="229"/>
      <c r="Y877" s="229"/>
      <c r="Z877" s="229"/>
      <c r="AA877" s="229"/>
      <c r="AB877" s="229"/>
      <c r="AC877" s="229"/>
      <c r="AD877" s="229"/>
      <c r="AE877" s="229"/>
      <c r="AF877" s="229"/>
      <c r="AG877" s="229"/>
      <c r="AH877" s="229"/>
      <c r="AI877" s="229"/>
    </row>
    <row r="878" spans="9:35">
      <c r="I878" s="229"/>
      <c r="J878" s="229"/>
      <c r="K878" s="229"/>
      <c r="L878" s="229"/>
      <c r="M878" s="229"/>
      <c r="N878" s="229"/>
      <c r="O878" s="229"/>
      <c r="P878" s="229"/>
      <c r="Q878" s="229"/>
      <c r="R878" s="229"/>
      <c r="S878" s="229"/>
      <c r="T878" s="229"/>
      <c r="U878" s="229"/>
      <c r="V878" s="229"/>
      <c r="W878" s="229"/>
      <c r="X878" s="229"/>
      <c r="Y878" s="229"/>
      <c r="Z878" s="229"/>
      <c r="AA878" s="229"/>
      <c r="AB878" s="229"/>
      <c r="AC878" s="229"/>
      <c r="AD878" s="229"/>
      <c r="AE878" s="229"/>
      <c r="AF878" s="229"/>
      <c r="AG878" s="229"/>
      <c r="AH878" s="229"/>
      <c r="AI878" s="229"/>
    </row>
    <row r="879" spans="9:35">
      <c r="I879" s="229"/>
      <c r="J879" s="229"/>
      <c r="K879" s="229"/>
      <c r="L879" s="229"/>
      <c r="M879" s="229"/>
      <c r="N879" s="229"/>
      <c r="O879" s="229"/>
      <c r="P879" s="229"/>
      <c r="Q879" s="229"/>
      <c r="R879" s="229"/>
      <c r="S879" s="229"/>
      <c r="T879" s="229"/>
      <c r="U879" s="229"/>
      <c r="V879" s="229"/>
      <c r="W879" s="229"/>
      <c r="X879" s="229"/>
      <c r="Y879" s="229"/>
      <c r="Z879" s="229"/>
      <c r="AA879" s="229"/>
      <c r="AB879" s="229"/>
      <c r="AC879" s="229"/>
      <c r="AD879" s="229"/>
      <c r="AE879" s="229"/>
      <c r="AF879" s="229"/>
      <c r="AG879" s="229"/>
      <c r="AH879" s="229"/>
      <c r="AI879" s="229"/>
    </row>
    <row r="880" spans="9:35">
      <c r="I880" s="229"/>
      <c r="J880" s="229"/>
      <c r="K880" s="229"/>
      <c r="L880" s="229"/>
      <c r="M880" s="229"/>
      <c r="N880" s="229"/>
      <c r="O880" s="229"/>
      <c r="P880" s="229"/>
      <c r="Q880" s="229"/>
      <c r="R880" s="229"/>
      <c r="S880" s="229"/>
      <c r="T880" s="229"/>
      <c r="U880" s="229"/>
      <c r="V880" s="229"/>
      <c r="W880" s="229"/>
      <c r="X880" s="229"/>
      <c r="Y880" s="229"/>
      <c r="Z880" s="229"/>
      <c r="AA880" s="229"/>
      <c r="AB880" s="229"/>
      <c r="AC880" s="229"/>
      <c r="AD880" s="229"/>
      <c r="AE880" s="229"/>
      <c r="AF880" s="229"/>
      <c r="AG880" s="229"/>
      <c r="AH880" s="229"/>
      <c r="AI880" s="229"/>
    </row>
    <row r="881" spans="9:35">
      <c r="I881" s="229"/>
      <c r="J881" s="229"/>
      <c r="K881" s="229"/>
      <c r="L881" s="229"/>
      <c r="M881" s="229"/>
      <c r="N881" s="229"/>
      <c r="O881" s="229"/>
      <c r="P881" s="229"/>
      <c r="Q881" s="229"/>
      <c r="R881" s="229"/>
      <c r="S881" s="229"/>
      <c r="T881" s="229"/>
      <c r="U881" s="229"/>
      <c r="V881" s="229"/>
      <c r="W881" s="229"/>
      <c r="X881" s="229"/>
      <c r="Y881" s="229"/>
      <c r="Z881" s="229"/>
      <c r="AA881" s="229"/>
      <c r="AB881" s="229"/>
      <c r="AC881" s="229"/>
      <c r="AD881" s="229"/>
      <c r="AE881" s="229"/>
      <c r="AF881" s="229"/>
      <c r="AG881" s="229"/>
      <c r="AH881" s="229"/>
      <c r="AI881" s="229"/>
    </row>
    <row r="882" spans="9:35">
      <c r="I882" s="229"/>
      <c r="J882" s="229"/>
      <c r="K882" s="229"/>
      <c r="L882" s="229"/>
      <c r="M882" s="229"/>
      <c r="N882" s="229"/>
      <c r="O882" s="229"/>
      <c r="P882" s="229"/>
      <c r="Q882" s="229"/>
      <c r="R882" s="229"/>
      <c r="S882" s="229"/>
      <c r="T882" s="229"/>
      <c r="U882" s="229"/>
      <c r="V882" s="229"/>
      <c r="W882" s="229"/>
      <c r="X882" s="229"/>
      <c r="Y882" s="229"/>
      <c r="Z882" s="229"/>
      <c r="AA882" s="229"/>
      <c r="AB882" s="229"/>
      <c r="AC882" s="229"/>
      <c r="AD882" s="229"/>
      <c r="AE882" s="229"/>
      <c r="AF882" s="229"/>
      <c r="AG882" s="229"/>
      <c r="AH882" s="229"/>
      <c r="AI882" s="229"/>
    </row>
    <row r="883" spans="9:35">
      <c r="I883" s="229"/>
      <c r="J883" s="229"/>
      <c r="K883" s="229"/>
      <c r="L883" s="229"/>
      <c r="M883" s="229"/>
      <c r="N883" s="229"/>
      <c r="O883" s="229"/>
      <c r="P883" s="229"/>
      <c r="Q883" s="229"/>
      <c r="R883" s="229"/>
      <c r="S883" s="229"/>
      <c r="T883" s="229"/>
      <c r="U883" s="229"/>
      <c r="V883" s="229"/>
      <c r="W883" s="229"/>
      <c r="X883" s="229"/>
      <c r="Y883" s="229"/>
      <c r="Z883" s="229"/>
      <c r="AA883" s="229"/>
      <c r="AB883" s="229"/>
      <c r="AC883" s="229"/>
      <c r="AD883" s="229"/>
      <c r="AE883" s="229"/>
      <c r="AF883" s="229"/>
      <c r="AG883" s="229"/>
      <c r="AH883" s="229"/>
      <c r="AI883" s="229"/>
    </row>
    <row r="884" spans="9:35">
      <c r="I884" s="229"/>
      <c r="J884" s="229"/>
      <c r="K884" s="229"/>
      <c r="L884" s="229"/>
      <c r="M884" s="229"/>
      <c r="N884" s="229"/>
      <c r="O884" s="229"/>
      <c r="P884" s="229"/>
      <c r="Q884" s="229"/>
      <c r="R884" s="229"/>
      <c r="S884" s="229"/>
      <c r="T884" s="229"/>
      <c r="U884" s="229"/>
      <c r="V884" s="229"/>
      <c r="W884" s="229"/>
      <c r="X884" s="229"/>
      <c r="Y884" s="229"/>
      <c r="Z884" s="229"/>
      <c r="AA884" s="229"/>
      <c r="AB884" s="229"/>
      <c r="AC884" s="229"/>
      <c r="AD884" s="229"/>
      <c r="AE884" s="229"/>
      <c r="AF884" s="229"/>
      <c r="AG884" s="229"/>
      <c r="AH884" s="229"/>
      <c r="AI884" s="229"/>
    </row>
    <row r="885" spans="9:35">
      <c r="I885" s="229"/>
      <c r="J885" s="229"/>
      <c r="K885" s="229"/>
      <c r="L885" s="229"/>
      <c r="M885" s="229"/>
      <c r="N885" s="229"/>
      <c r="O885" s="229"/>
      <c r="P885" s="229"/>
      <c r="Q885" s="229"/>
      <c r="R885" s="229"/>
      <c r="S885" s="229"/>
      <c r="T885" s="229"/>
      <c r="U885" s="229"/>
      <c r="V885" s="229"/>
      <c r="W885" s="229"/>
      <c r="X885" s="229"/>
      <c r="Y885" s="229"/>
      <c r="Z885" s="229"/>
      <c r="AA885" s="229"/>
      <c r="AB885" s="229"/>
      <c r="AC885" s="229"/>
      <c r="AD885" s="229"/>
      <c r="AE885" s="229"/>
      <c r="AF885" s="229"/>
      <c r="AG885" s="229"/>
      <c r="AH885" s="229"/>
      <c r="AI885" s="229"/>
    </row>
    <row r="886" spans="9:35">
      <c r="I886" s="229"/>
      <c r="J886" s="229"/>
      <c r="K886" s="229"/>
      <c r="L886" s="229"/>
      <c r="M886" s="229"/>
      <c r="N886" s="229"/>
      <c r="O886" s="229"/>
      <c r="P886" s="229"/>
      <c r="Q886" s="229"/>
      <c r="R886" s="229"/>
      <c r="S886" s="229"/>
      <c r="T886" s="229"/>
      <c r="U886" s="229"/>
      <c r="V886" s="229"/>
      <c r="W886" s="229"/>
      <c r="X886" s="229"/>
      <c r="Y886" s="229"/>
      <c r="Z886" s="229"/>
      <c r="AA886" s="229"/>
      <c r="AB886" s="229"/>
      <c r="AC886" s="229"/>
      <c r="AD886" s="229"/>
      <c r="AE886" s="229"/>
      <c r="AF886" s="229"/>
      <c r="AG886" s="229"/>
      <c r="AH886" s="229"/>
      <c r="AI886" s="229"/>
    </row>
    <row r="887" spans="9:35">
      <c r="I887" s="229"/>
      <c r="J887" s="229"/>
      <c r="K887" s="229"/>
      <c r="L887" s="229"/>
      <c r="M887" s="229"/>
      <c r="N887" s="229"/>
      <c r="O887" s="229"/>
      <c r="P887" s="229"/>
      <c r="Q887" s="229"/>
      <c r="R887" s="229"/>
      <c r="S887" s="229"/>
      <c r="T887" s="229"/>
      <c r="U887" s="229"/>
      <c r="V887" s="229"/>
      <c r="W887" s="229"/>
      <c r="X887" s="229"/>
      <c r="Y887" s="229"/>
      <c r="Z887" s="229"/>
      <c r="AA887" s="229"/>
      <c r="AB887" s="229"/>
      <c r="AC887" s="229"/>
      <c r="AD887" s="229"/>
      <c r="AE887" s="229"/>
      <c r="AF887" s="229"/>
      <c r="AG887" s="229"/>
      <c r="AH887" s="229"/>
      <c r="AI887" s="229"/>
    </row>
    <row r="888" spans="9:35">
      <c r="I888" s="229"/>
      <c r="J888" s="229"/>
      <c r="K888" s="229"/>
      <c r="L888" s="229"/>
      <c r="M888" s="229"/>
      <c r="N888" s="229"/>
      <c r="O888" s="229"/>
      <c r="P888" s="229"/>
      <c r="Q888" s="229"/>
      <c r="R888" s="229"/>
      <c r="S888" s="229"/>
      <c r="T888" s="229"/>
      <c r="U888" s="229"/>
      <c r="V888" s="229"/>
      <c r="W888" s="229"/>
      <c r="X888" s="229"/>
      <c r="Y888" s="229"/>
      <c r="Z888" s="229"/>
      <c r="AA888" s="229"/>
      <c r="AB888" s="229"/>
      <c r="AC888" s="229"/>
      <c r="AD888" s="229"/>
      <c r="AE888" s="229"/>
      <c r="AF888" s="229"/>
      <c r="AG888" s="229"/>
      <c r="AH888" s="229"/>
      <c r="AI888" s="229"/>
    </row>
    <row r="889" spans="9:35">
      <c r="I889" s="229"/>
      <c r="J889" s="229"/>
      <c r="K889" s="229"/>
      <c r="L889" s="229"/>
      <c r="M889" s="229"/>
      <c r="N889" s="229"/>
      <c r="O889" s="229"/>
      <c r="P889" s="229"/>
      <c r="Q889" s="229"/>
      <c r="R889" s="229"/>
      <c r="S889" s="229"/>
      <c r="T889" s="229"/>
      <c r="U889" s="229"/>
      <c r="V889" s="229"/>
      <c r="W889" s="229"/>
      <c r="X889" s="229"/>
      <c r="Y889" s="229"/>
      <c r="Z889" s="229"/>
      <c r="AA889" s="229"/>
      <c r="AB889" s="229"/>
      <c r="AC889" s="229"/>
      <c r="AD889" s="229"/>
      <c r="AE889" s="229"/>
      <c r="AF889" s="229"/>
      <c r="AG889" s="229"/>
      <c r="AH889" s="229"/>
      <c r="AI889" s="229"/>
    </row>
    <row r="890" spans="9:35">
      <c r="I890" s="229"/>
      <c r="J890" s="229"/>
      <c r="K890" s="229"/>
      <c r="L890" s="229"/>
      <c r="M890" s="229"/>
      <c r="N890" s="229"/>
      <c r="O890" s="229"/>
      <c r="P890" s="229"/>
      <c r="Q890" s="229"/>
      <c r="R890" s="229"/>
      <c r="S890" s="229"/>
      <c r="T890" s="229"/>
      <c r="U890" s="229"/>
      <c r="V890" s="229"/>
      <c r="W890" s="229"/>
      <c r="X890" s="229"/>
      <c r="Y890" s="229"/>
      <c r="Z890" s="229"/>
      <c r="AA890" s="229"/>
      <c r="AB890" s="229"/>
      <c r="AC890" s="229"/>
      <c r="AD890" s="229"/>
      <c r="AE890" s="229"/>
      <c r="AF890" s="229"/>
      <c r="AG890" s="229"/>
      <c r="AH890" s="229"/>
      <c r="AI890" s="229"/>
    </row>
    <row r="891" spans="9:35">
      <c r="I891" s="229"/>
      <c r="J891" s="229"/>
      <c r="K891" s="229"/>
      <c r="L891" s="229"/>
      <c r="M891" s="229"/>
      <c r="N891" s="229"/>
      <c r="O891" s="229"/>
      <c r="P891" s="229"/>
      <c r="Q891" s="229"/>
      <c r="R891" s="229"/>
      <c r="S891" s="229"/>
      <c r="T891" s="229"/>
      <c r="U891" s="229"/>
      <c r="V891" s="229"/>
      <c r="W891" s="229"/>
      <c r="X891" s="229"/>
      <c r="Y891" s="229"/>
      <c r="Z891" s="229"/>
      <c r="AA891" s="229"/>
      <c r="AB891" s="229"/>
      <c r="AC891" s="229"/>
      <c r="AD891" s="229"/>
      <c r="AE891" s="229"/>
      <c r="AF891" s="229"/>
      <c r="AG891" s="229"/>
      <c r="AH891" s="229"/>
      <c r="AI891" s="229"/>
    </row>
    <row r="892" spans="9:35">
      <c r="I892" s="229"/>
      <c r="J892" s="229"/>
      <c r="K892" s="229"/>
      <c r="L892" s="229"/>
      <c r="M892" s="229"/>
      <c r="N892" s="229"/>
      <c r="O892" s="229"/>
      <c r="P892" s="229"/>
      <c r="Q892" s="229"/>
      <c r="R892" s="229"/>
      <c r="S892" s="229"/>
      <c r="T892" s="229"/>
      <c r="U892" s="229"/>
      <c r="V892" s="229"/>
      <c r="W892" s="229"/>
      <c r="X892" s="229"/>
      <c r="Y892" s="229"/>
      <c r="Z892" s="229"/>
      <c r="AA892" s="229"/>
      <c r="AB892" s="229"/>
      <c r="AC892" s="229"/>
      <c r="AD892" s="229"/>
      <c r="AE892" s="229"/>
      <c r="AF892" s="229"/>
      <c r="AG892" s="229"/>
      <c r="AH892" s="229"/>
      <c r="AI892" s="229"/>
    </row>
    <row r="893" spans="9:35">
      <c r="I893" s="229"/>
      <c r="J893" s="229"/>
      <c r="K893" s="229"/>
      <c r="L893" s="229"/>
      <c r="M893" s="229"/>
      <c r="N893" s="229"/>
      <c r="O893" s="229"/>
      <c r="P893" s="229"/>
      <c r="Q893" s="229"/>
      <c r="R893" s="229"/>
      <c r="S893" s="229"/>
      <c r="T893" s="229"/>
      <c r="U893" s="229"/>
      <c r="V893" s="229"/>
      <c r="W893" s="229"/>
      <c r="X893" s="229"/>
      <c r="Y893" s="229"/>
      <c r="Z893" s="229"/>
      <c r="AA893" s="229"/>
      <c r="AB893" s="229"/>
      <c r="AC893" s="229"/>
      <c r="AD893" s="229"/>
      <c r="AE893" s="229"/>
      <c r="AF893" s="229"/>
      <c r="AG893" s="229"/>
      <c r="AH893" s="229"/>
      <c r="AI893" s="229"/>
    </row>
    <row r="894" spans="9:35">
      <c r="I894" s="229"/>
      <c r="J894" s="229"/>
      <c r="K894" s="229"/>
      <c r="L894" s="229"/>
      <c r="M894" s="229"/>
      <c r="N894" s="229"/>
      <c r="O894" s="229"/>
      <c r="P894" s="229"/>
      <c r="Q894" s="229"/>
      <c r="R894" s="229"/>
      <c r="S894" s="229"/>
      <c r="T894" s="229"/>
      <c r="U894" s="229"/>
      <c r="V894" s="229"/>
      <c r="W894" s="229"/>
      <c r="X894" s="229"/>
      <c r="Y894" s="229"/>
      <c r="Z894" s="229"/>
      <c r="AA894" s="229"/>
      <c r="AB894" s="229"/>
      <c r="AC894" s="229"/>
      <c r="AD894" s="229"/>
      <c r="AE894" s="229"/>
      <c r="AF894" s="229"/>
      <c r="AG894" s="229"/>
      <c r="AH894" s="229"/>
      <c r="AI894" s="229"/>
    </row>
    <row r="895" spans="9:35">
      <c r="I895" s="229"/>
      <c r="J895" s="229"/>
      <c r="K895" s="229"/>
      <c r="L895" s="229"/>
      <c r="M895" s="229"/>
      <c r="N895" s="229"/>
      <c r="O895" s="229"/>
      <c r="P895" s="229"/>
      <c r="Q895" s="229"/>
      <c r="R895" s="229"/>
      <c r="S895" s="229"/>
      <c r="T895" s="229"/>
      <c r="U895" s="229"/>
      <c r="V895" s="229"/>
      <c r="W895" s="229"/>
      <c r="X895" s="229"/>
      <c r="Y895" s="229"/>
      <c r="Z895" s="229"/>
      <c r="AA895" s="229"/>
      <c r="AB895" s="229"/>
      <c r="AC895" s="229"/>
      <c r="AD895" s="229"/>
      <c r="AE895" s="229"/>
      <c r="AF895" s="229"/>
      <c r="AG895" s="229"/>
      <c r="AH895" s="229"/>
      <c r="AI895" s="229"/>
    </row>
    <row r="896" spans="9:35">
      <c r="I896" s="229"/>
      <c r="J896" s="229"/>
      <c r="K896" s="229"/>
      <c r="L896" s="229"/>
      <c r="M896" s="229"/>
      <c r="N896" s="229"/>
      <c r="O896" s="229"/>
      <c r="P896" s="229"/>
      <c r="Q896" s="229"/>
      <c r="R896" s="229"/>
      <c r="S896" s="229"/>
      <c r="T896" s="229"/>
      <c r="U896" s="229"/>
      <c r="V896" s="229"/>
      <c r="W896" s="229"/>
      <c r="X896" s="229"/>
      <c r="Y896" s="229"/>
      <c r="Z896" s="229"/>
      <c r="AA896" s="229"/>
      <c r="AB896" s="229"/>
      <c r="AC896" s="229"/>
      <c r="AD896" s="229"/>
      <c r="AE896" s="229"/>
      <c r="AF896" s="229"/>
      <c r="AG896" s="229"/>
      <c r="AH896" s="229"/>
      <c r="AI896" s="229"/>
    </row>
    <row r="897" spans="9:35">
      <c r="I897" s="229"/>
      <c r="J897" s="229"/>
      <c r="K897" s="229"/>
      <c r="L897" s="229"/>
      <c r="M897" s="229"/>
      <c r="N897" s="229"/>
      <c r="O897" s="229"/>
      <c r="P897" s="229"/>
      <c r="Q897" s="229"/>
      <c r="R897" s="229"/>
      <c r="S897" s="229"/>
      <c r="T897" s="229"/>
      <c r="U897" s="229"/>
      <c r="V897" s="229"/>
      <c r="W897" s="229"/>
      <c r="X897" s="229"/>
      <c r="Y897" s="229"/>
      <c r="Z897" s="229"/>
      <c r="AA897" s="229"/>
      <c r="AB897" s="229"/>
      <c r="AC897" s="229"/>
      <c r="AD897" s="229"/>
      <c r="AE897" s="229"/>
      <c r="AF897" s="229"/>
      <c r="AG897" s="229"/>
      <c r="AH897" s="229"/>
      <c r="AI897" s="229"/>
    </row>
    <row r="898" spans="9:35">
      <c r="I898" s="229"/>
      <c r="J898" s="229"/>
      <c r="K898" s="229"/>
      <c r="L898" s="229"/>
      <c r="M898" s="229"/>
      <c r="N898" s="229"/>
      <c r="O898" s="229"/>
      <c r="P898" s="229"/>
      <c r="Q898" s="229"/>
      <c r="R898" s="229"/>
      <c r="S898" s="229"/>
      <c r="T898" s="229"/>
      <c r="U898" s="229"/>
      <c r="V898" s="229"/>
      <c r="W898" s="229"/>
      <c r="X898" s="229"/>
      <c r="Y898" s="229"/>
      <c r="Z898" s="229"/>
      <c r="AA898" s="229"/>
      <c r="AB898" s="229"/>
      <c r="AC898" s="229"/>
      <c r="AD898" s="229"/>
      <c r="AE898" s="229"/>
      <c r="AF898" s="229"/>
      <c r="AG898" s="229"/>
      <c r="AH898" s="229"/>
      <c r="AI898" s="229"/>
    </row>
    <row r="899" spans="9:35">
      <c r="I899" s="229"/>
      <c r="J899" s="229"/>
      <c r="K899" s="229"/>
      <c r="L899" s="229"/>
      <c r="M899" s="229"/>
      <c r="N899" s="229"/>
      <c r="O899" s="229"/>
      <c r="P899" s="229"/>
      <c r="Q899" s="229"/>
      <c r="R899" s="229"/>
      <c r="S899" s="229"/>
      <c r="T899" s="229"/>
      <c r="U899" s="229"/>
      <c r="V899" s="229"/>
      <c r="W899" s="229"/>
      <c r="X899" s="229"/>
      <c r="Y899" s="229"/>
      <c r="Z899" s="229"/>
      <c r="AA899" s="229"/>
      <c r="AB899" s="229"/>
      <c r="AC899" s="229"/>
      <c r="AD899" s="229"/>
      <c r="AE899" s="229"/>
      <c r="AF899" s="229"/>
      <c r="AG899" s="229"/>
      <c r="AH899" s="229"/>
      <c r="AI899" s="229"/>
    </row>
    <row r="900" spans="9:35">
      <c r="I900" s="229"/>
      <c r="J900" s="229"/>
      <c r="K900" s="229"/>
      <c r="L900" s="229"/>
      <c r="M900" s="229"/>
      <c r="N900" s="229"/>
      <c r="O900" s="229"/>
      <c r="P900" s="229"/>
      <c r="Q900" s="229"/>
      <c r="R900" s="229"/>
      <c r="S900" s="229"/>
      <c r="T900" s="229"/>
      <c r="U900" s="229"/>
      <c r="V900" s="229"/>
      <c r="W900" s="229"/>
      <c r="X900" s="229"/>
      <c r="Y900" s="229"/>
      <c r="Z900" s="229"/>
      <c r="AA900" s="229"/>
      <c r="AB900" s="229"/>
      <c r="AC900" s="229"/>
      <c r="AD900" s="229"/>
      <c r="AE900" s="229"/>
      <c r="AF900" s="229"/>
      <c r="AG900" s="229"/>
      <c r="AH900" s="229"/>
      <c r="AI900" s="229"/>
    </row>
    <row r="901" spans="9:35">
      <c r="I901" s="229"/>
      <c r="J901" s="229"/>
      <c r="K901" s="229"/>
      <c r="L901" s="229"/>
      <c r="M901" s="229"/>
      <c r="N901" s="229"/>
      <c r="O901" s="229"/>
      <c r="P901" s="229"/>
      <c r="Q901" s="229"/>
      <c r="R901" s="229"/>
      <c r="S901" s="229"/>
      <c r="T901" s="229"/>
      <c r="U901" s="229"/>
      <c r="V901" s="229"/>
      <c r="W901" s="229"/>
      <c r="X901" s="229"/>
      <c r="Y901" s="229"/>
      <c r="Z901" s="229"/>
      <c r="AA901" s="229"/>
      <c r="AB901" s="229"/>
      <c r="AC901" s="229"/>
      <c r="AD901" s="229"/>
      <c r="AE901" s="229"/>
      <c r="AF901" s="229"/>
      <c r="AG901" s="229"/>
      <c r="AH901" s="229"/>
      <c r="AI901" s="229"/>
    </row>
    <row r="902" spans="9:35">
      <c r="I902" s="229"/>
      <c r="J902" s="229"/>
      <c r="K902" s="229"/>
      <c r="L902" s="229"/>
      <c r="M902" s="229"/>
      <c r="N902" s="229"/>
      <c r="O902" s="229"/>
      <c r="P902" s="229"/>
      <c r="Q902" s="229"/>
      <c r="R902" s="229"/>
      <c r="S902" s="229"/>
      <c r="T902" s="229"/>
      <c r="U902" s="229"/>
      <c r="V902" s="229"/>
      <c r="W902" s="229"/>
      <c r="X902" s="229"/>
      <c r="Y902" s="229"/>
      <c r="Z902" s="229"/>
      <c r="AA902" s="229"/>
      <c r="AB902" s="229"/>
      <c r="AC902" s="229"/>
      <c r="AD902" s="229"/>
      <c r="AE902" s="229"/>
      <c r="AF902" s="229"/>
      <c r="AG902" s="229"/>
      <c r="AH902" s="229"/>
      <c r="AI902" s="229"/>
    </row>
    <row r="903" spans="9:35">
      <c r="I903" s="229"/>
      <c r="J903" s="229"/>
      <c r="K903" s="229"/>
      <c r="L903" s="229"/>
      <c r="M903" s="229"/>
      <c r="N903" s="229"/>
      <c r="O903" s="229"/>
      <c r="P903" s="229"/>
      <c r="Q903" s="229"/>
      <c r="R903" s="229"/>
      <c r="S903" s="229"/>
      <c r="T903" s="229"/>
      <c r="U903" s="229"/>
      <c r="V903" s="229"/>
      <c r="W903" s="229"/>
      <c r="X903" s="229"/>
      <c r="Y903" s="229"/>
      <c r="Z903" s="229"/>
      <c r="AA903" s="229"/>
      <c r="AB903" s="229"/>
      <c r="AC903" s="229"/>
      <c r="AD903" s="229"/>
      <c r="AE903" s="229"/>
      <c r="AF903" s="229"/>
      <c r="AG903" s="229"/>
      <c r="AH903" s="229"/>
      <c r="AI903" s="229"/>
    </row>
    <row r="904" spans="9:35">
      <c r="I904" s="229"/>
      <c r="J904" s="229"/>
      <c r="K904" s="229"/>
      <c r="L904" s="229"/>
      <c r="M904" s="229"/>
      <c r="N904" s="229"/>
      <c r="O904" s="229"/>
      <c r="P904" s="229"/>
      <c r="Q904" s="229"/>
      <c r="R904" s="229"/>
      <c r="S904" s="229"/>
      <c r="T904" s="229"/>
      <c r="U904" s="229"/>
      <c r="V904" s="229"/>
      <c r="W904" s="229"/>
      <c r="X904" s="229"/>
      <c r="Y904" s="229"/>
      <c r="Z904" s="229"/>
      <c r="AA904" s="229"/>
      <c r="AB904" s="229"/>
      <c r="AC904" s="229"/>
      <c r="AD904" s="229"/>
      <c r="AE904" s="229"/>
      <c r="AF904" s="229"/>
      <c r="AG904" s="229"/>
      <c r="AH904" s="229"/>
      <c r="AI904" s="229"/>
    </row>
    <row r="905" spans="9:35">
      <c r="I905" s="229"/>
      <c r="J905" s="229"/>
      <c r="K905" s="229"/>
      <c r="L905" s="229"/>
      <c r="M905" s="229"/>
      <c r="N905" s="229"/>
      <c r="O905" s="229"/>
      <c r="P905" s="229"/>
      <c r="Q905" s="229"/>
      <c r="R905" s="229"/>
      <c r="S905" s="229"/>
      <c r="T905" s="229"/>
      <c r="U905" s="229"/>
      <c r="V905" s="229"/>
      <c r="W905" s="229"/>
      <c r="X905" s="229"/>
      <c r="Y905" s="229"/>
      <c r="Z905" s="229"/>
      <c r="AA905" s="229"/>
      <c r="AB905" s="229"/>
      <c r="AC905" s="229"/>
      <c r="AD905" s="229"/>
      <c r="AE905" s="229"/>
      <c r="AF905" s="229"/>
      <c r="AG905" s="229"/>
      <c r="AH905" s="229"/>
      <c r="AI905" s="229"/>
    </row>
    <row r="906" spans="9:35">
      <c r="I906" s="229"/>
      <c r="J906" s="229"/>
      <c r="K906" s="229"/>
      <c r="L906" s="229"/>
      <c r="M906" s="229"/>
      <c r="N906" s="229"/>
      <c r="O906" s="229"/>
      <c r="P906" s="229"/>
      <c r="Q906" s="229"/>
      <c r="R906" s="229"/>
      <c r="S906" s="229"/>
      <c r="T906" s="229"/>
      <c r="U906" s="229"/>
      <c r="V906" s="229"/>
      <c r="W906" s="229"/>
      <c r="X906" s="229"/>
      <c r="Y906" s="229"/>
      <c r="Z906" s="229"/>
      <c r="AA906" s="229"/>
      <c r="AB906" s="229"/>
      <c r="AC906" s="229"/>
      <c r="AD906" s="229"/>
      <c r="AE906" s="229"/>
      <c r="AF906" s="229"/>
      <c r="AG906" s="229"/>
      <c r="AH906" s="229"/>
      <c r="AI906" s="229"/>
    </row>
    <row r="907" spans="9:35">
      <c r="I907" s="229"/>
      <c r="J907" s="229"/>
      <c r="K907" s="229"/>
      <c r="L907" s="229"/>
      <c r="M907" s="229"/>
      <c r="N907" s="229"/>
      <c r="O907" s="229"/>
      <c r="P907" s="229"/>
      <c r="Q907" s="229"/>
      <c r="R907" s="229"/>
      <c r="S907" s="229"/>
      <c r="T907" s="229"/>
      <c r="U907" s="229"/>
      <c r="V907" s="229"/>
      <c r="W907" s="229"/>
      <c r="X907" s="229"/>
      <c r="Y907" s="229"/>
      <c r="Z907" s="229"/>
      <c r="AA907" s="229"/>
      <c r="AB907" s="229"/>
      <c r="AC907" s="229"/>
      <c r="AD907" s="229"/>
      <c r="AE907" s="229"/>
      <c r="AF907" s="229"/>
      <c r="AG907" s="229"/>
      <c r="AH907" s="229"/>
      <c r="AI907" s="229"/>
    </row>
    <row r="908" spans="9:35">
      <c r="I908" s="229"/>
      <c r="J908" s="229"/>
      <c r="K908" s="229"/>
      <c r="L908" s="229"/>
      <c r="M908" s="229"/>
      <c r="N908" s="229"/>
      <c r="O908" s="229"/>
      <c r="P908" s="229"/>
      <c r="Q908" s="229"/>
      <c r="R908" s="229"/>
      <c r="S908" s="229"/>
      <c r="T908" s="229"/>
      <c r="U908" s="229"/>
      <c r="V908" s="229"/>
      <c r="W908" s="229"/>
      <c r="X908" s="229"/>
      <c r="Y908" s="229"/>
      <c r="Z908" s="229"/>
      <c r="AA908" s="229"/>
      <c r="AB908" s="229"/>
      <c r="AC908" s="229"/>
      <c r="AD908" s="229"/>
      <c r="AE908" s="229"/>
      <c r="AF908" s="229"/>
      <c r="AG908" s="229"/>
      <c r="AH908" s="229"/>
      <c r="AI908" s="229"/>
    </row>
    <row r="909" spans="9:35">
      <c r="I909" s="229"/>
      <c r="J909" s="229"/>
      <c r="K909" s="229"/>
      <c r="L909" s="229"/>
      <c r="M909" s="229"/>
      <c r="N909" s="229"/>
      <c r="O909" s="229"/>
      <c r="P909" s="229"/>
      <c r="Q909" s="229"/>
      <c r="R909" s="229"/>
      <c r="S909" s="229"/>
      <c r="T909" s="229"/>
      <c r="U909" s="229"/>
      <c r="V909" s="229"/>
      <c r="W909" s="229"/>
      <c r="X909" s="229"/>
      <c r="Y909" s="229"/>
      <c r="Z909" s="229"/>
      <c r="AA909" s="229"/>
      <c r="AB909" s="229"/>
      <c r="AC909" s="229"/>
      <c r="AD909" s="229"/>
      <c r="AE909" s="229"/>
      <c r="AF909" s="229"/>
      <c r="AG909" s="229"/>
      <c r="AH909" s="229"/>
      <c r="AI909" s="229"/>
    </row>
    <row r="910" spans="9:35">
      <c r="I910" s="229"/>
      <c r="J910" s="229"/>
      <c r="K910" s="229"/>
      <c r="L910" s="229"/>
      <c r="M910" s="229"/>
      <c r="N910" s="229"/>
      <c r="O910" s="229"/>
      <c r="P910" s="229"/>
      <c r="Q910" s="229"/>
      <c r="R910" s="229"/>
      <c r="S910" s="229"/>
      <c r="T910" s="229"/>
      <c r="U910" s="229"/>
      <c r="V910" s="229"/>
      <c r="W910" s="229"/>
      <c r="X910" s="229"/>
      <c r="Y910" s="229"/>
      <c r="Z910" s="229"/>
      <c r="AA910" s="229"/>
      <c r="AB910" s="229"/>
      <c r="AC910" s="229"/>
      <c r="AD910" s="229"/>
      <c r="AE910" s="229"/>
      <c r="AF910" s="229"/>
      <c r="AG910" s="229"/>
      <c r="AH910" s="229"/>
      <c r="AI910" s="229"/>
    </row>
    <row r="911" spans="9:35">
      <c r="I911" s="229"/>
      <c r="J911" s="229"/>
      <c r="K911" s="229"/>
      <c r="L911" s="229"/>
      <c r="M911" s="229"/>
      <c r="N911" s="229"/>
      <c r="O911" s="229"/>
      <c r="P911" s="229"/>
      <c r="Q911" s="229"/>
      <c r="R911" s="229"/>
      <c r="S911" s="229"/>
      <c r="T911" s="229"/>
      <c r="U911" s="229"/>
      <c r="V911" s="229"/>
      <c r="W911" s="229"/>
      <c r="X911" s="229"/>
      <c r="Y911" s="229"/>
      <c r="Z911" s="229"/>
      <c r="AA911" s="229"/>
      <c r="AB911" s="229"/>
      <c r="AC911" s="229"/>
      <c r="AD911" s="229"/>
      <c r="AE911" s="229"/>
      <c r="AF911" s="229"/>
      <c r="AG911" s="229"/>
      <c r="AH911" s="229"/>
      <c r="AI911" s="229"/>
    </row>
    <row r="912" spans="9:35">
      <c r="I912" s="229"/>
      <c r="J912" s="229"/>
      <c r="K912" s="229"/>
      <c r="L912" s="229"/>
      <c r="M912" s="229"/>
      <c r="N912" s="229"/>
      <c r="O912" s="229"/>
      <c r="P912" s="229"/>
      <c r="Q912" s="229"/>
      <c r="R912" s="229"/>
      <c r="S912" s="229"/>
      <c r="T912" s="229"/>
      <c r="U912" s="229"/>
      <c r="V912" s="229"/>
      <c r="W912" s="229"/>
      <c r="X912" s="229"/>
      <c r="Y912" s="229"/>
      <c r="Z912" s="229"/>
      <c r="AA912" s="229"/>
      <c r="AB912" s="229"/>
      <c r="AC912" s="229"/>
      <c r="AD912" s="229"/>
      <c r="AE912" s="229"/>
      <c r="AF912" s="229"/>
      <c r="AG912" s="229"/>
      <c r="AH912" s="229"/>
      <c r="AI912" s="229"/>
    </row>
    <row r="913" spans="9:35">
      <c r="I913" s="229"/>
      <c r="J913" s="229"/>
      <c r="K913" s="229"/>
      <c r="L913" s="229"/>
      <c r="M913" s="229"/>
      <c r="N913" s="229"/>
      <c r="O913" s="229"/>
      <c r="P913" s="229"/>
      <c r="Q913" s="229"/>
      <c r="R913" s="229"/>
      <c r="S913" s="229"/>
      <c r="T913" s="229"/>
      <c r="U913" s="229"/>
      <c r="V913" s="229"/>
      <c r="W913" s="229"/>
      <c r="X913" s="229"/>
      <c r="Y913" s="229"/>
      <c r="Z913" s="229"/>
      <c r="AA913" s="229"/>
      <c r="AB913" s="229"/>
      <c r="AC913" s="229"/>
      <c r="AD913" s="229"/>
      <c r="AE913" s="229"/>
      <c r="AF913" s="229"/>
      <c r="AG913" s="229"/>
      <c r="AH913" s="229"/>
      <c r="AI913" s="229"/>
    </row>
    <row r="914" spans="9:35">
      <c r="I914" s="229"/>
      <c r="J914" s="229"/>
      <c r="K914" s="229"/>
      <c r="L914" s="229"/>
      <c r="M914" s="229"/>
      <c r="N914" s="229"/>
      <c r="O914" s="229"/>
      <c r="P914" s="229"/>
      <c r="Q914" s="229"/>
      <c r="R914" s="229"/>
      <c r="S914" s="229"/>
      <c r="T914" s="229"/>
      <c r="U914" s="229"/>
      <c r="V914" s="229"/>
      <c r="W914" s="229"/>
      <c r="X914" s="229"/>
      <c r="Y914" s="229"/>
      <c r="Z914" s="229"/>
      <c r="AA914" s="229"/>
      <c r="AB914" s="229"/>
      <c r="AC914" s="229"/>
      <c r="AD914" s="229"/>
      <c r="AE914" s="229"/>
      <c r="AF914" s="229"/>
      <c r="AG914" s="229"/>
      <c r="AH914" s="229"/>
      <c r="AI914" s="229"/>
    </row>
    <row r="915" spans="9:35">
      <c r="I915" s="229"/>
      <c r="J915" s="229"/>
      <c r="K915" s="229"/>
      <c r="L915" s="229"/>
      <c r="M915" s="229"/>
      <c r="N915" s="229"/>
      <c r="O915" s="229"/>
      <c r="P915" s="229"/>
      <c r="Q915" s="229"/>
      <c r="R915" s="229"/>
      <c r="S915" s="229"/>
      <c r="T915" s="229"/>
      <c r="U915" s="229"/>
      <c r="V915" s="229"/>
      <c r="W915" s="229"/>
      <c r="X915" s="229"/>
      <c r="Y915" s="229"/>
      <c r="Z915" s="229"/>
      <c r="AA915" s="229"/>
      <c r="AB915" s="229"/>
      <c r="AC915" s="229"/>
      <c r="AD915" s="229"/>
      <c r="AE915" s="229"/>
      <c r="AF915" s="229"/>
      <c r="AG915" s="229"/>
      <c r="AH915" s="229"/>
      <c r="AI915" s="229"/>
    </row>
    <row r="916" spans="9:35">
      <c r="I916" s="229"/>
      <c r="J916" s="229"/>
      <c r="K916" s="229"/>
      <c r="L916" s="229"/>
      <c r="M916" s="229"/>
      <c r="N916" s="229"/>
      <c r="O916" s="229"/>
      <c r="P916" s="229"/>
      <c r="Q916" s="229"/>
      <c r="R916" s="229"/>
      <c r="S916" s="229"/>
      <c r="T916" s="229"/>
      <c r="U916" s="229"/>
      <c r="V916" s="229"/>
      <c r="W916" s="229"/>
      <c r="X916" s="229"/>
      <c r="Y916" s="229"/>
      <c r="Z916" s="229"/>
      <c r="AA916" s="229"/>
      <c r="AB916" s="229"/>
      <c r="AC916" s="229"/>
      <c r="AD916" s="229"/>
      <c r="AE916" s="229"/>
      <c r="AF916" s="229"/>
      <c r="AG916" s="229"/>
      <c r="AH916" s="229"/>
      <c r="AI916" s="229"/>
    </row>
    <row r="917" spans="9:35">
      <c r="I917" s="229"/>
      <c r="J917" s="229"/>
      <c r="K917" s="229"/>
      <c r="L917" s="229"/>
      <c r="M917" s="229"/>
      <c r="N917" s="229"/>
      <c r="O917" s="229"/>
      <c r="P917" s="229"/>
      <c r="Q917" s="229"/>
      <c r="R917" s="229"/>
      <c r="S917" s="229"/>
      <c r="T917" s="229"/>
      <c r="U917" s="229"/>
      <c r="V917" s="229"/>
      <c r="W917" s="229"/>
      <c r="X917" s="229"/>
      <c r="Y917" s="229"/>
      <c r="Z917" s="229"/>
      <c r="AA917" s="229"/>
      <c r="AB917" s="229"/>
      <c r="AC917" s="229"/>
      <c r="AD917" s="229"/>
      <c r="AE917" s="229"/>
      <c r="AF917" s="229"/>
      <c r="AG917" s="229"/>
      <c r="AH917" s="229"/>
      <c r="AI917" s="229"/>
    </row>
    <row r="918" spans="9:35">
      <c r="I918" s="229"/>
      <c r="J918" s="229"/>
      <c r="K918" s="229"/>
      <c r="L918" s="229"/>
      <c r="M918" s="229"/>
      <c r="N918" s="229"/>
      <c r="O918" s="229"/>
      <c r="P918" s="229"/>
      <c r="Q918" s="229"/>
      <c r="R918" s="229"/>
      <c r="S918" s="229"/>
      <c r="T918" s="229"/>
      <c r="U918" s="229"/>
      <c r="V918" s="229"/>
      <c r="W918" s="229"/>
      <c r="X918" s="229"/>
      <c r="Y918" s="229"/>
      <c r="Z918" s="229"/>
      <c r="AA918" s="229"/>
      <c r="AB918" s="229"/>
      <c r="AC918" s="229"/>
      <c r="AD918" s="229"/>
      <c r="AE918" s="229"/>
      <c r="AF918" s="229"/>
      <c r="AG918" s="229"/>
      <c r="AH918" s="229"/>
      <c r="AI918" s="229"/>
    </row>
    <row r="919" spans="9:35">
      <c r="I919" s="229"/>
      <c r="J919" s="229"/>
      <c r="K919" s="229"/>
      <c r="L919" s="229"/>
      <c r="M919" s="229"/>
      <c r="N919" s="229"/>
      <c r="O919" s="229"/>
      <c r="P919" s="229"/>
      <c r="Q919" s="229"/>
      <c r="R919" s="229"/>
      <c r="S919" s="229"/>
      <c r="T919" s="229"/>
      <c r="U919" s="229"/>
      <c r="V919" s="229"/>
      <c r="W919" s="229"/>
      <c r="X919" s="229"/>
      <c r="Y919" s="229"/>
      <c r="Z919" s="229"/>
      <c r="AA919" s="229"/>
      <c r="AB919" s="229"/>
      <c r="AC919" s="229"/>
      <c r="AD919" s="229"/>
      <c r="AE919" s="229"/>
      <c r="AF919" s="229"/>
      <c r="AG919" s="229"/>
      <c r="AH919" s="229"/>
      <c r="AI919" s="229"/>
    </row>
    <row r="920" spans="9:35">
      <c r="I920" s="229"/>
      <c r="J920" s="229"/>
      <c r="K920" s="229"/>
      <c r="L920" s="229"/>
      <c r="M920" s="229"/>
      <c r="N920" s="229"/>
      <c r="O920" s="229"/>
      <c r="P920" s="229"/>
      <c r="Q920" s="229"/>
      <c r="R920" s="229"/>
      <c r="S920" s="229"/>
      <c r="T920" s="229"/>
      <c r="U920" s="229"/>
      <c r="V920" s="229"/>
      <c r="W920" s="229"/>
      <c r="X920" s="229"/>
      <c r="Y920" s="229"/>
      <c r="Z920" s="229"/>
      <c r="AA920" s="229"/>
      <c r="AB920" s="229"/>
      <c r="AC920" s="229"/>
      <c r="AD920" s="229"/>
      <c r="AE920" s="229"/>
      <c r="AF920" s="229"/>
      <c r="AG920" s="229"/>
      <c r="AH920" s="229"/>
      <c r="AI920" s="229"/>
    </row>
    <row r="921" spans="9:35">
      <c r="I921" s="229"/>
      <c r="J921" s="229"/>
      <c r="K921" s="229"/>
      <c r="L921" s="229"/>
      <c r="M921" s="229"/>
      <c r="N921" s="229"/>
      <c r="O921" s="229"/>
      <c r="P921" s="229"/>
      <c r="Q921" s="229"/>
      <c r="R921" s="229"/>
      <c r="S921" s="229"/>
      <c r="T921" s="229"/>
      <c r="U921" s="229"/>
      <c r="V921" s="229"/>
      <c r="W921" s="229"/>
      <c r="X921" s="229"/>
      <c r="Y921" s="229"/>
      <c r="Z921" s="229"/>
      <c r="AA921" s="229"/>
      <c r="AB921" s="229"/>
      <c r="AC921" s="229"/>
      <c r="AD921" s="229"/>
      <c r="AE921" s="229"/>
      <c r="AF921" s="229"/>
      <c r="AG921" s="229"/>
      <c r="AH921" s="229"/>
      <c r="AI921" s="229"/>
    </row>
    <row r="922" spans="9:35">
      <c r="I922" s="229"/>
      <c r="J922" s="229"/>
      <c r="K922" s="229"/>
      <c r="L922" s="229"/>
      <c r="M922" s="229"/>
      <c r="N922" s="229"/>
      <c r="O922" s="229"/>
      <c r="P922" s="229"/>
      <c r="Q922" s="229"/>
      <c r="R922" s="229"/>
      <c r="S922" s="229"/>
      <c r="T922" s="229"/>
      <c r="U922" s="229"/>
      <c r="V922" s="229"/>
      <c r="W922" s="229"/>
      <c r="X922" s="229"/>
      <c r="Y922" s="229"/>
      <c r="Z922" s="229"/>
      <c r="AA922" s="229"/>
      <c r="AB922" s="229"/>
      <c r="AC922" s="229"/>
      <c r="AD922" s="229"/>
      <c r="AE922" s="229"/>
      <c r="AF922" s="229"/>
      <c r="AG922" s="229"/>
      <c r="AH922" s="229"/>
      <c r="AI922" s="229"/>
    </row>
    <row r="923" spans="9:35">
      <c r="I923" s="229"/>
      <c r="J923" s="229"/>
      <c r="K923" s="229"/>
      <c r="L923" s="229"/>
      <c r="M923" s="229"/>
      <c r="N923" s="229"/>
      <c r="O923" s="229"/>
      <c r="P923" s="229"/>
      <c r="Q923" s="229"/>
      <c r="R923" s="229"/>
      <c r="S923" s="229"/>
      <c r="T923" s="229"/>
      <c r="U923" s="229"/>
      <c r="V923" s="229"/>
      <c r="W923" s="229"/>
      <c r="X923" s="229"/>
      <c r="Y923" s="229"/>
      <c r="Z923" s="229"/>
      <c r="AA923" s="229"/>
      <c r="AB923" s="229"/>
      <c r="AC923" s="229"/>
      <c r="AD923" s="229"/>
      <c r="AE923" s="229"/>
      <c r="AF923" s="229"/>
      <c r="AG923" s="229"/>
      <c r="AH923" s="229"/>
      <c r="AI923" s="229"/>
    </row>
    <row r="924" spans="9:35">
      <c r="I924" s="229"/>
      <c r="J924" s="229"/>
      <c r="K924" s="229"/>
      <c r="L924" s="229"/>
      <c r="M924" s="229"/>
      <c r="N924" s="229"/>
      <c r="O924" s="229"/>
      <c r="P924" s="229"/>
      <c r="Q924" s="229"/>
      <c r="R924" s="229"/>
      <c r="S924" s="229"/>
      <c r="T924" s="229"/>
      <c r="U924" s="229"/>
      <c r="V924" s="229"/>
      <c r="W924" s="229"/>
      <c r="X924" s="229"/>
      <c r="Y924" s="229"/>
      <c r="Z924" s="229"/>
      <c r="AA924" s="229"/>
      <c r="AB924" s="229"/>
      <c r="AC924" s="229"/>
      <c r="AD924" s="229"/>
      <c r="AE924" s="229"/>
      <c r="AF924" s="229"/>
      <c r="AG924" s="229"/>
      <c r="AH924" s="229"/>
      <c r="AI924" s="229"/>
    </row>
    <row r="925" spans="9:35">
      <c r="I925" s="229"/>
      <c r="J925" s="229"/>
      <c r="K925" s="229"/>
      <c r="L925" s="229"/>
      <c r="M925" s="229"/>
      <c r="N925" s="229"/>
      <c r="O925" s="229"/>
      <c r="P925" s="229"/>
      <c r="Q925" s="229"/>
      <c r="R925" s="229"/>
      <c r="S925" s="229"/>
      <c r="T925" s="229"/>
      <c r="U925" s="229"/>
      <c r="V925" s="229"/>
      <c r="W925" s="229"/>
      <c r="X925" s="229"/>
      <c r="Y925" s="229"/>
      <c r="Z925" s="229"/>
      <c r="AA925" s="229"/>
      <c r="AB925" s="229"/>
      <c r="AC925" s="229"/>
      <c r="AD925" s="229"/>
      <c r="AE925" s="229"/>
      <c r="AF925" s="229"/>
      <c r="AG925" s="229"/>
      <c r="AH925" s="229"/>
      <c r="AI925" s="229"/>
    </row>
    <row r="926" spans="9:35">
      <c r="I926" s="229"/>
      <c r="J926" s="229"/>
      <c r="K926" s="229"/>
      <c r="L926" s="229"/>
      <c r="M926" s="229"/>
      <c r="N926" s="229"/>
      <c r="O926" s="229"/>
      <c r="P926" s="229"/>
      <c r="Q926" s="229"/>
      <c r="R926" s="229"/>
      <c r="S926" s="229"/>
      <c r="T926" s="229"/>
      <c r="U926" s="229"/>
      <c r="V926" s="229"/>
      <c r="W926" s="229"/>
      <c r="X926" s="229"/>
      <c r="Y926" s="229"/>
      <c r="Z926" s="229"/>
      <c r="AA926" s="229"/>
      <c r="AB926" s="229"/>
      <c r="AC926" s="229"/>
      <c r="AD926" s="229"/>
      <c r="AE926" s="229"/>
      <c r="AF926" s="229"/>
      <c r="AG926" s="229"/>
      <c r="AH926" s="229"/>
      <c r="AI926" s="229"/>
    </row>
    <row r="927" spans="9:35">
      <c r="I927" s="229"/>
      <c r="J927" s="229"/>
      <c r="K927" s="229"/>
      <c r="L927" s="229"/>
      <c r="M927" s="229"/>
      <c r="N927" s="229"/>
      <c r="O927" s="229"/>
      <c r="P927" s="229"/>
      <c r="Q927" s="229"/>
      <c r="R927" s="229"/>
      <c r="S927" s="229"/>
      <c r="T927" s="229"/>
      <c r="U927" s="229"/>
      <c r="V927" s="229"/>
      <c r="W927" s="229"/>
      <c r="X927" s="229"/>
      <c r="Y927" s="229"/>
      <c r="Z927" s="229"/>
      <c r="AA927" s="229"/>
      <c r="AB927" s="229"/>
      <c r="AC927" s="229"/>
      <c r="AD927" s="229"/>
      <c r="AE927" s="229"/>
      <c r="AF927" s="229"/>
      <c r="AG927" s="229"/>
      <c r="AH927" s="229"/>
      <c r="AI927" s="229"/>
    </row>
    <row r="928" spans="9:35">
      <c r="I928" s="229"/>
      <c r="J928" s="229"/>
      <c r="K928" s="229"/>
      <c r="L928" s="229"/>
      <c r="M928" s="229"/>
      <c r="N928" s="229"/>
      <c r="O928" s="229"/>
      <c r="P928" s="229"/>
      <c r="Q928" s="229"/>
      <c r="R928" s="229"/>
      <c r="S928" s="229"/>
      <c r="T928" s="229"/>
      <c r="U928" s="229"/>
      <c r="V928" s="229"/>
      <c r="W928" s="229"/>
      <c r="X928" s="229"/>
      <c r="Y928" s="229"/>
      <c r="Z928" s="229"/>
      <c r="AA928" s="229"/>
      <c r="AB928" s="229"/>
      <c r="AC928" s="229"/>
      <c r="AD928" s="229"/>
      <c r="AE928" s="229"/>
      <c r="AF928" s="229"/>
      <c r="AG928" s="229"/>
      <c r="AH928" s="229"/>
      <c r="AI928" s="229"/>
    </row>
    <row r="929" spans="9:35">
      <c r="I929" s="229"/>
      <c r="J929" s="229"/>
      <c r="K929" s="229"/>
      <c r="L929" s="229"/>
      <c r="M929" s="229"/>
      <c r="N929" s="229"/>
      <c r="O929" s="229"/>
      <c r="P929" s="229"/>
      <c r="Q929" s="229"/>
      <c r="R929" s="229"/>
      <c r="S929" s="229"/>
      <c r="T929" s="229"/>
      <c r="U929" s="229"/>
      <c r="V929" s="229"/>
      <c r="W929" s="229"/>
      <c r="X929" s="229"/>
      <c r="Y929" s="229"/>
      <c r="Z929" s="229"/>
      <c r="AA929" s="229"/>
      <c r="AB929" s="229"/>
      <c r="AC929" s="229"/>
      <c r="AD929" s="229"/>
      <c r="AE929" s="229"/>
      <c r="AF929" s="229"/>
      <c r="AG929" s="229"/>
      <c r="AH929" s="229"/>
      <c r="AI929" s="229"/>
    </row>
    <row r="930" spans="9:35">
      <c r="I930" s="229"/>
      <c r="J930" s="229"/>
      <c r="K930" s="229"/>
      <c r="L930" s="229"/>
      <c r="M930" s="229"/>
      <c r="N930" s="229"/>
      <c r="O930" s="229"/>
      <c r="P930" s="229"/>
      <c r="Q930" s="229"/>
      <c r="R930" s="229"/>
      <c r="S930" s="229"/>
      <c r="T930" s="229"/>
      <c r="U930" s="229"/>
      <c r="V930" s="229"/>
      <c r="W930" s="229"/>
      <c r="X930" s="229"/>
      <c r="Y930" s="229"/>
      <c r="Z930" s="229"/>
      <c r="AA930" s="229"/>
      <c r="AB930" s="229"/>
      <c r="AC930" s="229"/>
      <c r="AD930" s="229"/>
      <c r="AE930" s="229"/>
      <c r="AF930" s="229"/>
      <c r="AG930" s="229"/>
      <c r="AH930" s="229"/>
      <c r="AI930" s="229"/>
    </row>
    <row r="931" spans="9:35">
      <c r="I931" s="229"/>
      <c r="J931" s="229"/>
      <c r="K931" s="229"/>
      <c r="L931" s="229"/>
      <c r="M931" s="229"/>
      <c r="N931" s="229"/>
      <c r="O931" s="229"/>
      <c r="P931" s="229"/>
      <c r="Q931" s="229"/>
      <c r="R931" s="229"/>
      <c r="S931" s="229"/>
      <c r="T931" s="229"/>
      <c r="U931" s="229"/>
      <c r="V931" s="229"/>
      <c r="W931" s="229"/>
      <c r="X931" s="229"/>
      <c r="Y931" s="229"/>
      <c r="Z931" s="229"/>
      <c r="AA931" s="229"/>
      <c r="AB931" s="229"/>
      <c r="AC931" s="229"/>
      <c r="AD931" s="229"/>
      <c r="AE931" s="229"/>
      <c r="AF931" s="229"/>
      <c r="AG931" s="229"/>
      <c r="AH931" s="229"/>
      <c r="AI931" s="229"/>
    </row>
    <row r="932" spans="9:35">
      <c r="I932" s="229"/>
      <c r="J932" s="229"/>
      <c r="K932" s="229"/>
      <c r="L932" s="229"/>
      <c r="M932" s="229"/>
      <c r="N932" s="229"/>
      <c r="O932" s="229"/>
      <c r="P932" s="229"/>
      <c r="Q932" s="229"/>
      <c r="R932" s="229"/>
      <c r="S932" s="229"/>
      <c r="T932" s="229"/>
      <c r="U932" s="229"/>
      <c r="V932" s="229"/>
      <c r="W932" s="229"/>
      <c r="X932" s="229"/>
      <c r="Y932" s="229"/>
      <c r="Z932" s="229"/>
      <c r="AA932" s="229"/>
      <c r="AB932" s="229"/>
      <c r="AC932" s="229"/>
      <c r="AD932" s="229"/>
      <c r="AE932" s="229"/>
      <c r="AF932" s="229"/>
      <c r="AG932" s="229"/>
      <c r="AH932" s="229"/>
      <c r="AI932" s="229"/>
    </row>
    <row r="933" spans="9:35">
      <c r="I933" s="229"/>
      <c r="J933" s="229"/>
      <c r="K933" s="229"/>
      <c r="L933" s="229"/>
      <c r="M933" s="229"/>
      <c r="N933" s="229"/>
      <c r="O933" s="229"/>
      <c r="P933" s="229"/>
      <c r="Q933" s="229"/>
      <c r="R933" s="229"/>
      <c r="S933" s="229"/>
      <c r="T933" s="229"/>
      <c r="U933" s="229"/>
      <c r="V933" s="229"/>
      <c r="W933" s="229"/>
      <c r="X933" s="229"/>
      <c r="Y933" s="229"/>
      <c r="Z933" s="229"/>
      <c r="AA933" s="229"/>
      <c r="AB933" s="229"/>
      <c r="AC933" s="229"/>
      <c r="AD933" s="229"/>
      <c r="AE933" s="229"/>
      <c r="AF933" s="229"/>
      <c r="AG933" s="229"/>
      <c r="AH933" s="229"/>
      <c r="AI933" s="229"/>
    </row>
    <row r="934" spans="9:35">
      <c r="I934" s="229"/>
      <c r="J934" s="229"/>
      <c r="K934" s="229"/>
      <c r="L934" s="229"/>
      <c r="M934" s="229"/>
      <c r="N934" s="229"/>
      <c r="O934" s="229"/>
      <c r="P934" s="229"/>
      <c r="Q934" s="229"/>
      <c r="R934" s="229"/>
      <c r="S934" s="229"/>
      <c r="T934" s="229"/>
      <c r="U934" s="229"/>
      <c r="V934" s="229"/>
      <c r="W934" s="229"/>
      <c r="X934" s="229"/>
      <c r="Y934" s="229"/>
      <c r="Z934" s="229"/>
      <c r="AA934" s="229"/>
      <c r="AB934" s="229"/>
      <c r="AC934" s="229"/>
      <c r="AD934" s="229"/>
      <c r="AE934" s="229"/>
      <c r="AF934" s="229"/>
      <c r="AG934" s="229"/>
      <c r="AH934" s="229"/>
      <c r="AI934" s="229"/>
    </row>
    <row r="935" spans="9:35">
      <c r="I935" s="229"/>
      <c r="J935" s="229"/>
      <c r="K935" s="229"/>
      <c r="L935" s="229"/>
      <c r="M935" s="229"/>
      <c r="N935" s="229"/>
      <c r="O935" s="229"/>
      <c r="P935" s="229"/>
      <c r="Q935" s="229"/>
      <c r="R935" s="229"/>
      <c r="S935" s="229"/>
      <c r="T935" s="229"/>
      <c r="U935" s="229"/>
      <c r="V935" s="229"/>
      <c r="W935" s="229"/>
      <c r="X935" s="229"/>
      <c r="Y935" s="229"/>
      <c r="Z935" s="229"/>
      <c r="AA935" s="229"/>
      <c r="AB935" s="229"/>
      <c r="AC935" s="229"/>
      <c r="AD935" s="229"/>
      <c r="AE935" s="229"/>
      <c r="AF935" s="229"/>
      <c r="AG935" s="229"/>
      <c r="AH935" s="229"/>
      <c r="AI935" s="229"/>
    </row>
    <row r="936" spans="9:35">
      <c r="I936" s="229"/>
      <c r="J936" s="229"/>
      <c r="K936" s="229"/>
      <c r="L936" s="229"/>
      <c r="M936" s="229"/>
      <c r="N936" s="229"/>
      <c r="O936" s="229"/>
      <c r="P936" s="229"/>
      <c r="Q936" s="229"/>
      <c r="R936" s="229"/>
      <c r="S936" s="229"/>
      <c r="T936" s="229"/>
      <c r="U936" s="229"/>
      <c r="V936" s="229"/>
      <c r="W936" s="229"/>
      <c r="X936" s="229"/>
      <c r="Y936" s="229"/>
      <c r="Z936" s="229"/>
      <c r="AA936" s="229"/>
      <c r="AB936" s="229"/>
      <c r="AC936" s="229"/>
      <c r="AD936" s="229"/>
      <c r="AE936" s="229"/>
      <c r="AF936" s="229"/>
      <c r="AG936" s="229"/>
      <c r="AH936" s="229"/>
      <c r="AI936" s="229"/>
    </row>
    <row r="937" spans="9:35">
      <c r="I937" s="229"/>
      <c r="J937" s="229"/>
      <c r="K937" s="229"/>
      <c r="L937" s="229"/>
      <c r="M937" s="229"/>
      <c r="N937" s="229"/>
      <c r="O937" s="229"/>
      <c r="P937" s="229"/>
      <c r="Q937" s="229"/>
      <c r="R937" s="229"/>
      <c r="S937" s="229"/>
      <c r="T937" s="229"/>
      <c r="U937" s="229"/>
      <c r="V937" s="229"/>
      <c r="W937" s="229"/>
      <c r="X937" s="229"/>
      <c r="Y937" s="229"/>
      <c r="Z937" s="229"/>
      <c r="AA937" s="229"/>
      <c r="AB937" s="229"/>
      <c r="AC937" s="229"/>
      <c r="AD937" s="229"/>
      <c r="AE937" s="229"/>
      <c r="AF937" s="229"/>
      <c r="AG937" s="229"/>
      <c r="AH937" s="229"/>
      <c r="AI937" s="229"/>
    </row>
    <row r="938" spans="9:35">
      <c r="I938" s="229"/>
      <c r="J938" s="229"/>
      <c r="K938" s="229"/>
      <c r="L938" s="229"/>
      <c r="M938" s="229"/>
      <c r="N938" s="229"/>
      <c r="O938" s="229"/>
      <c r="P938" s="229"/>
      <c r="Q938" s="229"/>
      <c r="R938" s="229"/>
      <c r="S938" s="229"/>
      <c r="T938" s="229"/>
      <c r="U938" s="229"/>
      <c r="V938" s="229"/>
      <c r="W938" s="229"/>
      <c r="X938" s="229"/>
      <c r="Y938" s="229"/>
      <c r="Z938" s="229"/>
      <c r="AA938" s="229"/>
      <c r="AB938" s="229"/>
      <c r="AC938" s="229"/>
      <c r="AD938" s="229"/>
      <c r="AE938" s="229"/>
      <c r="AF938" s="229"/>
      <c r="AG938" s="229"/>
      <c r="AH938" s="229"/>
      <c r="AI938" s="229"/>
    </row>
  </sheetData>
  <sheetProtection selectLockedCells="1" selectUnlockedCells="1"/>
  <mergeCells count="3">
    <mergeCell ref="A5:B5"/>
    <mergeCell ref="C5:D5"/>
    <mergeCell ref="B7:C7"/>
  </mergeCells>
  <hyperlinks>
    <hyperlink ref="E6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357"/>
  <sheetViews>
    <sheetView zoomScale="85" zoomScaleNormal="85" workbookViewId="0">
      <selection activeCell="P11" sqref="P11"/>
    </sheetView>
  </sheetViews>
  <sheetFormatPr defaultColWidth="9.28515625" defaultRowHeight="12.75"/>
  <cols>
    <col min="1" max="1" width="4.42578125" customWidth="1"/>
    <col min="2" max="2" width="10.28515625" customWidth="1"/>
    <col min="3" max="3" width="10.28515625" hidden="1" customWidth="1"/>
    <col min="4" max="4" width="32.140625" customWidth="1"/>
    <col min="5" max="5" width="8" customWidth="1"/>
    <col min="6" max="6" width="12.7109375" style="7" customWidth="1"/>
    <col min="7" max="7" width="9.5703125" style="7" customWidth="1"/>
    <col min="8" max="8" width="11" style="7" customWidth="1"/>
    <col min="9" max="9" width="13.42578125" style="7" customWidth="1"/>
    <col min="10" max="10" width="21.7109375" style="5" customWidth="1"/>
    <col min="11" max="11" width="10.7109375" style="7" customWidth="1"/>
    <col min="12" max="12" width="10.5703125" style="7" customWidth="1"/>
    <col min="13" max="13" width="14" style="7" customWidth="1"/>
    <col min="14" max="14" width="12.7109375" customWidth="1"/>
    <col min="15" max="15" width="15" style="5" customWidth="1"/>
    <col min="16" max="16" width="14.5703125" customWidth="1"/>
    <col min="17" max="17" width="17.85546875" hidden="1" customWidth="1"/>
    <col min="18" max="18" width="5.7109375" style="7" hidden="1" customWidth="1"/>
    <col min="19" max="19" width="12.7109375" customWidth="1"/>
    <col min="20" max="20" width="8.28515625" customWidth="1"/>
    <col min="21" max="31" width="9.28515625" customWidth="1"/>
  </cols>
  <sheetData>
    <row r="1" spans="1:38">
      <c r="A1" s="8"/>
      <c r="B1" s="8"/>
      <c r="C1" s="8"/>
      <c r="D1" s="8"/>
      <c r="E1" s="8"/>
      <c r="F1" s="9"/>
      <c r="G1" s="9"/>
      <c r="H1" s="9"/>
      <c r="I1" s="9"/>
      <c r="J1" s="50"/>
      <c r="K1" s="9"/>
      <c r="L1" s="9"/>
      <c r="M1" s="9"/>
      <c r="N1" s="8"/>
      <c r="O1" s="50"/>
      <c r="Q1" s="8"/>
      <c r="R1" s="9"/>
      <c r="S1" s="13"/>
      <c r="T1" s="13"/>
      <c r="U1" s="13"/>
      <c r="V1" s="13"/>
      <c r="W1" s="13"/>
      <c r="X1" s="13"/>
      <c r="Y1" s="13"/>
      <c r="Z1" s="13"/>
    </row>
    <row r="2" spans="1:38" ht="12" customHeight="1">
      <c r="A2" s="10"/>
      <c r="B2" s="10"/>
      <c r="C2" s="10"/>
      <c r="D2" s="10"/>
      <c r="E2" s="10"/>
      <c r="F2" s="11"/>
      <c r="G2" s="11"/>
      <c r="H2" s="11"/>
      <c r="I2" s="11"/>
      <c r="J2" s="10"/>
      <c r="K2" s="11"/>
      <c r="L2" s="11"/>
      <c r="M2" s="11"/>
      <c r="N2" s="10"/>
      <c r="O2" s="50"/>
      <c r="Q2" s="8"/>
      <c r="R2" s="9"/>
      <c r="S2" s="13"/>
      <c r="T2" s="13"/>
      <c r="U2" s="13"/>
      <c r="V2" s="13"/>
      <c r="W2" s="13"/>
      <c r="X2" s="13"/>
      <c r="Y2" s="13"/>
      <c r="Z2" s="13"/>
    </row>
    <row r="3" spans="1:38">
      <c r="A3" s="10"/>
      <c r="B3" s="12"/>
      <c r="C3" s="12"/>
      <c r="D3" s="12"/>
      <c r="E3" s="12"/>
      <c r="F3" s="12"/>
      <c r="G3" s="12"/>
      <c r="H3" s="12"/>
      <c r="I3" s="12"/>
      <c r="J3" s="51"/>
      <c r="K3" s="52"/>
      <c r="L3" s="11"/>
      <c r="M3" s="11"/>
      <c r="N3" s="10"/>
      <c r="O3" s="50"/>
      <c r="Q3" s="8"/>
      <c r="R3" s="9"/>
      <c r="S3" s="13"/>
      <c r="T3" s="13"/>
      <c r="U3" s="13"/>
      <c r="V3" s="13"/>
      <c r="W3" s="13"/>
      <c r="X3" s="13"/>
      <c r="Y3" s="13"/>
      <c r="Z3" s="13"/>
    </row>
    <row r="4" spans="1:38">
      <c r="A4" s="10"/>
      <c r="B4" s="12"/>
      <c r="C4" s="12"/>
      <c r="D4" s="12"/>
      <c r="E4" s="12"/>
      <c r="F4" s="12"/>
      <c r="G4" s="12"/>
      <c r="H4" s="12"/>
      <c r="I4" s="53"/>
      <c r="J4" s="51"/>
      <c r="K4" s="52"/>
      <c r="L4" s="11"/>
      <c r="M4" s="11"/>
      <c r="N4" s="10"/>
      <c r="O4" s="50"/>
      <c r="Q4" s="8"/>
      <c r="R4" s="9"/>
      <c r="S4" s="13"/>
      <c r="T4" s="13"/>
      <c r="U4" s="13"/>
      <c r="V4" s="13"/>
      <c r="W4" s="13"/>
      <c r="X4" s="13"/>
      <c r="Y4" s="13"/>
      <c r="Z4" s="13"/>
    </row>
    <row r="5" spans="1:38" ht="25.5">
      <c r="A5" s="13"/>
      <c r="B5" s="13"/>
      <c r="C5" s="13"/>
      <c r="D5" s="13"/>
      <c r="E5" s="13"/>
      <c r="F5" s="14"/>
      <c r="G5" s="14"/>
      <c r="H5" s="14"/>
      <c r="I5" s="14"/>
      <c r="J5" s="54"/>
      <c r="K5" s="14"/>
      <c r="M5" s="55" t="s">
        <v>282</v>
      </c>
      <c r="N5" s="13"/>
      <c r="O5" s="50"/>
      <c r="Q5" s="8"/>
      <c r="R5" s="9"/>
      <c r="S5" s="13"/>
      <c r="T5" s="13"/>
      <c r="U5" s="13"/>
      <c r="V5" s="13"/>
      <c r="W5" s="13"/>
      <c r="X5" s="13"/>
      <c r="Y5" s="13"/>
      <c r="Z5" s="13"/>
    </row>
    <row r="6" spans="1:38" ht="20.25">
      <c r="A6" s="15" t="s">
        <v>872</v>
      </c>
      <c r="D6" s="13"/>
      <c r="E6" s="13"/>
      <c r="F6" s="14"/>
      <c r="G6" s="14"/>
      <c r="H6" s="14"/>
      <c r="I6" s="14"/>
      <c r="J6" s="54"/>
      <c r="K6" s="14"/>
      <c r="L6" s="14"/>
      <c r="M6" s="56"/>
      <c r="N6" s="13"/>
      <c r="O6" s="50"/>
      <c r="Q6" s="8"/>
      <c r="R6" s="9"/>
      <c r="S6" s="13"/>
      <c r="T6" s="13"/>
      <c r="U6" s="13"/>
      <c r="V6" s="13"/>
      <c r="W6" s="13"/>
      <c r="X6" s="13"/>
      <c r="Y6" s="13"/>
      <c r="Z6" s="13"/>
    </row>
    <row r="7" spans="1:38">
      <c r="A7" s="13"/>
      <c r="B7" s="13"/>
      <c r="C7" s="13"/>
      <c r="D7" s="13"/>
      <c r="E7" s="13"/>
      <c r="F7" s="14"/>
      <c r="G7" s="14"/>
      <c r="H7" s="14"/>
      <c r="I7" s="14"/>
      <c r="J7" s="54"/>
      <c r="K7" s="14"/>
      <c r="L7" s="14"/>
      <c r="M7" s="57">
        <f>Main!B10</f>
        <v>44309</v>
      </c>
      <c r="N7" s="13"/>
      <c r="O7" s="50"/>
      <c r="Q7" s="8"/>
      <c r="R7" s="14"/>
      <c r="S7" s="13"/>
      <c r="T7" s="13"/>
      <c r="U7" s="13"/>
      <c r="V7" s="13"/>
      <c r="W7" s="13"/>
      <c r="X7" s="13"/>
      <c r="Y7" s="13"/>
    </row>
    <row r="8" spans="1:38" ht="15">
      <c r="B8" s="16" t="s">
        <v>544</v>
      </c>
      <c r="C8" s="16"/>
      <c r="D8" s="16"/>
      <c r="E8" s="16"/>
      <c r="F8" s="14"/>
      <c r="G8" s="14"/>
      <c r="H8" s="14"/>
      <c r="I8" s="14"/>
      <c r="J8" s="54"/>
      <c r="K8" s="14"/>
      <c r="L8" s="14"/>
      <c r="M8" s="14"/>
      <c r="N8" s="13"/>
      <c r="O8" s="50"/>
      <c r="Q8" s="8"/>
      <c r="R8" s="9"/>
      <c r="S8" s="13"/>
      <c r="T8" s="13"/>
      <c r="U8" s="13"/>
      <c r="V8" s="13"/>
      <c r="W8" s="13"/>
      <c r="X8" s="13"/>
      <c r="Y8" s="13"/>
      <c r="Z8" s="13"/>
    </row>
    <row r="9" spans="1:38" ht="38.25">
      <c r="A9" s="17" t="s">
        <v>16</v>
      </c>
      <c r="B9" s="18" t="s">
        <v>534</v>
      </c>
      <c r="C9" s="18"/>
      <c r="D9" s="19" t="s">
        <v>545</v>
      </c>
      <c r="E9" s="18" t="s">
        <v>546</v>
      </c>
      <c r="F9" s="18" t="s">
        <v>547</v>
      </c>
      <c r="G9" s="18" t="s">
        <v>548</v>
      </c>
      <c r="H9" s="18" t="s">
        <v>549</v>
      </c>
      <c r="I9" s="18" t="s">
        <v>550</v>
      </c>
      <c r="J9" s="17" t="s">
        <v>551</v>
      </c>
      <c r="K9" s="501" t="s">
        <v>552</v>
      </c>
      <c r="L9" s="60" t="s">
        <v>819</v>
      </c>
      <c r="M9" s="60" t="s">
        <v>818</v>
      </c>
      <c r="N9" s="18" t="s">
        <v>554</v>
      </c>
      <c r="O9" s="19" t="s">
        <v>555</v>
      </c>
      <c r="Q9" s="13"/>
      <c r="R9" s="14"/>
      <c r="S9" s="13"/>
      <c r="T9" s="13"/>
      <c r="U9" s="13"/>
      <c r="V9" s="13"/>
      <c r="W9" s="13"/>
      <c r="X9" s="13"/>
    </row>
    <row r="10" spans="1:38" s="500" customFormat="1" ht="14.25">
      <c r="A10" s="539">
        <v>1</v>
      </c>
      <c r="B10" s="531">
        <v>44253</v>
      </c>
      <c r="C10" s="540"/>
      <c r="D10" s="459" t="s">
        <v>125</v>
      </c>
      <c r="E10" s="541" t="s">
        <v>856</v>
      </c>
      <c r="F10" s="542">
        <v>95.5</v>
      </c>
      <c r="G10" s="542">
        <v>88.5</v>
      </c>
      <c r="H10" s="542">
        <v>94.25</v>
      </c>
      <c r="I10" s="543" t="s">
        <v>855</v>
      </c>
      <c r="J10" s="461" t="s">
        <v>949</v>
      </c>
      <c r="K10" s="461">
        <f t="shared" ref="K10" si="0">H10-F10</f>
        <v>-1.25</v>
      </c>
      <c r="L10" s="526">
        <f t="shared" ref="L10" si="1">(F10*-0.8)/100</f>
        <v>-0.76400000000000001</v>
      </c>
      <c r="M10" s="535">
        <f t="shared" ref="M10:M12" si="2">(K10+L10)/F10</f>
        <v>-2.1089005235602098E-2</v>
      </c>
      <c r="N10" s="461" t="s">
        <v>620</v>
      </c>
      <c r="O10" s="536">
        <v>44298</v>
      </c>
      <c r="P10" s="454"/>
      <c r="Q10" s="4"/>
      <c r="R10" s="455" t="s">
        <v>792</v>
      </c>
      <c r="S10" s="4"/>
      <c r="T10" s="4"/>
      <c r="U10" s="4"/>
      <c r="V10" s="4"/>
      <c r="W10" s="4"/>
      <c r="X10" s="4"/>
      <c r="Y10" s="4"/>
      <c r="Z10" s="4"/>
      <c r="AA10" s="4"/>
      <c r="AB10" s="4"/>
      <c r="AC10" s="37"/>
      <c r="AD10" s="37"/>
      <c r="AE10" s="37"/>
      <c r="AF10" s="37"/>
      <c r="AG10" s="37"/>
      <c r="AH10" s="37"/>
      <c r="AI10" s="37"/>
      <c r="AJ10" s="37"/>
      <c r="AK10" s="37"/>
      <c r="AL10" s="37"/>
    </row>
    <row r="11" spans="1:38" s="500" customFormat="1" ht="14.25">
      <c r="A11" s="473">
        <v>2</v>
      </c>
      <c r="B11" s="467">
        <v>44273</v>
      </c>
      <c r="C11" s="475"/>
      <c r="D11" s="446" t="s">
        <v>772</v>
      </c>
      <c r="E11" s="476" t="s">
        <v>557</v>
      </c>
      <c r="F11" s="444">
        <v>1785</v>
      </c>
      <c r="G11" s="477">
        <v>1670</v>
      </c>
      <c r="H11" s="476">
        <f>(1872.5+1775)/2</f>
        <v>1823.75</v>
      </c>
      <c r="I11" s="478">
        <v>2000</v>
      </c>
      <c r="J11" s="445" t="s">
        <v>863</v>
      </c>
      <c r="K11" s="445">
        <f t="shared" ref="K11:K12" si="3">H11-F11</f>
        <v>38.75</v>
      </c>
      <c r="L11" s="502">
        <f t="shared" ref="L11:L12" si="4">(F11*-0.8)/100</f>
        <v>-14.28</v>
      </c>
      <c r="M11" s="442">
        <f t="shared" si="2"/>
        <v>1.3708683473389355E-2</v>
      </c>
      <c r="N11" s="445" t="s">
        <v>556</v>
      </c>
      <c r="O11" s="443">
        <v>44287</v>
      </c>
      <c r="P11" s="454"/>
      <c r="Q11" s="4"/>
      <c r="R11" s="455" t="s">
        <v>559</v>
      </c>
      <c r="S11" s="4"/>
      <c r="T11" s="4"/>
      <c r="U11" s="4"/>
      <c r="V11" s="4"/>
      <c r="W11" s="4"/>
      <c r="X11" s="4"/>
      <c r="Y11" s="4"/>
      <c r="Z11" s="4"/>
      <c r="AA11" s="4"/>
      <c r="AB11" s="4"/>
      <c r="AC11" s="37"/>
      <c r="AD11" s="37"/>
      <c r="AE11" s="37"/>
      <c r="AF11" s="37"/>
      <c r="AG11" s="37"/>
      <c r="AH11" s="37"/>
      <c r="AI11" s="37"/>
      <c r="AJ11" s="37"/>
      <c r="AK11" s="37"/>
      <c r="AL11" s="37"/>
    </row>
    <row r="12" spans="1:38" s="500" customFormat="1" ht="14.25">
      <c r="A12" s="473">
        <v>3</v>
      </c>
      <c r="B12" s="467">
        <v>44274</v>
      </c>
      <c r="C12" s="475"/>
      <c r="D12" s="446" t="s">
        <v>248</v>
      </c>
      <c r="E12" s="476" t="s">
        <v>557</v>
      </c>
      <c r="F12" s="444">
        <v>2850</v>
      </c>
      <c r="G12" s="477">
        <v>2650</v>
      </c>
      <c r="H12" s="476">
        <v>3025</v>
      </c>
      <c r="I12" s="478" t="s">
        <v>846</v>
      </c>
      <c r="J12" s="445" t="s">
        <v>914</v>
      </c>
      <c r="K12" s="445">
        <f t="shared" si="3"/>
        <v>175</v>
      </c>
      <c r="L12" s="502">
        <f t="shared" si="4"/>
        <v>-22.8</v>
      </c>
      <c r="M12" s="442">
        <f t="shared" si="2"/>
        <v>5.3403508771929821E-2</v>
      </c>
      <c r="N12" s="445" t="s">
        <v>556</v>
      </c>
      <c r="O12" s="443">
        <v>44294</v>
      </c>
      <c r="P12" s="454"/>
      <c r="Q12" s="4"/>
      <c r="R12" s="455" t="s">
        <v>792</v>
      </c>
      <c r="S12" s="4"/>
      <c r="T12" s="4"/>
      <c r="U12" s="4"/>
      <c r="V12" s="4"/>
      <c r="W12" s="4"/>
      <c r="X12" s="4"/>
      <c r="Y12" s="4"/>
      <c r="Z12" s="4"/>
      <c r="AA12" s="4"/>
      <c r="AB12" s="4"/>
      <c r="AC12" s="37"/>
      <c r="AD12" s="37"/>
      <c r="AE12" s="37"/>
      <c r="AF12" s="37"/>
      <c r="AG12" s="37"/>
      <c r="AH12" s="37"/>
      <c r="AI12" s="37"/>
      <c r="AJ12" s="37"/>
      <c r="AK12" s="37"/>
      <c r="AL12" s="37"/>
    </row>
    <row r="13" spans="1:38" s="500" customFormat="1" ht="14.25">
      <c r="A13" s="473">
        <v>4</v>
      </c>
      <c r="B13" s="467">
        <v>44274</v>
      </c>
      <c r="C13" s="475"/>
      <c r="D13" s="446" t="s">
        <v>172</v>
      </c>
      <c r="E13" s="476" t="s">
        <v>557</v>
      </c>
      <c r="F13" s="444">
        <v>5275</v>
      </c>
      <c r="G13" s="477">
        <v>4950</v>
      </c>
      <c r="H13" s="476">
        <v>5725</v>
      </c>
      <c r="I13" s="478" t="s">
        <v>847</v>
      </c>
      <c r="J13" s="445" t="s">
        <v>864</v>
      </c>
      <c r="K13" s="445">
        <f t="shared" ref="K13:K14" si="5">H13-F13</f>
        <v>450</v>
      </c>
      <c r="L13" s="502">
        <f t="shared" ref="L13:L14" si="6">(F13*-0.8)/100</f>
        <v>-42.2</v>
      </c>
      <c r="M13" s="442">
        <f t="shared" ref="M13:M14" si="7">(K13+L13)/F13</f>
        <v>7.7308056872037914E-2</v>
      </c>
      <c r="N13" s="445" t="s">
        <v>556</v>
      </c>
      <c r="O13" s="443">
        <v>44287</v>
      </c>
      <c r="P13" s="454"/>
      <c r="Q13" s="4"/>
      <c r="R13" s="455" t="s">
        <v>792</v>
      </c>
      <c r="S13" s="4"/>
      <c r="T13" s="4"/>
      <c r="U13" s="4"/>
      <c r="V13" s="4"/>
      <c r="W13" s="4"/>
      <c r="X13" s="4"/>
      <c r="Y13" s="4"/>
      <c r="Z13" s="4"/>
      <c r="AA13" s="4"/>
      <c r="AB13" s="4"/>
      <c r="AC13" s="37"/>
      <c r="AD13" s="37"/>
      <c r="AE13" s="37"/>
      <c r="AF13" s="37"/>
      <c r="AG13" s="37"/>
      <c r="AH13" s="37"/>
      <c r="AI13" s="37"/>
      <c r="AJ13" s="37"/>
      <c r="AK13" s="37"/>
      <c r="AL13" s="37"/>
    </row>
    <row r="14" spans="1:38" s="500" customFormat="1" ht="14.25">
      <c r="A14" s="539">
        <v>5</v>
      </c>
      <c r="B14" s="531">
        <v>44277</v>
      </c>
      <c r="C14" s="540"/>
      <c r="D14" s="459" t="s">
        <v>851</v>
      </c>
      <c r="E14" s="541" t="s">
        <v>557</v>
      </c>
      <c r="F14" s="542">
        <v>2050</v>
      </c>
      <c r="G14" s="542">
        <v>1940</v>
      </c>
      <c r="H14" s="541">
        <v>1925</v>
      </c>
      <c r="I14" s="543" t="s">
        <v>852</v>
      </c>
      <c r="J14" s="461" t="s">
        <v>948</v>
      </c>
      <c r="K14" s="461">
        <f t="shared" si="5"/>
        <v>-125</v>
      </c>
      <c r="L14" s="526">
        <f t="shared" si="6"/>
        <v>-16.399999999999999</v>
      </c>
      <c r="M14" s="535">
        <f t="shared" si="7"/>
        <v>-6.8975609756097567E-2</v>
      </c>
      <c r="N14" s="461" t="s">
        <v>620</v>
      </c>
      <c r="O14" s="536">
        <v>44298</v>
      </c>
      <c r="P14" s="454"/>
      <c r="Q14" s="4"/>
      <c r="R14" s="455" t="s">
        <v>559</v>
      </c>
      <c r="S14" s="4"/>
      <c r="T14" s="4"/>
      <c r="U14" s="4"/>
      <c r="V14" s="4"/>
      <c r="W14" s="4"/>
      <c r="X14" s="4"/>
      <c r="Y14" s="4"/>
      <c r="Z14" s="4"/>
      <c r="AA14" s="4"/>
      <c r="AB14" s="4"/>
      <c r="AC14" s="37"/>
      <c r="AD14" s="37"/>
      <c r="AE14" s="37"/>
      <c r="AF14" s="37"/>
      <c r="AG14" s="37"/>
      <c r="AH14" s="37"/>
      <c r="AI14" s="37"/>
      <c r="AJ14" s="37"/>
      <c r="AK14" s="37"/>
      <c r="AL14" s="37"/>
    </row>
    <row r="15" spans="1:38" s="500" customFormat="1" ht="14.25">
      <c r="A15" s="473">
        <v>6</v>
      </c>
      <c r="B15" s="474">
        <v>44277</v>
      </c>
      <c r="C15" s="475"/>
      <c r="D15" s="446" t="s">
        <v>853</v>
      </c>
      <c r="E15" s="476" t="s">
        <v>557</v>
      </c>
      <c r="F15" s="444">
        <v>507</v>
      </c>
      <c r="G15" s="477">
        <v>478</v>
      </c>
      <c r="H15" s="477">
        <v>536.5</v>
      </c>
      <c r="I15" s="478" t="s">
        <v>854</v>
      </c>
      <c r="J15" s="445" t="s">
        <v>928</v>
      </c>
      <c r="K15" s="445">
        <f t="shared" ref="K15" si="8">H15-F15</f>
        <v>29.5</v>
      </c>
      <c r="L15" s="502">
        <f t="shared" ref="L15" si="9">(F15*-0.8)/100</f>
        <v>-4.056</v>
      </c>
      <c r="M15" s="442">
        <f t="shared" ref="M15" si="10">(K15+L15)/F15</f>
        <v>5.0185404339250492E-2</v>
      </c>
      <c r="N15" s="445" t="s">
        <v>556</v>
      </c>
      <c r="O15" s="443">
        <v>44295</v>
      </c>
      <c r="P15" s="454"/>
      <c r="Q15" s="4"/>
      <c r="R15" s="455" t="s">
        <v>559</v>
      </c>
      <c r="S15" s="4"/>
      <c r="T15" s="4"/>
      <c r="U15" s="4"/>
      <c r="V15" s="4"/>
      <c r="W15" s="4"/>
      <c r="X15" s="4"/>
      <c r="Y15" s="4"/>
      <c r="Z15" s="4"/>
      <c r="AA15" s="4"/>
      <c r="AB15" s="4"/>
      <c r="AC15" s="37"/>
      <c r="AD15" s="37"/>
      <c r="AE15" s="37"/>
      <c r="AF15" s="37"/>
      <c r="AG15" s="37"/>
      <c r="AH15" s="37"/>
      <c r="AI15" s="37"/>
      <c r="AJ15" s="37"/>
      <c r="AK15" s="37"/>
      <c r="AL15" s="37"/>
    </row>
    <row r="16" spans="1:38" s="500" customFormat="1" ht="14.25">
      <c r="A16" s="473">
        <v>7</v>
      </c>
      <c r="B16" s="474">
        <v>44281</v>
      </c>
      <c r="C16" s="475"/>
      <c r="D16" s="446" t="s">
        <v>160</v>
      </c>
      <c r="E16" s="476" t="s">
        <v>557</v>
      </c>
      <c r="F16" s="444">
        <v>1785</v>
      </c>
      <c r="G16" s="477">
        <v>1675</v>
      </c>
      <c r="H16" s="477">
        <v>1895</v>
      </c>
      <c r="I16" s="478" t="s">
        <v>857</v>
      </c>
      <c r="J16" s="445" t="s">
        <v>894</v>
      </c>
      <c r="K16" s="445">
        <f t="shared" ref="K16:K18" si="11">H16-F16</f>
        <v>110</v>
      </c>
      <c r="L16" s="502">
        <f t="shared" ref="L16:L18" si="12">(F16*-0.8)/100</f>
        <v>-14.28</v>
      </c>
      <c r="M16" s="442">
        <f t="shared" ref="M16:M18" si="13">(K16+L16)/F16</f>
        <v>5.3624649859943974E-2</v>
      </c>
      <c r="N16" s="445" t="s">
        <v>556</v>
      </c>
      <c r="O16" s="443">
        <v>44293</v>
      </c>
      <c r="P16" s="454"/>
      <c r="Q16" s="4"/>
      <c r="R16" s="455" t="s">
        <v>792</v>
      </c>
      <c r="S16" s="4"/>
      <c r="T16" s="4"/>
      <c r="U16" s="4"/>
      <c r="V16" s="4"/>
      <c r="W16" s="4"/>
      <c r="X16" s="4"/>
      <c r="Y16" s="4"/>
      <c r="Z16" s="4"/>
      <c r="AA16" s="4"/>
      <c r="AB16" s="4"/>
      <c r="AC16" s="37"/>
      <c r="AD16" s="37"/>
      <c r="AE16" s="37"/>
      <c r="AF16" s="37"/>
      <c r="AG16" s="37"/>
      <c r="AH16" s="37"/>
      <c r="AI16" s="37"/>
      <c r="AJ16" s="37"/>
      <c r="AK16" s="37"/>
      <c r="AL16" s="37"/>
    </row>
    <row r="17" spans="1:38" s="500" customFormat="1" ht="14.25">
      <c r="A17" s="473">
        <v>8</v>
      </c>
      <c r="B17" s="474">
        <v>44285</v>
      </c>
      <c r="C17" s="475"/>
      <c r="D17" s="446" t="s">
        <v>490</v>
      </c>
      <c r="E17" s="476" t="s">
        <v>557</v>
      </c>
      <c r="F17" s="444">
        <v>516</v>
      </c>
      <c r="G17" s="477">
        <v>477</v>
      </c>
      <c r="H17" s="477">
        <v>547.5</v>
      </c>
      <c r="I17" s="478" t="s">
        <v>860</v>
      </c>
      <c r="J17" s="445" t="s">
        <v>893</v>
      </c>
      <c r="K17" s="445">
        <f t="shared" si="11"/>
        <v>31.5</v>
      </c>
      <c r="L17" s="502">
        <f t="shared" si="12"/>
        <v>-4.1280000000000001</v>
      </c>
      <c r="M17" s="442">
        <f t="shared" si="13"/>
        <v>5.3046511627906974E-2</v>
      </c>
      <c r="N17" s="445" t="s">
        <v>556</v>
      </c>
      <c r="O17" s="443">
        <v>44293</v>
      </c>
      <c r="P17" s="454"/>
      <c r="Q17" s="4"/>
      <c r="R17" s="455" t="s">
        <v>559</v>
      </c>
      <c r="S17" s="4"/>
      <c r="T17" s="4"/>
      <c r="U17" s="4"/>
      <c r="V17" s="4"/>
      <c r="W17" s="4"/>
      <c r="X17" s="4"/>
      <c r="Y17" s="4"/>
      <c r="Z17" s="4"/>
      <c r="AA17" s="4"/>
      <c r="AB17" s="4"/>
      <c r="AC17" s="37"/>
      <c r="AD17" s="37"/>
      <c r="AE17" s="37"/>
      <c r="AF17" s="37"/>
      <c r="AG17" s="37"/>
      <c r="AH17" s="37"/>
      <c r="AI17" s="37"/>
      <c r="AJ17" s="37"/>
      <c r="AK17" s="37"/>
      <c r="AL17" s="37"/>
    </row>
    <row r="18" spans="1:38" s="500" customFormat="1" ht="14.25">
      <c r="A18" s="539">
        <v>5</v>
      </c>
      <c r="B18" s="531">
        <v>44277</v>
      </c>
      <c r="C18" s="540"/>
      <c r="D18" s="459" t="s">
        <v>971</v>
      </c>
      <c r="E18" s="541" t="s">
        <v>557</v>
      </c>
      <c r="F18" s="542">
        <v>1270</v>
      </c>
      <c r="G18" s="542">
        <v>1195</v>
      </c>
      <c r="H18" s="541">
        <v>1195</v>
      </c>
      <c r="I18" s="543">
        <v>1450</v>
      </c>
      <c r="J18" s="461" t="s">
        <v>972</v>
      </c>
      <c r="K18" s="461">
        <f t="shared" si="11"/>
        <v>-75</v>
      </c>
      <c r="L18" s="526">
        <f t="shared" si="12"/>
        <v>-10.16</v>
      </c>
      <c r="M18" s="535">
        <f t="shared" si="13"/>
        <v>-6.705511811023622E-2</v>
      </c>
      <c r="N18" s="461" t="s">
        <v>620</v>
      </c>
      <c r="O18" s="536">
        <v>44301</v>
      </c>
      <c r="P18" s="454"/>
      <c r="Q18" s="4"/>
      <c r="R18" s="455" t="s">
        <v>792</v>
      </c>
      <c r="S18" s="4"/>
      <c r="T18" s="4"/>
      <c r="U18" s="4"/>
      <c r="V18" s="4"/>
      <c r="W18" s="4"/>
      <c r="X18" s="4"/>
      <c r="Y18" s="4"/>
      <c r="Z18" s="4"/>
      <c r="AA18" s="4"/>
      <c r="AB18" s="4"/>
      <c r="AC18" s="37"/>
      <c r="AD18" s="37"/>
      <c r="AE18" s="37"/>
      <c r="AF18" s="37"/>
      <c r="AG18" s="37"/>
      <c r="AH18" s="37"/>
      <c r="AI18" s="37"/>
      <c r="AJ18" s="37"/>
      <c r="AK18" s="37"/>
      <c r="AL18" s="37"/>
    </row>
    <row r="19" spans="1:38" s="500" customFormat="1" ht="14.25">
      <c r="A19" s="358">
        <v>10</v>
      </c>
      <c r="B19" s="373">
        <v>44291</v>
      </c>
      <c r="C19" s="374"/>
      <c r="D19" s="412" t="s">
        <v>109</v>
      </c>
      <c r="E19" s="378" t="s">
        <v>557</v>
      </c>
      <c r="F19" s="383" t="s">
        <v>873</v>
      </c>
      <c r="G19" s="383">
        <v>1370</v>
      </c>
      <c r="H19" s="378"/>
      <c r="I19" s="375" t="s">
        <v>874</v>
      </c>
      <c r="J19" s="380" t="s">
        <v>558</v>
      </c>
      <c r="K19" s="380"/>
      <c r="L19" s="388"/>
      <c r="M19" s="351"/>
      <c r="N19" s="361"/>
      <c r="O19" s="357"/>
      <c r="P19" s="454"/>
      <c r="Q19" s="4"/>
      <c r="R19" s="455" t="s">
        <v>559</v>
      </c>
      <c r="S19" s="4"/>
      <c r="T19" s="4"/>
      <c r="U19" s="4"/>
      <c r="V19" s="4"/>
      <c r="W19" s="4"/>
      <c r="X19" s="4"/>
      <c r="Y19" s="4"/>
      <c r="Z19" s="4"/>
      <c r="AA19" s="4"/>
      <c r="AB19" s="4"/>
      <c r="AC19" s="37"/>
      <c r="AD19" s="37"/>
      <c r="AE19" s="37"/>
      <c r="AF19" s="37"/>
      <c r="AG19" s="37"/>
      <c r="AH19" s="37"/>
      <c r="AI19" s="37"/>
      <c r="AJ19" s="37"/>
      <c r="AK19" s="37"/>
      <c r="AL19" s="37"/>
    </row>
    <row r="20" spans="1:38" s="500" customFormat="1" ht="14.25">
      <c r="A20" s="539">
        <v>11</v>
      </c>
      <c r="B20" s="531">
        <v>44291</v>
      </c>
      <c r="C20" s="540"/>
      <c r="D20" s="459" t="s">
        <v>878</v>
      </c>
      <c r="E20" s="541" t="s">
        <v>557</v>
      </c>
      <c r="F20" s="542">
        <v>182</v>
      </c>
      <c r="G20" s="542">
        <v>174</v>
      </c>
      <c r="H20" s="541">
        <v>173</v>
      </c>
      <c r="I20" s="543" t="s">
        <v>879</v>
      </c>
      <c r="J20" s="461" t="s">
        <v>1032</v>
      </c>
      <c r="K20" s="461">
        <f t="shared" ref="K20" si="14">H20-F20</f>
        <v>-9</v>
      </c>
      <c r="L20" s="526">
        <f t="shared" ref="L20" si="15">(F20*-0.8)/100</f>
        <v>-1.456</v>
      </c>
      <c r="M20" s="535">
        <f t="shared" ref="M20" si="16">(K20+L20)/F20</f>
        <v>-5.7450549450549449E-2</v>
      </c>
      <c r="N20" s="461" t="s">
        <v>620</v>
      </c>
      <c r="O20" s="536">
        <v>44308</v>
      </c>
      <c r="P20" s="454"/>
      <c r="Q20" s="4"/>
      <c r="R20" s="455" t="s">
        <v>559</v>
      </c>
      <c r="S20" s="4"/>
      <c r="T20" s="4"/>
      <c r="U20" s="4"/>
      <c r="V20" s="4"/>
      <c r="W20" s="4"/>
      <c r="X20" s="4"/>
      <c r="Y20" s="4"/>
      <c r="Z20" s="4"/>
      <c r="AA20" s="4"/>
      <c r="AB20" s="4"/>
      <c r="AC20" s="37"/>
      <c r="AD20" s="37"/>
      <c r="AE20" s="37"/>
      <c r="AF20" s="37"/>
      <c r="AG20" s="37"/>
      <c r="AH20" s="37"/>
      <c r="AI20" s="37"/>
      <c r="AJ20" s="37"/>
      <c r="AK20" s="37"/>
      <c r="AL20" s="37"/>
    </row>
    <row r="21" spans="1:38" s="500" customFormat="1" ht="14.25">
      <c r="A21" s="358">
        <v>12</v>
      </c>
      <c r="B21" s="418">
        <v>44293</v>
      </c>
      <c r="C21" s="374"/>
      <c r="D21" s="412" t="s">
        <v>116</v>
      </c>
      <c r="E21" s="378" t="s">
        <v>557</v>
      </c>
      <c r="F21" s="387" t="s">
        <v>905</v>
      </c>
      <c r="G21" s="383">
        <v>534</v>
      </c>
      <c r="H21" s="378"/>
      <c r="I21" s="375" t="s">
        <v>906</v>
      </c>
      <c r="J21" s="380" t="s">
        <v>558</v>
      </c>
      <c r="K21" s="380"/>
      <c r="L21" s="388"/>
      <c r="M21" s="351"/>
      <c r="N21" s="361"/>
      <c r="O21" s="357"/>
      <c r="P21" s="454"/>
      <c r="Q21" s="4"/>
      <c r="R21" s="455" t="s">
        <v>559</v>
      </c>
      <c r="S21" s="4"/>
      <c r="T21" s="4"/>
      <c r="U21" s="4"/>
      <c r="V21" s="4"/>
      <c r="W21" s="4"/>
      <c r="X21" s="4"/>
      <c r="Y21" s="4"/>
      <c r="Z21" s="4"/>
      <c r="AA21" s="4"/>
      <c r="AB21" s="4"/>
      <c r="AC21" s="37"/>
      <c r="AD21" s="37"/>
      <c r="AE21" s="37"/>
      <c r="AF21" s="37"/>
      <c r="AG21" s="37"/>
      <c r="AH21" s="37"/>
      <c r="AI21" s="37"/>
      <c r="AJ21" s="37"/>
      <c r="AK21" s="37"/>
      <c r="AL21" s="37"/>
    </row>
    <row r="22" spans="1:38" s="500" customFormat="1" ht="14.25">
      <c r="A22" s="358">
        <v>13</v>
      </c>
      <c r="B22" s="418">
        <v>44295</v>
      </c>
      <c r="C22" s="374"/>
      <c r="D22" s="412" t="s">
        <v>365</v>
      </c>
      <c r="E22" s="378" t="s">
        <v>557</v>
      </c>
      <c r="F22" s="387" t="s">
        <v>939</v>
      </c>
      <c r="G22" s="383">
        <v>1370</v>
      </c>
      <c r="H22" s="378"/>
      <c r="I22" s="375" t="s">
        <v>940</v>
      </c>
      <c r="J22" s="380" t="s">
        <v>558</v>
      </c>
      <c r="K22" s="380"/>
      <c r="L22" s="388"/>
      <c r="M22" s="351"/>
      <c r="N22" s="361"/>
      <c r="O22" s="357"/>
      <c r="P22" s="454"/>
      <c r="Q22" s="4"/>
      <c r="R22" s="455" t="s">
        <v>559</v>
      </c>
      <c r="S22" s="4"/>
      <c r="T22" s="4"/>
      <c r="U22" s="4"/>
      <c r="V22" s="4"/>
      <c r="W22" s="4"/>
      <c r="X22" s="4"/>
      <c r="Y22" s="4"/>
      <c r="Z22" s="4"/>
      <c r="AA22" s="4"/>
      <c r="AB22" s="4"/>
      <c r="AC22" s="37"/>
      <c r="AD22" s="37"/>
      <c r="AE22" s="37"/>
      <c r="AF22" s="37"/>
      <c r="AG22" s="37"/>
      <c r="AH22" s="37"/>
      <c r="AI22" s="37"/>
      <c r="AJ22" s="37"/>
      <c r="AK22" s="37"/>
      <c r="AL22" s="37"/>
    </row>
    <row r="23" spans="1:38" s="500" customFormat="1" ht="14.25">
      <c r="A23" s="358">
        <v>14</v>
      </c>
      <c r="B23" s="418">
        <v>44301</v>
      </c>
      <c r="C23" s="374"/>
      <c r="D23" s="412" t="s">
        <v>744</v>
      </c>
      <c r="E23" s="378" t="s">
        <v>557</v>
      </c>
      <c r="F23" s="387" t="s">
        <v>964</v>
      </c>
      <c r="G23" s="383">
        <v>3850</v>
      </c>
      <c r="H23" s="378"/>
      <c r="I23" s="375" t="s">
        <v>965</v>
      </c>
      <c r="J23" s="380" t="s">
        <v>558</v>
      </c>
      <c r="K23" s="380"/>
      <c r="L23" s="388"/>
      <c r="M23" s="351"/>
      <c r="N23" s="361"/>
      <c r="O23" s="357"/>
      <c r="P23" s="454"/>
      <c r="Q23" s="4"/>
      <c r="R23" s="455" t="s">
        <v>792</v>
      </c>
      <c r="S23" s="4"/>
      <c r="T23" s="4"/>
      <c r="U23" s="4"/>
      <c r="V23" s="4"/>
      <c r="W23" s="4"/>
      <c r="X23" s="4"/>
      <c r="Y23" s="4"/>
      <c r="Z23" s="4"/>
      <c r="AA23" s="4"/>
      <c r="AB23" s="4"/>
      <c r="AC23" s="37"/>
      <c r="AD23" s="37"/>
      <c r="AE23" s="37"/>
      <c r="AF23" s="37"/>
      <c r="AG23" s="37"/>
      <c r="AH23" s="37"/>
      <c r="AI23" s="37"/>
      <c r="AJ23" s="37"/>
      <c r="AK23" s="37"/>
      <c r="AL23" s="37"/>
    </row>
    <row r="24" spans="1:38" s="500" customFormat="1" ht="14.25">
      <c r="A24" s="358">
        <v>15</v>
      </c>
      <c r="B24" s="418">
        <v>44305</v>
      </c>
      <c r="C24" s="374"/>
      <c r="D24" s="412" t="s">
        <v>160</v>
      </c>
      <c r="E24" s="378" t="s">
        <v>557</v>
      </c>
      <c r="F24" s="387" t="s">
        <v>1001</v>
      </c>
      <c r="G24" s="383">
        <v>1680</v>
      </c>
      <c r="H24" s="378"/>
      <c r="I24" s="375" t="s">
        <v>1002</v>
      </c>
      <c r="J24" s="380" t="s">
        <v>558</v>
      </c>
      <c r="K24" s="380"/>
      <c r="L24" s="388"/>
      <c r="M24" s="351"/>
      <c r="N24" s="361"/>
      <c r="O24" s="357"/>
      <c r="P24" s="454"/>
      <c r="Q24" s="4"/>
      <c r="R24" s="455" t="s">
        <v>559</v>
      </c>
      <c r="S24" s="4"/>
      <c r="T24" s="4"/>
      <c r="U24" s="4"/>
      <c r="V24" s="4"/>
      <c r="W24" s="4"/>
      <c r="X24" s="4"/>
      <c r="Y24" s="4"/>
      <c r="Z24" s="4"/>
      <c r="AA24" s="4"/>
      <c r="AB24" s="4"/>
      <c r="AC24" s="37"/>
      <c r="AD24" s="37"/>
      <c r="AE24" s="37"/>
      <c r="AF24" s="37"/>
      <c r="AG24" s="37"/>
      <c r="AH24" s="37"/>
      <c r="AI24" s="37"/>
      <c r="AJ24" s="37"/>
      <c r="AK24" s="37"/>
      <c r="AL24" s="37"/>
    </row>
    <row r="25" spans="1:38" s="500" customFormat="1" ht="14.25">
      <c r="A25" s="358"/>
      <c r="B25" s="418"/>
      <c r="C25" s="374"/>
      <c r="D25" s="412"/>
      <c r="E25" s="378"/>
      <c r="F25" s="387"/>
      <c r="G25" s="383"/>
      <c r="H25" s="378"/>
      <c r="I25" s="375"/>
      <c r="J25" s="380"/>
      <c r="K25" s="380"/>
      <c r="L25" s="388"/>
      <c r="M25" s="351"/>
      <c r="N25" s="361"/>
      <c r="O25" s="357"/>
      <c r="P25" s="454"/>
      <c r="Q25" s="4"/>
      <c r="R25" s="455"/>
      <c r="S25" s="4"/>
      <c r="T25" s="4"/>
      <c r="U25" s="4"/>
      <c r="V25" s="4"/>
      <c r="W25" s="4"/>
      <c r="X25" s="4"/>
      <c r="Y25" s="4"/>
      <c r="Z25" s="4"/>
      <c r="AA25" s="4"/>
      <c r="AB25" s="4"/>
      <c r="AC25" s="37"/>
      <c r="AD25" s="37"/>
      <c r="AE25" s="37"/>
      <c r="AF25" s="37"/>
      <c r="AG25" s="37"/>
      <c r="AH25" s="37"/>
      <c r="AI25" s="37"/>
      <c r="AJ25" s="37"/>
      <c r="AK25" s="37"/>
      <c r="AL25" s="37"/>
    </row>
    <row r="26" spans="1:38" s="500" customFormat="1" ht="14.25">
      <c r="A26" s="358"/>
      <c r="B26" s="373"/>
      <c r="C26" s="374"/>
      <c r="D26" s="412"/>
      <c r="E26" s="378"/>
      <c r="F26" s="383"/>
      <c r="G26" s="383"/>
      <c r="H26" s="378"/>
      <c r="I26" s="375"/>
      <c r="J26" s="380"/>
      <c r="K26" s="380"/>
      <c r="L26" s="388"/>
      <c r="M26" s="351"/>
      <c r="N26" s="361"/>
      <c r="O26" s="357"/>
      <c r="P26" s="454"/>
      <c r="Q26" s="4"/>
      <c r="R26" s="455"/>
      <c r="S26" s="4"/>
      <c r="T26" s="4"/>
      <c r="U26" s="4"/>
      <c r="V26" s="4"/>
      <c r="W26" s="4"/>
      <c r="X26" s="4"/>
      <c r="Y26" s="4"/>
      <c r="Z26" s="4"/>
      <c r="AA26" s="4"/>
      <c r="AB26" s="4"/>
      <c r="AC26" s="37"/>
      <c r="AD26" s="37"/>
      <c r="AE26" s="37"/>
      <c r="AF26" s="37"/>
      <c r="AG26" s="37"/>
      <c r="AH26" s="37"/>
      <c r="AI26" s="37"/>
      <c r="AJ26" s="37"/>
      <c r="AK26" s="37"/>
      <c r="AL26" s="37"/>
    </row>
    <row r="27" spans="1:38" s="2" customFormat="1" ht="14.25">
      <c r="A27" s="358"/>
      <c r="B27" s="373"/>
      <c r="C27" s="374"/>
      <c r="D27" s="385"/>
      <c r="E27" s="378"/>
      <c r="F27" s="378"/>
      <c r="G27" s="383"/>
      <c r="H27" s="378"/>
      <c r="I27" s="375"/>
      <c r="J27" s="380"/>
      <c r="K27" s="380"/>
      <c r="L27" s="388"/>
      <c r="M27" s="351"/>
      <c r="N27" s="361"/>
      <c r="O27" s="357"/>
      <c r="P27" s="454"/>
      <c r="Q27" s="4"/>
      <c r="R27" s="455"/>
      <c r="S27" s="4"/>
      <c r="T27" s="4"/>
      <c r="U27" s="4"/>
      <c r="V27" s="4"/>
      <c r="W27" s="4"/>
      <c r="X27" s="4"/>
      <c r="Y27" s="4"/>
      <c r="Z27" s="4"/>
      <c r="AA27" s="4"/>
      <c r="AB27" s="4"/>
      <c r="AC27" s="37"/>
      <c r="AD27" s="37"/>
      <c r="AE27" s="37"/>
      <c r="AF27" s="37"/>
      <c r="AG27" s="37"/>
      <c r="AH27" s="37"/>
      <c r="AI27" s="37"/>
      <c r="AJ27" s="37"/>
      <c r="AK27" s="37"/>
      <c r="AL27" s="37"/>
    </row>
    <row r="28" spans="1:38" s="2" customFormat="1" ht="14.25">
      <c r="A28" s="433"/>
      <c r="B28" s="434"/>
      <c r="C28" s="435"/>
      <c r="D28" s="436"/>
      <c r="E28" s="437"/>
      <c r="F28" s="437"/>
      <c r="G28" s="400"/>
      <c r="H28" s="437"/>
      <c r="I28" s="438"/>
      <c r="J28" s="401"/>
      <c r="K28" s="401"/>
      <c r="L28" s="439"/>
      <c r="M28" s="76"/>
      <c r="N28" s="440"/>
      <c r="O28" s="441"/>
      <c r="P28" s="381"/>
      <c r="Q28" s="61"/>
      <c r="R28" s="321"/>
      <c r="S28" s="61"/>
      <c r="T28" s="61"/>
      <c r="U28" s="61"/>
      <c r="V28" s="61"/>
      <c r="W28" s="61"/>
      <c r="X28" s="61"/>
      <c r="Y28" s="61"/>
      <c r="Z28" s="61"/>
      <c r="AA28" s="61"/>
      <c r="AB28" s="61"/>
    </row>
    <row r="29" spans="1:38" s="2" customFormat="1" ht="14.25">
      <c r="A29" s="433"/>
      <c r="B29" s="434"/>
      <c r="C29" s="435"/>
      <c r="D29" s="436"/>
      <c r="E29" s="437"/>
      <c r="F29" s="437"/>
      <c r="G29" s="400"/>
      <c r="H29" s="437"/>
      <c r="I29" s="438"/>
      <c r="J29" s="401"/>
      <c r="K29" s="401"/>
      <c r="L29" s="439"/>
      <c r="M29" s="76"/>
      <c r="N29" s="440"/>
      <c r="O29" s="441"/>
      <c r="P29" s="381"/>
      <c r="Q29" s="61"/>
      <c r="R29" s="321"/>
      <c r="S29" s="61"/>
      <c r="T29" s="61"/>
      <c r="U29" s="61"/>
      <c r="V29" s="61"/>
      <c r="W29" s="61"/>
      <c r="X29" s="61"/>
      <c r="Y29" s="61"/>
      <c r="Z29" s="61"/>
      <c r="AA29" s="61"/>
      <c r="AB29" s="61"/>
    </row>
    <row r="30" spans="1:38" s="2" customFormat="1" ht="12" customHeight="1">
      <c r="A30" s="20" t="s">
        <v>560</v>
      </c>
      <c r="B30" s="21"/>
      <c r="C30" s="22"/>
      <c r="D30" s="23"/>
      <c r="E30" s="24"/>
      <c r="F30" s="25"/>
      <c r="G30" s="25"/>
      <c r="H30" s="25"/>
      <c r="I30" s="25"/>
      <c r="J30" s="62"/>
      <c r="K30" s="25"/>
      <c r="L30" s="389"/>
      <c r="M30" s="35"/>
      <c r="N30" s="62"/>
      <c r="O30" s="63"/>
      <c r="P30" s="5"/>
      <c r="Q30" s="61"/>
      <c r="R30" s="61"/>
      <c r="S30" s="61"/>
      <c r="T30" s="61"/>
      <c r="U30" s="61"/>
      <c r="V30" s="61"/>
      <c r="W30" s="61"/>
      <c r="X30" s="61"/>
      <c r="Y30" s="61"/>
      <c r="Z30" s="61"/>
      <c r="AA30" s="61"/>
      <c r="AB30" s="61"/>
      <c r="AC30" s="5"/>
      <c r="AD30" s="5"/>
      <c r="AE30" s="5"/>
      <c r="AF30" s="5"/>
      <c r="AG30" s="5"/>
      <c r="AH30" s="5"/>
      <c r="AI30" s="5"/>
      <c r="AJ30" s="5"/>
      <c r="AK30" s="5"/>
      <c r="AL30" s="5"/>
    </row>
    <row r="31" spans="1:38" s="2" customFormat="1" ht="12" customHeight="1">
      <c r="A31" s="26" t="s">
        <v>561</v>
      </c>
      <c r="B31" s="20"/>
      <c r="C31" s="20"/>
      <c r="D31" s="20"/>
      <c r="F31" s="27" t="s">
        <v>562</v>
      </c>
      <c r="G31" s="14"/>
      <c r="H31" s="28"/>
      <c r="I31" s="33"/>
      <c r="J31" s="64"/>
      <c r="K31" s="65"/>
      <c r="L31" s="390"/>
      <c r="M31" s="66"/>
      <c r="N31" s="13"/>
      <c r="O31" s="67"/>
      <c r="P31" s="5"/>
      <c r="Q31" s="61"/>
      <c r="R31" s="61"/>
      <c r="S31" s="61"/>
      <c r="T31" s="61"/>
      <c r="U31" s="61"/>
      <c r="V31" s="61"/>
      <c r="W31" s="61"/>
      <c r="X31" s="61"/>
      <c r="Y31" s="61"/>
      <c r="Z31" s="61"/>
      <c r="AA31" s="61"/>
      <c r="AB31" s="61"/>
      <c r="AC31" s="5"/>
      <c r="AD31" s="5"/>
      <c r="AE31" s="5"/>
      <c r="AF31" s="5"/>
      <c r="AG31" s="5"/>
      <c r="AH31" s="5"/>
      <c r="AI31" s="5"/>
      <c r="AJ31" s="5"/>
      <c r="AK31" s="5"/>
      <c r="AL31" s="5"/>
    </row>
    <row r="32" spans="1:38" s="2" customFormat="1" ht="12" customHeight="1">
      <c r="A32" s="20" t="s">
        <v>563</v>
      </c>
      <c r="B32" s="20"/>
      <c r="C32" s="20"/>
      <c r="D32" s="20"/>
      <c r="E32" s="29"/>
      <c r="F32" s="27" t="s">
        <v>564</v>
      </c>
      <c r="G32" s="14"/>
      <c r="H32" s="28"/>
      <c r="I32" s="33"/>
      <c r="J32" s="64"/>
      <c r="K32" s="65"/>
      <c r="L32" s="390"/>
      <c r="M32" s="66"/>
      <c r="N32" s="13"/>
      <c r="O32" s="67"/>
      <c r="P32" s="5"/>
      <c r="Q32" s="61"/>
      <c r="R32" s="61"/>
      <c r="S32" s="61"/>
      <c r="T32" s="61"/>
      <c r="U32" s="61"/>
      <c r="V32" s="61"/>
      <c r="W32" s="61"/>
      <c r="X32" s="61"/>
      <c r="Y32" s="61"/>
      <c r="Z32" s="61"/>
      <c r="AA32" s="61"/>
      <c r="AB32" s="61"/>
      <c r="AC32" s="5"/>
      <c r="AD32" s="5"/>
      <c r="AE32" s="5"/>
      <c r="AF32" s="5"/>
      <c r="AG32" s="5"/>
      <c r="AH32" s="5"/>
      <c r="AI32" s="5"/>
      <c r="AJ32" s="5"/>
      <c r="AK32" s="5"/>
      <c r="AL32" s="5"/>
    </row>
    <row r="33" spans="1:38" s="2" customFormat="1" ht="12" customHeight="1">
      <c r="A33" s="20"/>
      <c r="B33" s="20"/>
      <c r="C33" s="20"/>
      <c r="D33" s="20"/>
      <c r="E33" s="29"/>
      <c r="F33" s="14"/>
      <c r="G33" s="14"/>
      <c r="H33" s="28"/>
      <c r="I33" s="33"/>
      <c r="J33" s="68"/>
      <c r="K33" s="65"/>
      <c r="L33" s="390"/>
      <c r="M33" s="14"/>
      <c r="N33" s="69"/>
      <c r="O33" s="54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</row>
    <row r="34" spans="1:38" ht="15">
      <c r="A34" s="8"/>
      <c r="B34" s="30" t="s">
        <v>565</v>
      </c>
      <c r="C34" s="30"/>
      <c r="D34" s="30"/>
      <c r="E34" s="30"/>
      <c r="F34" s="31"/>
      <c r="G34" s="29"/>
      <c r="H34" s="29"/>
      <c r="I34" s="70"/>
      <c r="J34" s="71"/>
      <c r="K34" s="72"/>
      <c r="L34" s="391"/>
      <c r="M34" s="9"/>
      <c r="N34" s="8"/>
      <c r="O34" s="50"/>
      <c r="P34" s="4"/>
      <c r="R34" s="79"/>
      <c r="S34" s="13"/>
      <c r="T34" s="13"/>
      <c r="U34" s="13"/>
      <c r="V34" s="13"/>
      <c r="W34" s="13"/>
      <c r="X34" s="13"/>
      <c r="Y34" s="13"/>
      <c r="Z34" s="13"/>
    </row>
    <row r="35" spans="1:38" s="3" customFormat="1" ht="38.25">
      <c r="A35" s="17" t="s">
        <v>16</v>
      </c>
      <c r="B35" s="18" t="s">
        <v>534</v>
      </c>
      <c r="C35" s="18"/>
      <c r="D35" s="19" t="s">
        <v>545</v>
      </c>
      <c r="E35" s="18" t="s">
        <v>546</v>
      </c>
      <c r="F35" s="18" t="s">
        <v>547</v>
      </c>
      <c r="G35" s="18" t="s">
        <v>566</v>
      </c>
      <c r="H35" s="18" t="s">
        <v>549</v>
      </c>
      <c r="I35" s="18" t="s">
        <v>550</v>
      </c>
      <c r="J35" s="18" t="s">
        <v>551</v>
      </c>
      <c r="K35" s="59" t="s">
        <v>567</v>
      </c>
      <c r="L35" s="392" t="s">
        <v>819</v>
      </c>
      <c r="M35" s="60" t="s">
        <v>818</v>
      </c>
      <c r="N35" s="18" t="s">
        <v>554</v>
      </c>
      <c r="O35" s="75" t="s">
        <v>555</v>
      </c>
      <c r="P35" s="4"/>
      <c r="Q35" s="37"/>
      <c r="R35" s="35"/>
      <c r="S35" s="35"/>
      <c r="T35" s="35"/>
    </row>
    <row r="36" spans="1:38" s="369" customFormat="1" ht="15" customHeight="1">
      <c r="A36" s="468">
        <v>1</v>
      </c>
      <c r="B36" s="467">
        <v>44277</v>
      </c>
      <c r="C36" s="469"/>
      <c r="D36" s="470" t="s">
        <v>849</v>
      </c>
      <c r="E36" s="444" t="s">
        <v>557</v>
      </c>
      <c r="F36" s="444">
        <v>688.5</v>
      </c>
      <c r="G36" s="444">
        <v>668</v>
      </c>
      <c r="H36" s="471">
        <v>703</v>
      </c>
      <c r="I36" s="444" t="s">
        <v>850</v>
      </c>
      <c r="J36" s="445" t="s">
        <v>895</v>
      </c>
      <c r="K36" s="445">
        <f t="shared" ref="K36" si="17">H36-F36</f>
        <v>14.5</v>
      </c>
      <c r="L36" s="502">
        <f t="shared" ref="L36:L42" si="18">(F36*-0.7)/100</f>
        <v>-4.8194999999999997</v>
      </c>
      <c r="M36" s="442">
        <f t="shared" ref="M36" si="19">(K36+L36)/F36</f>
        <v>1.4060275962236747E-2</v>
      </c>
      <c r="N36" s="445" t="s">
        <v>556</v>
      </c>
      <c r="O36" s="443">
        <v>44293</v>
      </c>
      <c r="P36" s="4"/>
      <c r="Q36" s="4"/>
      <c r="R36" s="324" t="s">
        <v>559</v>
      </c>
      <c r="S36" s="37"/>
      <c r="T36" s="37"/>
      <c r="U36" s="37"/>
      <c r="V36" s="37"/>
      <c r="W36" s="37"/>
      <c r="X36" s="37"/>
      <c r="Y36" s="37"/>
      <c r="Z36" s="37"/>
      <c r="AA36" s="37"/>
    </row>
    <row r="37" spans="1:38" s="369" customFormat="1" ht="15" customHeight="1">
      <c r="A37" s="468">
        <v>2</v>
      </c>
      <c r="B37" s="467">
        <v>44285</v>
      </c>
      <c r="C37" s="469"/>
      <c r="D37" s="470" t="s">
        <v>740</v>
      </c>
      <c r="E37" s="444" t="s">
        <v>557</v>
      </c>
      <c r="F37" s="444">
        <v>681</v>
      </c>
      <c r="G37" s="444">
        <v>660</v>
      </c>
      <c r="H37" s="471">
        <v>702.5</v>
      </c>
      <c r="I37" s="444" t="s">
        <v>861</v>
      </c>
      <c r="J37" s="445" t="s">
        <v>844</v>
      </c>
      <c r="K37" s="445">
        <f t="shared" ref="K37" si="20">H37-F37</f>
        <v>21.5</v>
      </c>
      <c r="L37" s="502">
        <f t="shared" si="18"/>
        <v>-4.7669999999999995</v>
      </c>
      <c r="M37" s="442">
        <f t="shared" ref="M37" si="21">(K37+L37)/F37</f>
        <v>2.4571218795888399E-2</v>
      </c>
      <c r="N37" s="445" t="s">
        <v>556</v>
      </c>
      <c r="O37" s="443">
        <v>44287</v>
      </c>
      <c r="P37" s="4"/>
      <c r="Q37" s="4"/>
      <c r="R37" s="324" t="s">
        <v>559</v>
      </c>
      <c r="S37" s="37"/>
      <c r="T37" s="37"/>
      <c r="U37" s="37"/>
      <c r="V37" s="37"/>
      <c r="W37" s="37"/>
      <c r="X37" s="37"/>
      <c r="Y37" s="37"/>
      <c r="Z37" s="37"/>
      <c r="AA37" s="37"/>
    </row>
    <row r="38" spans="1:38" s="369" customFormat="1" ht="15" customHeight="1">
      <c r="A38" s="468">
        <v>3</v>
      </c>
      <c r="B38" s="467">
        <v>44286</v>
      </c>
      <c r="C38" s="469"/>
      <c r="D38" s="470" t="s">
        <v>90</v>
      </c>
      <c r="E38" s="444" t="s">
        <v>557</v>
      </c>
      <c r="F38" s="444">
        <v>3685</v>
      </c>
      <c r="G38" s="444">
        <v>3490</v>
      </c>
      <c r="H38" s="471">
        <v>3775</v>
      </c>
      <c r="I38" s="444" t="s">
        <v>862</v>
      </c>
      <c r="J38" s="445" t="s">
        <v>881</v>
      </c>
      <c r="K38" s="445">
        <f t="shared" ref="K38:K40" si="22">H38-F38</f>
        <v>90</v>
      </c>
      <c r="L38" s="502">
        <f t="shared" si="18"/>
        <v>-25.795000000000002</v>
      </c>
      <c r="M38" s="442">
        <f t="shared" ref="M38:M40" si="23">(K38+L38)/F38</f>
        <v>1.7423337856173678E-2</v>
      </c>
      <c r="N38" s="445" t="s">
        <v>556</v>
      </c>
      <c r="O38" s="443">
        <v>44291</v>
      </c>
      <c r="P38" s="4"/>
      <c r="Q38" s="4"/>
      <c r="R38" s="324" t="s">
        <v>559</v>
      </c>
      <c r="S38" s="37"/>
      <c r="T38" s="37"/>
      <c r="U38" s="37"/>
      <c r="V38" s="37"/>
      <c r="W38" s="37"/>
      <c r="X38" s="37"/>
      <c r="Y38" s="37"/>
      <c r="Z38" s="37"/>
      <c r="AA38" s="37"/>
    </row>
    <row r="39" spans="1:38" s="369" customFormat="1" ht="15" customHeight="1">
      <c r="A39" s="468">
        <v>4</v>
      </c>
      <c r="B39" s="467">
        <v>44286</v>
      </c>
      <c r="C39" s="469"/>
      <c r="D39" s="470" t="s">
        <v>783</v>
      </c>
      <c r="E39" s="444" t="s">
        <v>557</v>
      </c>
      <c r="F39" s="444">
        <v>234.5</v>
      </c>
      <c r="G39" s="444">
        <v>228</v>
      </c>
      <c r="H39" s="471">
        <v>241</v>
      </c>
      <c r="I39" s="444" t="s">
        <v>824</v>
      </c>
      <c r="J39" s="445" t="s">
        <v>883</v>
      </c>
      <c r="K39" s="445">
        <f t="shared" si="22"/>
        <v>6.5</v>
      </c>
      <c r="L39" s="502">
        <f t="shared" si="18"/>
        <v>-1.6414999999999997</v>
      </c>
      <c r="M39" s="442">
        <f t="shared" si="23"/>
        <v>2.071855010660981E-2</v>
      </c>
      <c r="N39" s="445" t="s">
        <v>556</v>
      </c>
      <c r="O39" s="443">
        <v>44292</v>
      </c>
      <c r="P39" s="4"/>
      <c r="Q39" s="4"/>
      <c r="R39" s="324" t="s">
        <v>559</v>
      </c>
      <c r="S39" s="37"/>
      <c r="T39" s="37"/>
      <c r="U39" s="37"/>
      <c r="V39" s="37"/>
      <c r="W39" s="37"/>
      <c r="X39" s="37"/>
      <c r="Y39" s="37"/>
      <c r="Z39" s="37"/>
      <c r="AA39" s="37"/>
    </row>
    <row r="40" spans="1:38" s="369" customFormat="1" ht="15" customHeight="1">
      <c r="A40" s="530">
        <v>5</v>
      </c>
      <c r="B40" s="531">
        <v>44291</v>
      </c>
      <c r="C40" s="532"/>
      <c r="D40" s="533" t="s">
        <v>131</v>
      </c>
      <c r="E40" s="460" t="s">
        <v>557</v>
      </c>
      <c r="F40" s="460">
        <v>1782.5</v>
      </c>
      <c r="G40" s="534">
        <v>1730</v>
      </c>
      <c r="H40" s="534">
        <v>1710</v>
      </c>
      <c r="I40" s="460">
        <v>1880</v>
      </c>
      <c r="J40" s="461" t="s">
        <v>988</v>
      </c>
      <c r="K40" s="461">
        <f t="shared" si="22"/>
        <v>-72.5</v>
      </c>
      <c r="L40" s="526">
        <f t="shared" si="18"/>
        <v>-12.477499999999999</v>
      </c>
      <c r="M40" s="535">
        <f t="shared" si="23"/>
        <v>-4.7673211781206169E-2</v>
      </c>
      <c r="N40" s="461" t="s">
        <v>620</v>
      </c>
      <c r="O40" s="536">
        <v>44305</v>
      </c>
      <c r="P40" s="4"/>
      <c r="Q40" s="4"/>
      <c r="R40" s="324" t="s">
        <v>559</v>
      </c>
      <c r="S40" s="37"/>
      <c r="T40" s="37"/>
      <c r="U40" s="37"/>
      <c r="V40" s="37"/>
      <c r="W40" s="37"/>
      <c r="X40" s="37"/>
      <c r="Y40" s="37"/>
      <c r="Z40" s="37"/>
      <c r="AA40" s="37"/>
    </row>
    <row r="41" spans="1:38" s="369" customFormat="1" ht="15" customHeight="1">
      <c r="A41" s="530">
        <v>6</v>
      </c>
      <c r="B41" s="531">
        <v>44291</v>
      </c>
      <c r="C41" s="532"/>
      <c r="D41" s="533" t="s">
        <v>86</v>
      </c>
      <c r="E41" s="460" t="s">
        <v>557</v>
      </c>
      <c r="F41" s="460">
        <v>885</v>
      </c>
      <c r="G41" s="534">
        <v>855</v>
      </c>
      <c r="H41" s="534">
        <v>855</v>
      </c>
      <c r="I41" s="460" t="s">
        <v>877</v>
      </c>
      <c r="J41" s="461" t="s">
        <v>943</v>
      </c>
      <c r="K41" s="461">
        <f t="shared" ref="K41" si="24">H41-F41</f>
        <v>-30</v>
      </c>
      <c r="L41" s="526">
        <f t="shared" si="18"/>
        <v>-6.1950000000000003</v>
      </c>
      <c r="M41" s="535">
        <f t="shared" ref="M41" si="25">(K41+L41)/F41</f>
        <v>-4.0898305084745762E-2</v>
      </c>
      <c r="N41" s="461" t="s">
        <v>620</v>
      </c>
      <c r="O41" s="536">
        <v>44298</v>
      </c>
      <c r="P41" s="4"/>
      <c r="Q41" s="4"/>
      <c r="R41" s="324" t="s">
        <v>792</v>
      </c>
      <c r="S41" s="37"/>
      <c r="T41" s="37"/>
      <c r="U41" s="37"/>
      <c r="V41" s="37"/>
      <c r="W41" s="37"/>
      <c r="X41" s="37"/>
      <c r="Y41" s="37"/>
      <c r="Z41" s="37"/>
      <c r="AA41" s="37"/>
    </row>
    <row r="42" spans="1:38" s="369" customFormat="1" ht="15" customHeight="1">
      <c r="A42" s="468">
        <v>7</v>
      </c>
      <c r="B42" s="467">
        <v>44291</v>
      </c>
      <c r="C42" s="469"/>
      <c r="D42" s="470" t="s">
        <v>372</v>
      </c>
      <c r="E42" s="444" t="s">
        <v>557</v>
      </c>
      <c r="F42" s="444">
        <v>548</v>
      </c>
      <c r="G42" s="444">
        <v>530</v>
      </c>
      <c r="H42" s="471">
        <v>568</v>
      </c>
      <c r="I42" s="444" t="s">
        <v>882</v>
      </c>
      <c r="J42" s="445" t="s">
        <v>934</v>
      </c>
      <c r="K42" s="445">
        <f t="shared" ref="K42" si="26">H42-F42</f>
        <v>20</v>
      </c>
      <c r="L42" s="502">
        <f t="shared" si="18"/>
        <v>-3.8359999999999999</v>
      </c>
      <c r="M42" s="442">
        <f t="shared" ref="M42" si="27">(K42+L42)/F42</f>
        <v>2.9496350364963505E-2</v>
      </c>
      <c r="N42" s="445" t="s">
        <v>556</v>
      </c>
      <c r="O42" s="443">
        <v>44295</v>
      </c>
      <c r="P42" s="4"/>
      <c r="Q42" s="4"/>
      <c r="R42" s="324" t="s">
        <v>792</v>
      </c>
      <c r="S42" s="37"/>
      <c r="T42" s="37"/>
      <c r="U42" s="37"/>
      <c r="V42" s="37"/>
      <c r="W42" s="37"/>
      <c r="X42" s="37"/>
      <c r="Y42" s="37"/>
      <c r="Z42" s="37"/>
      <c r="AA42" s="37"/>
    </row>
    <row r="43" spans="1:38" s="369" customFormat="1" ht="15" customHeight="1">
      <c r="A43" s="468">
        <v>8</v>
      </c>
      <c r="B43" s="467">
        <v>44292</v>
      </c>
      <c r="C43" s="469"/>
      <c r="D43" s="470" t="s">
        <v>188</v>
      </c>
      <c r="E43" s="444" t="s">
        <v>890</v>
      </c>
      <c r="F43" s="444">
        <v>590</v>
      </c>
      <c r="G43" s="444">
        <v>608</v>
      </c>
      <c r="H43" s="471">
        <v>580.5</v>
      </c>
      <c r="I43" s="444">
        <v>560</v>
      </c>
      <c r="J43" s="445" t="s">
        <v>891</v>
      </c>
      <c r="K43" s="445">
        <f>F43-H43</f>
        <v>9.5</v>
      </c>
      <c r="L43" s="502">
        <f>(F43*-0.07)/100</f>
        <v>-0.41300000000000003</v>
      </c>
      <c r="M43" s="442">
        <f t="shared" ref="M43:M45" si="28">(K43+L43)/F43</f>
        <v>1.5401694915254237E-2</v>
      </c>
      <c r="N43" s="445" t="s">
        <v>556</v>
      </c>
      <c r="O43" s="524">
        <v>44292</v>
      </c>
      <c r="P43" s="4"/>
      <c r="Q43" s="4"/>
      <c r="R43" s="324" t="s">
        <v>792</v>
      </c>
      <c r="S43" s="37"/>
      <c r="T43" s="37"/>
      <c r="U43" s="37"/>
      <c r="V43" s="37"/>
      <c r="W43" s="37"/>
      <c r="X43" s="37"/>
      <c r="Y43" s="37"/>
      <c r="Z43" s="37"/>
      <c r="AA43" s="37"/>
    </row>
    <row r="44" spans="1:38" s="369" customFormat="1" ht="15" customHeight="1">
      <c r="A44" s="468">
        <v>9</v>
      </c>
      <c r="B44" s="467">
        <v>44293</v>
      </c>
      <c r="C44" s="469"/>
      <c r="D44" s="470" t="s">
        <v>196</v>
      </c>
      <c r="E44" s="444" t="s">
        <v>557</v>
      </c>
      <c r="F44" s="444">
        <v>425</v>
      </c>
      <c r="G44" s="444">
        <v>412</v>
      </c>
      <c r="H44" s="471">
        <v>435.5</v>
      </c>
      <c r="I44" s="444" t="s">
        <v>898</v>
      </c>
      <c r="J44" s="445" t="s">
        <v>899</v>
      </c>
      <c r="K44" s="445">
        <f t="shared" ref="K44:K45" si="29">H44-F44</f>
        <v>10.5</v>
      </c>
      <c r="L44" s="502">
        <f>(F44*-0.07)/100</f>
        <v>-0.29750000000000004</v>
      </c>
      <c r="M44" s="442">
        <f t="shared" si="28"/>
        <v>2.4005882352941179E-2</v>
      </c>
      <c r="N44" s="445" t="s">
        <v>556</v>
      </c>
      <c r="O44" s="524">
        <v>44293</v>
      </c>
      <c r="P44" s="4"/>
      <c r="Q44" s="4"/>
      <c r="R44" s="324" t="s">
        <v>559</v>
      </c>
      <c r="S44" s="37"/>
      <c r="T44" s="37"/>
      <c r="U44" s="37"/>
      <c r="V44" s="37"/>
      <c r="W44" s="37"/>
      <c r="X44" s="37"/>
      <c r="Y44" s="37"/>
      <c r="Z44" s="37"/>
      <c r="AA44" s="37"/>
    </row>
    <row r="45" spans="1:38" s="369" customFormat="1" ht="15" customHeight="1">
      <c r="A45" s="468">
        <v>10</v>
      </c>
      <c r="B45" s="467">
        <v>44293</v>
      </c>
      <c r="C45" s="469"/>
      <c r="D45" s="470" t="s">
        <v>100</v>
      </c>
      <c r="E45" s="444" t="s">
        <v>557</v>
      </c>
      <c r="F45" s="444">
        <v>501</v>
      </c>
      <c r="G45" s="444">
        <v>486</v>
      </c>
      <c r="H45" s="471">
        <v>515</v>
      </c>
      <c r="I45" s="444" t="s">
        <v>900</v>
      </c>
      <c r="J45" s="445" t="s">
        <v>927</v>
      </c>
      <c r="K45" s="445">
        <f t="shared" si="29"/>
        <v>14</v>
      </c>
      <c r="L45" s="502">
        <f>(F45*-0.7)/100</f>
        <v>-3.5069999999999997</v>
      </c>
      <c r="M45" s="442">
        <f t="shared" si="28"/>
        <v>2.0944111776447106E-2</v>
      </c>
      <c r="N45" s="445" t="s">
        <v>556</v>
      </c>
      <c r="O45" s="443">
        <v>44294</v>
      </c>
      <c r="P45" s="4"/>
      <c r="Q45" s="4"/>
      <c r="R45" s="324" t="s">
        <v>559</v>
      </c>
      <c r="S45" s="37"/>
      <c r="T45" s="37"/>
      <c r="U45" s="37"/>
      <c r="V45" s="37"/>
      <c r="W45" s="37"/>
      <c r="X45" s="37"/>
      <c r="Y45" s="37"/>
      <c r="Z45" s="37"/>
      <c r="AA45" s="37"/>
    </row>
    <row r="46" spans="1:38" s="369" customFormat="1" ht="15" customHeight="1">
      <c r="A46" s="468">
        <v>11</v>
      </c>
      <c r="B46" s="467">
        <v>44294</v>
      </c>
      <c r="C46" s="469"/>
      <c r="D46" s="470" t="s">
        <v>915</v>
      </c>
      <c r="E46" s="444" t="s">
        <v>557</v>
      </c>
      <c r="F46" s="444">
        <v>4320</v>
      </c>
      <c r="G46" s="444">
        <v>4190</v>
      </c>
      <c r="H46" s="471">
        <v>4435</v>
      </c>
      <c r="I46" s="444" t="s">
        <v>916</v>
      </c>
      <c r="J46" s="445" t="s">
        <v>935</v>
      </c>
      <c r="K46" s="445">
        <f t="shared" ref="K46" si="30">H46-F46</f>
        <v>115</v>
      </c>
      <c r="L46" s="502">
        <f>(F46*-0.7)/100</f>
        <v>-30.24</v>
      </c>
      <c r="M46" s="442">
        <f t="shared" ref="M46" si="31">(K46+L46)/F46</f>
        <v>1.9620370370370371E-2</v>
      </c>
      <c r="N46" s="445" t="s">
        <v>556</v>
      </c>
      <c r="O46" s="443">
        <v>44295</v>
      </c>
      <c r="P46" s="4"/>
      <c r="Q46" s="4"/>
      <c r="R46" s="324" t="s">
        <v>792</v>
      </c>
      <c r="S46" s="37"/>
      <c r="T46" s="37"/>
      <c r="U46" s="37"/>
      <c r="V46" s="37"/>
      <c r="W46" s="37"/>
      <c r="X46" s="37"/>
      <c r="Y46" s="37"/>
      <c r="Z46" s="37"/>
      <c r="AA46" s="37"/>
    </row>
    <row r="47" spans="1:38" s="369" customFormat="1" ht="15" customHeight="1">
      <c r="A47" s="468">
        <v>12</v>
      </c>
      <c r="B47" s="467">
        <v>44295</v>
      </c>
      <c r="C47" s="469"/>
      <c r="D47" s="470" t="s">
        <v>365</v>
      </c>
      <c r="E47" s="444" t="s">
        <v>557</v>
      </c>
      <c r="F47" s="444">
        <v>1425</v>
      </c>
      <c r="G47" s="444">
        <v>1380</v>
      </c>
      <c r="H47" s="471">
        <v>1475</v>
      </c>
      <c r="I47" s="444" t="s">
        <v>932</v>
      </c>
      <c r="J47" s="445" t="s">
        <v>933</v>
      </c>
      <c r="K47" s="445">
        <f t="shared" ref="K47" si="32">H47-F47</f>
        <v>50</v>
      </c>
      <c r="L47" s="502">
        <f>(F47*-0.07)/100</f>
        <v>-0.99750000000000016</v>
      </c>
      <c r="M47" s="442">
        <f t="shared" ref="M47:M48" si="33">(K47+L47)/F47</f>
        <v>3.4387719298245613E-2</v>
      </c>
      <c r="N47" s="445" t="s">
        <v>556</v>
      </c>
      <c r="O47" s="524">
        <v>44295</v>
      </c>
      <c r="P47" s="4"/>
      <c r="Q47" s="4"/>
      <c r="R47" s="324" t="s">
        <v>559</v>
      </c>
      <c r="S47" s="37"/>
      <c r="T47" s="37"/>
      <c r="U47" s="37"/>
      <c r="V47" s="37"/>
      <c r="W47" s="37"/>
      <c r="X47" s="37"/>
      <c r="Y47" s="37"/>
      <c r="Z47" s="37"/>
      <c r="AA47" s="37"/>
    </row>
    <row r="48" spans="1:38" s="369" customFormat="1" ht="15" customHeight="1">
      <c r="A48" s="468">
        <v>13</v>
      </c>
      <c r="B48" s="474">
        <v>44295</v>
      </c>
      <c r="C48" s="469"/>
      <c r="D48" s="470" t="s">
        <v>936</v>
      </c>
      <c r="E48" s="444" t="s">
        <v>890</v>
      </c>
      <c r="F48" s="444">
        <v>59.25</v>
      </c>
      <c r="G48" s="471">
        <v>61</v>
      </c>
      <c r="H48" s="471">
        <v>56.75</v>
      </c>
      <c r="I48" s="444" t="s">
        <v>937</v>
      </c>
      <c r="J48" s="537" t="s">
        <v>880</v>
      </c>
      <c r="K48" s="445">
        <f>F48-H48</f>
        <v>2.5</v>
      </c>
      <c r="L48" s="502">
        <f t="shared" ref="L48:L53" si="34">(F48*-0.7)/100</f>
        <v>-0.41474999999999995</v>
      </c>
      <c r="M48" s="442">
        <f t="shared" si="33"/>
        <v>3.5194092827004225E-2</v>
      </c>
      <c r="N48" s="445" t="s">
        <v>556</v>
      </c>
      <c r="O48" s="443">
        <v>44298</v>
      </c>
      <c r="P48" s="4"/>
      <c r="Q48" s="4"/>
      <c r="R48" s="324" t="s">
        <v>559</v>
      </c>
      <c r="S48" s="37"/>
      <c r="T48" s="37"/>
      <c r="U48" s="37"/>
      <c r="V48" s="37"/>
      <c r="W48" s="37"/>
      <c r="X48" s="37"/>
      <c r="Y48" s="37"/>
      <c r="Z48" s="37"/>
      <c r="AA48" s="37"/>
    </row>
    <row r="49" spans="1:27" s="369" customFormat="1" ht="15" customHeight="1">
      <c r="A49" s="530">
        <v>14</v>
      </c>
      <c r="B49" s="531">
        <v>44295</v>
      </c>
      <c r="C49" s="532"/>
      <c r="D49" s="533" t="s">
        <v>472</v>
      </c>
      <c r="E49" s="460" t="s">
        <v>557</v>
      </c>
      <c r="F49" s="460">
        <v>365</v>
      </c>
      <c r="G49" s="534">
        <v>353</v>
      </c>
      <c r="H49" s="534">
        <v>351.5</v>
      </c>
      <c r="I49" s="460">
        <v>385</v>
      </c>
      <c r="J49" s="461" t="s">
        <v>942</v>
      </c>
      <c r="K49" s="461">
        <f t="shared" ref="K49" si="35">H49-F49</f>
        <v>-13.5</v>
      </c>
      <c r="L49" s="526">
        <f t="shared" si="34"/>
        <v>-2.5549999999999997</v>
      </c>
      <c r="M49" s="535">
        <f t="shared" ref="M49" si="36">(K49+L49)/F49</f>
        <v>-4.3986301369863014E-2</v>
      </c>
      <c r="N49" s="461" t="s">
        <v>620</v>
      </c>
      <c r="O49" s="536">
        <v>44298</v>
      </c>
      <c r="P49" s="4"/>
      <c r="Q49" s="4"/>
      <c r="R49" s="324" t="s">
        <v>792</v>
      </c>
      <c r="S49" s="37"/>
      <c r="T49" s="37"/>
      <c r="U49" s="37"/>
      <c r="V49" s="37"/>
      <c r="W49" s="37"/>
      <c r="X49" s="37"/>
      <c r="Y49" s="37"/>
      <c r="Z49" s="37"/>
      <c r="AA49" s="37"/>
    </row>
    <row r="50" spans="1:27" s="369" customFormat="1" ht="15" customHeight="1">
      <c r="A50" s="530">
        <v>15</v>
      </c>
      <c r="B50" s="531">
        <v>44295</v>
      </c>
      <c r="C50" s="532"/>
      <c r="D50" s="533" t="s">
        <v>157</v>
      </c>
      <c r="E50" s="460" t="s">
        <v>557</v>
      </c>
      <c r="F50" s="460">
        <v>1810</v>
      </c>
      <c r="G50" s="534">
        <v>1760</v>
      </c>
      <c r="H50" s="534">
        <v>1760</v>
      </c>
      <c r="I50" s="460" t="s">
        <v>938</v>
      </c>
      <c r="J50" s="461" t="s">
        <v>944</v>
      </c>
      <c r="K50" s="461">
        <f t="shared" ref="K50:K53" si="37">H50-F50</f>
        <v>-50</v>
      </c>
      <c r="L50" s="526">
        <f t="shared" si="34"/>
        <v>-12.67</v>
      </c>
      <c r="M50" s="535">
        <f t="shared" ref="M50:M53" si="38">(K50+L50)/F50</f>
        <v>-3.4624309392265191E-2</v>
      </c>
      <c r="N50" s="461" t="s">
        <v>620</v>
      </c>
      <c r="O50" s="536">
        <v>44298</v>
      </c>
      <c r="P50" s="4"/>
      <c r="Q50" s="4"/>
      <c r="R50" s="324" t="s">
        <v>792</v>
      </c>
      <c r="S50" s="37"/>
      <c r="T50" s="37"/>
      <c r="U50" s="37"/>
      <c r="V50" s="37"/>
      <c r="W50" s="37"/>
      <c r="X50" s="37"/>
      <c r="Y50" s="37"/>
      <c r="Z50" s="37"/>
      <c r="AA50" s="37"/>
    </row>
    <row r="51" spans="1:27" s="369" customFormat="1" ht="15" customHeight="1">
      <c r="A51" s="530">
        <v>16</v>
      </c>
      <c r="B51" s="531">
        <v>44295</v>
      </c>
      <c r="C51" s="532"/>
      <c r="D51" s="533" t="s">
        <v>162</v>
      </c>
      <c r="E51" s="460" t="s">
        <v>557</v>
      </c>
      <c r="F51" s="460">
        <v>209.5</v>
      </c>
      <c r="G51" s="534">
        <v>204</v>
      </c>
      <c r="H51" s="534">
        <v>204</v>
      </c>
      <c r="I51" s="460">
        <v>220</v>
      </c>
      <c r="J51" s="461" t="s">
        <v>950</v>
      </c>
      <c r="K51" s="461">
        <f t="shared" si="37"/>
        <v>-5.5</v>
      </c>
      <c r="L51" s="526">
        <f t="shared" si="34"/>
        <v>-1.4664999999999997</v>
      </c>
      <c r="M51" s="535">
        <f t="shared" si="38"/>
        <v>-3.3252983293556082E-2</v>
      </c>
      <c r="N51" s="461" t="s">
        <v>620</v>
      </c>
      <c r="O51" s="536">
        <v>44298</v>
      </c>
      <c r="P51" s="4"/>
      <c r="Q51" s="4"/>
      <c r="R51" s="324" t="s">
        <v>559</v>
      </c>
      <c r="S51" s="37"/>
      <c r="T51" s="37"/>
      <c r="U51" s="37"/>
      <c r="V51" s="37"/>
      <c r="W51" s="37"/>
      <c r="X51" s="37"/>
      <c r="Y51" s="37"/>
      <c r="Z51" s="37"/>
      <c r="AA51" s="37"/>
    </row>
    <row r="52" spans="1:27" s="369" customFormat="1" ht="15" customHeight="1">
      <c r="A52" s="468">
        <v>17</v>
      </c>
      <c r="B52" s="474">
        <v>44299</v>
      </c>
      <c r="C52" s="469"/>
      <c r="D52" s="470" t="s">
        <v>50</v>
      </c>
      <c r="E52" s="444" t="s">
        <v>557</v>
      </c>
      <c r="F52" s="444">
        <v>2595</v>
      </c>
      <c r="G52" s="471">
        <v>2520</v>
      </c>
      <c r="H52" s="471">
        <v>2658.5</v>
      </c>
      <c r="I52" s="444" t="s">
        <v>961</v>
      </c>
      <c r="J52" s="445" t="s">
        <v>983</v>
      </c>
      <c r="K52" s="445">
        <f t="shared" si="37"/>
        <v>63.5</v>
      </c>
      <c r="L52" s="502">
        <f t="shared" si="34"/>
        <v>-18.164999999999999</v>
      </c>
      <c r="M52" s="442">
        <f t="shared" si="38"/>
        <v>1.7470134874759152E-2</v>
      </c>
      <c r="N52" s="445" t="s">
        <v>556</v>
      </c>
      <c r="O52" s="443">
        <v>44302</v>
      </c>
      <c r="P52" s="4"/>
      <c r="Q52" s="4"/>
      <c r="R52" s="324" t="s">
        <v>559</v>
      </c>
      <c r="S52" s="37"/>
      <c r="T52" s="37"/>
      <c r="U52" s="37"/>
      <c r="V52" s="37"/>
      <c r="W52" s="37"/>
      <c r="X52" s="37"/>
      <c r="Y52" s="37"/>
      <c r="Z52" s="37"/>
      <c r="AA52" s="37"/>
    </row>
    <row r="53" spans="1:27" s="369" customFormat="1" ht="15" customHeight="1">
      <c r="A53" s="530">
        <v>18</v>
      </c>
      <c r="B53" s="531">
        <v>44301</v>
      </c>
      <c r="C53" s="532"/>
      <c r="D53" s="533" t="s">
        <v>249</v>
      </c>
      <c r="E53" s="460" t="s">
        <v>557</v>
      </c>
      <c r="F53" s="460">
        <v>698.5</v>
      </c>
      <c r="G53" s="534">
        <v>678</v>
      </c>
      <c r="H53" s="534">
        <v>675</v>
      </c>
      <c r="I53" s="460" t="s">
        <v>970</v>
      </c>
      <c r="J53" s="461" t="s">
        <v>1007</v>
      </c>
      <c r="K53" s="461">
        <f t="shared" si="37"/>
        <v>-23.5</v>
      </c>
      <c r="L53" s="526">
        <f t="shared" si="34"/>
        <v>-4.8895</v>
      </c>
      <c r="M53" s="535">
        <f t="shared" si="38"/>
        <v>-4.0643521832498211E-2</v>
      </c>
      <c r="N53" s="461" t="s">
        <v>620</v>
      </c>
      <c r="O53" s="536">
        <v>44305</v>
      </c>
      <c r="P53" s="4"/>
      <c r="Q53" s="4"/>
      <c r="R53" s="324" t="s">
        <v>559</v>
      </c>
      <c r="S53" s="37"/>
      <c r="T53" s="37"/>
      <c r="U53" s="37"/>
      <c r="V53" s="37"/>
      <c r="W53" s="37"/>
      <c r="X53" s="37"/>
      <c r="Y53" s="37"/>
      <c r="Z53" s="37"/>
      <c r="AA53" s="37"/>
    </row>
    <row r="54" spans="1:27" s="369" customFormat="1" ht="15" customHeight="1">
      <c r="A54" s="468">
        <v>19</v>
      </c>
      <c r="B54" s="474">
        <v>44302</v>
      </c>
      <c r="C54" s="469"/>
      <c r="D54" s="470" t="s">
        <v>372</v>
      </c>
      <c r="E54" s="444" t="s">
        <v>557</v>
      </c>
      <c r="F54" s="444">
        <v>535.5</v>
      </c>
      <c r="G54" s="471">
        <v>520</v>
      </c>
      <c r="H54" s="471">
        <v>548</v>
      </c>
      <c r="I54" s="444" t="s">
        <v>981</v>
      </c>
      <c r="J54" s="445" t="s">
        <v>982</v>
      </c>
      <c r="K54" s="445">
        <f t="shared" ref="K54:K55" si="39">H54-F54</f>
        <v>12.5</v>
      </c>
      <c r="L54" s="502">
        <f>(F54*-0.07)/100</f>
        <v>-0.37485000000000007</v>
      </c>
      <c r="M54" s="442">
        <f t="shared" ref="M54:M55" si="40">(K54+L54)/F54</f>
        <v>2.2642670401493929E-2</v>
      </c>
      <c r="N54" s="445" t="s">
        <v>556</v>
      </c>
      <c r="O54" s="524">
        <v>44302</v>
      </c>
      <c r="P54" s="4"/>
      <c r="Q54" s="4"/>
      <c r="R54" s="324" t="s">
        <v>792</v>
      </c>
      <c r="S54" s="37"/>
      <c r="T54" s="37"/>
      <c r="U54" s="37"/>
      <c r="V54" s="37"/>
      <c r="W54" s="37"/>
      <c r="X54" s="37"/>
      <c r="Y54" s="37"/>
      <c r="Z54" s="37"/>
      <c r="AA54" s="37"/>
    </row>
    <row r="55" spans="1:27" s="369" customFormat="1" ht="15" customHeight="1">
      <c r="A55" s="530">
        <v>20</v>
      </c>
      <c r="B55" s="472">
        <v>44302</v>
      </c>
      <c r="C55" s="532"/>
      <c r="D55" s="533" t="s">
        <v>915</v>
      </c>
      <c r="E55" s="460" t="s">
        <v>557</v>
      </c>
      <c r="F55" s="460">
        <v>4100</v>
      </c>
      <c r="G55" s="534">
        <v>3945</v>
      </c>
      <c r="H55" s="534">
        <v>3945</v>
      </c>
      <c r="I55" s="460" t="s">
        <v>984</v>
      </c>
      <c r="J55" s="461" t="s">
        <v>1010</v>
      </c>
      <c r="K55" s="461">
        <f t="shared" si="39"/>
        <v>-155</v>
      </c>
      <c r="L55" s="526">
        <f t="shared" ref="L55" si="41">(F55*-0.7)/100</f>
        <v>-28.7</v>
      </c>
      <c r="M55" s="535">
        <f t="shared" si="40"/>
        <v>-4.4804878048780486E-2</v>
      </c>
      <c r="N55" s="461" t="s">
        <v>620</v>
      </c>
      <c r="O55" s="536">
        <v>44306</v>
      </c>
      <c r="P55" s="4"/>
      <c r="Q55" s="4"/>
      <c r="R55" s="324" t="s">
        <v>559</v>
      </c>
      <c r="S55" s="37"/>
      <c r="T55" s="37"/>
      <c r="U55" s="37"/>
      <c r="V55" s="37"/>
      <c r="W55" s="37"/>
      <c r="X55" s="37"/>
      <c r="Y55" s="37"/>
      <c r="Z55" s="37"/>
      <c r="AA55" s="37"/>
    </row>
    <row r="56" spans="1:27" s="369" customFormat="1" ht="15" customHeight="1">
      <c r="A56" s="468">
        <v>21</v>
      </c>
      <c r="B56" s="467">
        <v>44305</v>
      </c>
      <c r="C56" s="469"/>
      <c r="D56" s="470" t="s">
        <v>100</v>
      </c>
      <c r="E56" s="444" t="s">
        <v>557</v>
      </c>
      <c r="F56" s="444">
        <v>558</v>
      </c>
      <c r="G56" s="471">
        <v>538</v>
      </c>
      <c r="H56" s="471">
        <v>574</v>
      </c>
      <c r="I56" s="444" t="s">
        <v>993</v>
      </c>
      <c r="J56" s="445" t="s">
        <v>923</v>
      </c>
      <c r="K56" s="445">
        <f t="shared" ref="K56:K58" si="42">H56-F56</f>
        <v>16</v>
      </c>
      <c r="L56" s="502">
        <f>(F56*-0.07)/100</f>
        <v>-0.3906</v>
      </c>
      <c r="M56" s="442">
        <f t="shared" ref="M56:M58" si="43">(K56+L56)/F56</f>
        <v>2.7973835125448029E-2</v>
      </c>
      <c r="N56" s="445" t="s">
        <v>556</v>
      </c>
      <c r="O56" s="524">
        <v>44305</v>
      </c>
      <c r="P56" s="4"/>
      <c r="Q56" s="4"/>
      <c r="R56" s="324" t="s">
        <v>792</v>
      </c>
      <c r="S56" s="37"/>
      <c r="T56" s="37"/>
      <c r="U56" s="37"/>
      <c r="V56" s="37"/>
      <c r="W56" s="37"/>
      <c r="X56" s="37"/>
      <c r="Y56" s="37"/>
      <c r="Z56" s="37"/>
      <c r="AA56" s="37"/>
    </row>
    <row r="57" spans="1:27" s="369" customFormat="1" ht="15" customHeight="1">
      <c r="A57" s="468">
        <v>22</v>
      </c>
      <c r="B57" s="467">
        <v>44305</v>
      </c>
      <c r="C57" s="469"/>
      <c r="D57" s="470" t="s">
        <v>997</v>
      </c>
      <c r="E57" s="444" t="s">
        <v>557</v>
      </c>
      <c r="F57" s="444">
        <v>1209</v>
      </c>
      <c r="G57" s="471">
        <v>1174</v>
      </c>
      <c r="H57" s="471">
        <v>1238</v>
      </c>
      <c r="I57" s="444" t="s">
        <v>998</v>
      </c>
      <c r="J57" s="445" t="s">
        <v>1011</v>
      </c>
      <c r="K57" s="445">
        <f t="shared" si="42"/>
        <v>29</v>
      </c>
      <c r="L57" s="502">
        <f t="shared" ref="L57:L58" si="44">(F57*-0.7)/100</f>
        <v>-8.4629999999999992</v>
      </c>
      <c r="M57" s="442">
        <f t="shared" si="43"/>
        <v>1.6986765922249791E-2</v>
      </c>
      <c r="N57" s="445" t="s">
        <v>556</v>
      </c>
      <c r="O57" s="443">
        <v>44306</v>
      </c>
      <c r="P57" s="4"/>
      <c r="Q57" s="4"/>
      <c r="R57" s="324" t="s">
        <v>559</v>
      </c>
      <c r="S57" s="37"/>
      <c r="T57" s="37"/>
      <c r="U57" s="37"/>
      <c r="V57" s="37"/>
      <c r="W57" s="37"/>
      <c r="X57" s="37"/>
      <c r="Y57" s="37"/>
      <c r="Z57" s="37"/>
      <c r="AA57" s="37"/>
    </row>
    <row r="58" spans="1:27" s="369" customFormat="1" ht="15" customHeight="1">
      <c r="A58" s="530">
        <v>23</v>
      </c>
      <c r="B58" s="472">
        <v>44305</v>
      </c>
      <c r="C58" s="532"/>
      <c r="D58" s="533" t="s">
        <v>50</v>
      </c>
      <c r="E58" s="460" t="s">
        <v>557</v>
      </c>
      <c r="F58" s="460">
        <v>2590</v>
      </c>
      <c r="G58" s="534">
        <v>2520</v>
      </c>
      <c r="H58" s="534">
        <v>2510</v>
      </c>
      <c r="I58" s="460" t="s">
        <v>961</v>
      </c>
      <c r="J58" s="461" t="s">
        <v>1033</v>
      </c>
      <c r="K58" s="461">
        <f t="shared" si="42"/>
        <v>-80</v>
      </c>
      <c r="L58" s="526">
        <f t="shared" si="44"/>
        <v>-18.13</v>
      </c>
      <c r="M58" s="535">
        <f t="shared" si="43"/>
        <v>-3.7888030888030888E-2</v>
      </c>
      <c r="N58" s="461" t="s">
        <v>620</v>
      </c>
      <c r="O58" s="536">
        <v>44308</v>
      </c>
      <c r="P58" s="4"/>
      <c r="Q58" s="4"/>
      <c r="R58" s="324" t="s">
        <v>559</v>
      </c>
      <c r="S58" s="37"/>
      <c r="T58" s="37"/>
      <c r="U58" s="37"/>
      <c r="V58" s="37"/>
      <c r="W58" s="37"/>
      <c r="X58" s="37"/>
      <c r="Y58" s="37"/>
      <c r="Z58" s="37"/>
      <c r="AA58" s="37"/>
    </row>
    <row r="59" spans="1:27" s="369" customFormat="1" ht="15" customHeight="1">
      <c r="A59" s="468">
        <v>24</v>
      </c>
      <c r="B59" s="467">
        <v>44305</v>
      </c>
      <c r="C59" s="469"/>
      <c r="D59" s="470" t="s">
        <v>372</v>
      </c>
      <c r="E59" s="444" t="s">
        <v>557</v>
      </c>
      <c r="F59" s="444">
        <v>534</v>
      </c>
      <c r="G59" s="471">
        <v>517</v>
      </c>
      <c r="H59" s="471">
        <v>550.5</v>
      </c>
      <c r="I59" s="444" t="s">
        <v>981</v>
      </c>
      <c r="J59" s="445" t="s">
        <v>1012</v>
      </c>
      <c r="K59" s="445">
        <f t="shared" ref="K59" si="45">H59-F59</f>
        <v>16.5</v>
      </c>
      <c r="L59" s="502">
        <f t="shared" ref="L59" si="46">(F59*-0.7)/100</f>
        <v>-3.7379999999999995</v>
      </c>
      <c r="M59" s="442">
        <f t="shared" ref="M59" si="47">(K59+L59)/F59</f>
        <v>2.3898876404494382E-2</v>
      </c>
      <c r="N59" s="445" t="s">
        <v>556</v>
      </c>
      <c r="O59" s="443">
        <v>44306</v>
      </c>
      <c r="P59" s="4"/>
      <c r="Q59" s="4"/>
      <c r="R59" s="324" t="s">
        <v>792</v>
      </c>
      <c r="S59" s="37"/>
      <c r="T59" s="37"/>
      <c r="U59" s="37"/>
      <c r="V59" s="37"/>
      <c r="W59" s="37"/>
      <c r="X59" s="37"/>
      <c r="Y59" s="37"/>
      <c r="Z59" s="37"/>
      <c r="AA59" s="37"/>
    </row>
    <row r="60" spans="1:27" s="369" customFormat="1" ht="15" customHeight="1">
      <c r="A60" s="394">
        <v>25</v>
      </c>
      <c r="B60" s="418">
        <v>44306</v>
      </c>
      <c r="C60" s="421"/>
      <c r="D60" s="528" t="s">
        <v>1015</v>
      </c>
      <c r="E60" s="387" t="s">
        <v>557</v>
      </c>
      <c r="F60" s="387" t="s">
        <v>1016</v>
      </c>
      <c r="G60" s="422">
        <v>494</v>
      </c>
      <c r="H60" s="422"/>
      <c r="I60" s="387" t="s">
        <v>1017</v>
      </c>
      <c r="J60" s="352" t="s">
        <v>558</v>
      </c>
      <c r="K60" s="352"/>
      <c r="L60" s="404"/>
      <c r="M60" s="402"/>
      <c r="N60" s="352"/>
      <c r="O60" s="409"/>
      <c r="P60" s="4"/>
      <c r="Q60" s="4"/>
      <c r="R60" s="324" t="s">
        <v>559</v>
      </c>
      <c r="S60" s="37"/>
      <c r="T60" s="37"/>
      <c r="U60" s="37"/>
      <c r="V60" s="37"/>
      <c r="W60" s="37"/>
      <c r="X60" s="37"/>
      <c r="Y60" s="37"/>
      <c r="Z60" s="37"/>
      <c r="AA60" s="37"/>
    </row>
    <row r="61" spans="1:27" s="369" customFormat="1" ht="15" customHeight="1">
      <c r="A61" s="561">
        <v>26</v>
      </c>
      <c r="B61" s="562">
        <v>44306</v>
      </c>
      <c r="C61" s="563"/>
      <c r="D61" s="564" t="s">
        <v>96</v>
      </c>
      <c r="E61" s="551" t="s">
        <v>557</v>
      </c>
      <c r="F61" s="551">
        <v>1210</v>
      </c>
      <c r="G61" s="565">
        <v>1174</v>
      </c>
      <c r="H61" s="565">
        <v>1215</v>
      </c>
      <c r="I61" s="551" t="s">
        <v>998</v>
      </c>
      <c r="J61" s="566" t="s">
        <v>960</v>
      </c>
      <c r="K61" s="566">
        <f t="shared" ref="K61" si="48">H61-F61</f>
        <v>5</v>
      </c>
      <c r="L61" s="567">
        <f>(F61*-0.07)/100</f>
        <v>-0.84699999999999998</v>
      </c>
      <c r="M61" s="556">
        <f t="shared" ref="M61" si="49">(K61+L61)/F61</f>
        <v>3.4322314049586781E-3</v>
      </c>
      <c r="N61" s="566" t="s">
        <v>665</v>
      </c>
      <c r="O61" s="568">
        <v>44306</v>
      </c>
      <c r="P61" s="4"/>
      <c r="Q61" s="4"/>
      <c r="R61" s="324" t="s">
        <v>559</v>
      </c>
      <c r="S61" s="37"/>
      <c r="T61" s="37"/>
      <c r="U61" s="37"/>
      <c r="V61" s="37"/>
      <c r="W61" s="37"/>
      <c r="X61" s="37"/>
      <c r="Y61" s="37"/>
      <c r="Z61" s="37"/>
      <c r="AA61" s="37"/>
    </row>
    <row r="62" spans="1:27" s="369" customFormat="1" ht="15" customHeight="1">
      <c r="A62" s="394">
        <v>27</v>
      </c>
      <c r="B62" s="418">
        <v>44308</v>
      </c>
      <c r="C62" s="421"/>
      <c r="D62" s="528" t="s">
        <v>372</v>
      </c>
      <c r="E62" s="387" t="s">
        <v>557</v>
      </c>
      <c r="F62" s="387" t="s">
        <v>1037</v>
      </c>
      <c r="G62" s="422">
        <v>517</v>
      </c>
      <c r="H62" s="422"/>
      <c r="I62" s="387" t="s">
        <v>981</v>
      </c>
      <c r="J62" s="352" t="s">
        <v>558</v>
      </c>
      <c r="K62" s="352"/>
      <c r="L62" s="404"/>
      <c r="M62" s="402"/>
      <c r="N62" s="352"/>
      <c r="O62" s="409"/>
      <c r="P62" s="4"/>
      <c r="Q62" s="4"/>
      <c r="R62" s="324" t="s">
        <v>792</v>
      </c>
      <c r="S62" s="37"/>
      <c r="T62" s="37"/>
      <c r="U62" s="37"/>
      <c r="V62" s="37"/>
      <c r="W62" s="37"/>
      <c r="X62" s="37"/>
      <c r="Y62" s="37"/>
      <c r="Z62" s="37"/>
      <c r="AA62" s="37"/>
    </row>
    <row r="63" spans="1:27" s="369" customFormat="1" ht="15" customHeight="1">
      <c r="A63" s="394">
        <v>28</v>
      </c>
      <c r="B63" s="418">
        <v>44308</v>
      </c>
      <c r="C63" s="421"/>
      <c r="D63" s="528" t="s">
        <v>96</v>
      </c>
      <c r="E63" s="387" t="s">
        <v>557</v>
      </c>
      <c r="F63" s="387" t="s">
        <v>1043</v>
      </c>
      <c r="G63" s="422">
        <v>1130</v>
      </c>
      <c r="H63" s="422"/>
      <c r="I63" s="387" t="s">
        <v>1044</v>
      </c>
      <c r="J63" s="352" t="s">
        <v>558</v>
      </c>
      <c r="K63" s="352"/>
      <c r="L63" s="404"/>
      <c r="M63" s="402"/>
      <c r="N63" s="352"/>
      <c r="O63" s="409"/>
      <c r="P63" s="4"/>
      <c r="Q63" s="4"/>
      <c r="R63" s="324" t="s">
        <v>559</v>
      </c>
      <c r="S63" s="37"/>
      <c r="T63" s="37"/>
      <c r="U63" s="37"/>
      <c r="V63" s="37"/>
      <c r="W63" s="37"/>
      <c r="X63" s="37"/>
      <c r="Y63" s="37"/>
      <c r="Z63" s="37"/>
      <c r="AA63" s="37"/>
    </row>
    <row r="64" spans="1:27" s="369" customFormat="1" ht="15" customHeight="1">
      <c r="A64" s="394"/>
      <c r="B64" s="373"/>
      <c r="C64" s="421"/>
      <c r="D64" s="528"/>
      <c r="E64" s="387"/>
      <c r="F64" s="387"/>
      <c r="G64" s="422"/>
      <c r="H64" s="422"/>
      <c r="I64" s="387"/>
      <c r="J64" s="352"/>
      <c r="K64" s="352"/>
      <c r="L64" s="404"/>
      <c r="M64" s="402"/>
      <c r="N64" s="352"/>
      <c r="O64" s="409"/>
      <c r="P64" s="4"/>
      <c r="Q64" s="4"/>
      <c r="R64" s="324"/>
      <c r="S64" s="37"/>
      <c r="T64" s="37"/>
      <c r="U64" s="37"/>
      <c r="V64" s="37"/>
      <c r="W64" s="37"/>
      <c r="X64" s="37"/>
      <c r="Y64" s="37"/>
      <c r="Z64" s="37"/>
      <c r="AA64" s="37"/>
    </row>
    <row r="65" spans="1:34" s="369" customFormat="1" ht="15" customHeight="1">
      <c r="A65" s="394"/>
      <c r="B65" s="418"/>
      <c r="C65" s="421"/>
      <c r="D65" s="386"/>
      <c r="E65" s="387"/>
      <c r="F65" s="387"/>
      <c r="G65" s="422"/>
      <c r="H65" s="422"/>
      <c r="I65" s="387"/>
      <c r="J65" s="352"/>
      <c r="K65" s="352"/>
      <c r="L65" s="404"/>
      <c r="M65" s="402"/>
      <c r="N65" s="380"/>
      <c r="O65" s="393"/>
      <c r="P65" s="4"/>
      <c r="Q65" s="4"/>
      <c r="R65" s="324"/>
      <c r="S65" s="37"/>
      <c r="T65" s="37"/>
      <c r="U65" s="37"/>
      <c r="V65" s="37"/>
      <c r="W65" s="37"/>
      <c r="X65" s="37"/>
      <c r="Y65" s="37"/>
      <c r="Z65" s="37"/>
      <c r="AA65" s="37"/>
    </row>
    <row r="66" spans="1:34" ht="44.25" customHeight="1">
      <c r="A66" s="20" t="s">
        <v>560</v>
      </c>
      <c r="B66" s="36"/>
      <c r="C66" s="36"/>
      <c r="D66" s="37"/>
      <c r="E66" s="33"/>
      <c r="F66" s="33"/>
      <c r="G66" s="32"/>
      <c r="H66" s="32" t="s">
        <v>821</v>
      </c>
      <c r="I66" s="33"/>
      <c r="J66" s="14"/>
      <c r="K66" s="76"/>
      <c r="L66" s="77"/>
      <c r="M66" s="76"/>
      <c r="N66" s="78"/>
      <c r="O66" s="76"/>
      <c r="P66" s="4"/>
      <c r="Q66" s="410"/>
      <c r="R66" s="423"/>
      <c r="S66" s="410"/>
      <c r="T66" s="410"/>
      <c r="U66" s="410"/>
      <c r="V66" s="410"/>
      <c r="W66" s="410"/>
      <c r="X66" s="410"/>
      <c r="Y66" s="410"/>
      <c r="Z66" s="37"/>
      <c r="AA66" s="37"/>
      <c r="AB66" s="37"/>
    </row>
    <row r="67" spans="1:34" s="3" customFormat="1">
      <c r="A67" s="26" t="s">
        <v>561</v>
      </c>
      <c r="B67" s="20"/>
      <c r="C67" s="20"/>
      <c r="D67" s="20"/>
      <c r="E67" s="2"/>
      <c r="F67" s="27" t="s">
        <v>562</v>
      </c>
      <c r="G67" s="38"/>
      <c r="H67" s="39"/>
      <c r="I67" s="79"/>
      <c r="J67" s="14"/>
      <c r="K67" s="80"/>
      <c r="L67" s="81"/>
      <c r="M67" s="82"/>
      <c r="N67" s="83"/>
      <c r="O67" s="84"/>
      <c r="P67" s="2"/>
      <c r="Q67" s="1"/>
      <c r="R67" s="9"/>
      <c r="Z67" s="6"/>
      <c r="AA67" s="6"/>
      <c r="AB67" s="6"/>
      <c r="AC67" s="6"/>
      <c r="AD67" s="6"/>
      <c r="AE67" s="6"/>
      <c r="AF67" s="6"/>
      <c r="AG67" s="6"/>
      <c r="AH67" s="6"/>
    </row>
    <row r="68" spans="1:34" s="6" customFormat="1" ht="14.25" customHeight="1">
      <c r="A68" s="26"/>
      <c r="B68" s="20"/>
      <c r="C68" s="20"/>
      <c r="D68" s="20"/>
      <c r="E68" s="29"/>
      <c r="F68" s="27" t="s">
        <v>564</v>
      </c>
      <c r="G68" s="38"/>
      <c r="H68" s="39"/>
      <c r="I68" s="79"/>
      <c r="J68" s="14"/>
      <c r="K68" s="80"/>
      <c r="L68" s="81"/>
      <c r="M68" s="82"/>
      <c r="N68" s="83"/>
      <c r="O68" s="84"/>
      <c r="P68" s="2"/>
      <c r="Q68" s="1"/>
      <c r="R68" s="9"/>
      <c r="S68" s="3"/>
      <c r="Y68" s="3"/>
      <c r="Z68" s="3"/>
    </row>
    <row r="69" spans="1:34" s="6" customFormat="1" ht="14.25" customHeight="1">
      <c r="A69" s="20"/>
      <c r="B69" s="20"/>
      <c r="C69" s="20"/>
      <c r="D69" s="20"/>
      <c r="E69" s="29"/>
      <c r="F69" s="14"/>
      <c r="G69" s="14"/>
      <c r="H69" s="28"/>
      <c r="I69" s="33"/>
      <c r="J69" s="68"/>
      <c r="K69" s="65"/>
      <c r="L69" s="66"/>
      <c r="M69" s="14"/>
      <c r="N69" s="69"/>
      <c r="O69" s="54"/>
      <c r="P69" s="5"/>
      <c r="Q69" s="1"/>
      <c r="R69" s="9"/>
      <c r="S69" s="3"/>
      <c r="Y69" s="3"/>
      <c r="Z69" s="3"/>
    </row>
    <row r="70" spans="1:34" s="6" customFormat="1" ht="15">
      <c r="A70" s="40" t="s">
        <v>571</v>
      </c>
      <c r="B70" s="40"/>
      <c r="C70" s="40"/>
      <c r="D70" s="40"/>
      <c r="E70" s="29"/>
      <c r="F70" s="14"/>
      <c r="G70" s="9"/>
      <c r="H70" s="14"/>
      <c r="I70" s="9"/>
      <c r="J70" s="85"/>
      <c r="K70" s="9"/>
      <c r="L70" s="9"/>
      <c r="M70" s="9"/>
      <c r="N70" s="9"/>
      <c r="O70" s="86"/>
      <c r="P70"/>
      <c r="Q70" s="1"/>
      <c r="R70" s="9"/>
      <c r="S70" s="3"/>
      <c r="Y70" s="3"/>
      <c r="Z70" s="3"/>
    </row>
    <row r="71" spans="1:34" s="6" customFormat="1" ht="38.25">
      <c r="A71" s="18" t="s">
        <v>16</v>
      </c>
      <c r="B71" s="18" t="s">
        <v>534</v>
      </c>
      <c r="C71" s="18"/>
      <c r="D71" s="19" t="s">
        <v>545</v>
      </c>
      <c r="E71" s="18" t="s">
        <v>546</v>
      </c>
      <c r="F71" s="18" t="s">
        <v>547</v>
      </c>
      <c r="G71" s="18" t="s">
        <v>566</v>
      </c>
      <c r="H71" s="18" t="s">
        <v>549</v>
      </c>
      <c r="I71" s="18" t="s">
        <v>550</v>
      </c>
      <c r="J71" s="17" t="s">
        <v>551</v>
      </c>
      <c r="K71" s="74" t="s">
        <v>572</v>
      </c>
      <c r="L71" s="60" t="s">
        <v>819</v>
      </c>
      <c r="M71" s="74" t="s">
        <v>568</v>
      </c>
      <c r="N71" s="18" t="s">
        <v>569</v>
      </c>
      <c r="O71" s="17" t="s">
        <v>554</v>
      </c>
      <c r="P71" s="87" t="s">
        <v>555</v>
      </c>
      <c r="Q71" s="1"/>
      <c r="R71" s="14"/>
      <c r="S71" s="3"/>
      <c r="Y71" s="3"/>
      <c r="Z71" s="3"/>
    </row>
    <row r="72" spans="1:34" s="369" customFormat="1" ht="13.9" customHeight="1">
      <c r="A72" s="517">
        <v>1</v>
      </c>
      <c r="B72" s="467">
        <v>44287</v>
      </c>
      <c r="C72" s="518"/>
      <c r="D72" s="446" t="s">
        <v>858</v>
      </c>
      <c r="E72" s="519" t="s">
        <v>557</v>
      </c>
      <c r="F72" s="444">
        <v>2250</v>
      </c>
      <c r="G72" s="444">
        <v>2198</v>
      </c>
      <c r="H72" s="444">
        <v>2295</v>
      </c>
      <c r="I72" s="445" t="s">
        <v>859</v>
      </c>
      <c r="J72" s="445" t="s">
        <v>889</v>
      </c>
      <c r="K72" s="520">
        <f t="shared" ref="K72" si="50">H72-F72</f>
        <v>45</v>
      </c>
      <c r="L72" s="523">
        <f t="shared" ref="L72" si="51">(H72*N72)*0.035%</f>
        <v>200.81250000000003</v>
      </c>
      <c r="M72" s="521">
        <f t="shared" ref="M72" si="52">(K72*N72)-L72</f>
        <v>11049.1875</v>
      </c>
      <c r="N72" s="445">
        <v>250</v>
      </c>
      <c r="O72" s="522" t="s">
        <v>556</v>
      </c>
      <c r="P72" s="443">
        <v>44292</v>
      </c>
      <c r="Q72" s="363"/>
      <c r="R72" s="324" t="s">
        <v>559</v>
      </c>
      <c r="S72" s="37"/>
      <c r="Y72" s="37"/>
      <c r="Z72" s="37"/>
    </row>
    <row r="73" spans="1:34" s="369" customFormat="1" ht="13.9" customHeight="1">
      <c r="A73" s="517">
        <v>2</v>
      </c>
      <c r="B73" s="467">
        <v>44287</v>
      </c>
      <c r="C73" s="518"/>
      <c r="D73" s="446" t="s">
        <v>870</v>
      </c>
      <c r="E73" s="519" t="s">
        <v>557</v>
      </c>
      <c r="F73" s="444">
        <v>524.5</v>
      </c>
      <c r="G73" s="444">
        <v>517</v>
      </c>
      <c r="H73" s="444">
        <v>527</v>
      </c>
      <c r="I73" s="445" t="s">
        <v>871</v>
      </c>
      <c r="J73" s="445" t="s">
        <v>880</v>
      </c>
      <c r="K73" s="520">
        <f t="shared" ref="K73" si="53">H73-F73</f>
        <v>2.5</v>
      </c>
      <c r="L73" s="523">
        <f t="shared" ref="L73" si="54">(H73*N73)*0.035%</f>
        <v>341.41695000000004</v>
      </c>
      <c r="M73" s="521">
        <f t="shared" ref="M73" si="55">(K73*N73)-L73</f>
        <v>4286.0830500000002</v>
      </c>
      <c r="N73" s="445">
        <v>1851</v>
      </c>
      <c r="O73" s="522" t="s">
        <v>556</v>
      </c>
      <c r="P73" s="443">
        <v>44291</v>
      </c>
      <c r="Q73" s="363"/>
      <c r="R73" s="324" t="s">
        <v>559</v>
      </c>
      <c r="S73" s="37"/>
      <c r="Y73" s="37"/>
      <c r="Z73" s="37"/>
    </row>
    <row r="74" spans="1:34" s="369" customFormat="1" ht="13.9" customHeight="1">
      <c r="A74" s="517">
        <v>3</v>
      </c>
      <c r="B74" s="467">
        <v>44293</v>
      </c>
      <c r="C74" s="518"/>
      <c r="D74" s="446" t="s">
        <v>896</v>
      </c>
      <c r="E74" s="519" t="s">
        <v>557</v>
      </c>
      <c r="F74" s="444">
        <v>1352</v>
      </c>
      <c r="G74" s="444">
        <v>1320</v>
      </c>
      <c r="H74" s="444">
        <v>1383.5</v>
      </c>
      <c r="I74" s="445" t="s">
        <v>897</v>
      </c>
      <c r="J74" s="445" t="s">
        <v>893</v>
      </c>
      <c r="K74" s="520">
        <f t="shared" ref="K74" si="56">H74-F74</f>
        <v>31.5</v>
      </c>
      <c r="L74" s="523">
        <f t="shared" ref="L74" si="57">(H74*N74)*0.035%</f>
        <v>193.69000000000003</v>
      </c>
      <c r="M74" s="521">
        <f t="shared" ref="M74" si="58">(K74*N74)-L74</f>
        <v>12406.31</v>
      </c>
      <c r="N74" s="445">
        <v>400</v>
      </c>
      <c r="O74" s="522" t="s">
        <v>556</v>
      </c>
      <c r="P74" s="443">
        <v>44293</v>
      </c>
      <c r="Q74" s="363"/>
      <c r="R74" s="324" t="s">
        <v>792</v>
      </c>
      <c r="S74" s="37"/>
      <c r="Y74" s="37"/>
      <c r="Z74" s="37"/>
    </row>
    <row r="75" spans="1:34" s="369" customFormat="1" ht="13.9" customHeight="1">
      <c r="A75" s="517">
        <v>4</v>
      </c>
      <c r="B75" s="467">
        <v>44293</v>
      </c>
      <c r="C75" s="518"/>
      <c r="D75" s="446" t="s">
        <v>907</v>
      </c>
      <c r="E75" s="519" t="s">
        <v>557</v>
      </c>
      <c r="F75" s="444">
        <v>3292.5</v>
      </c>
      <c r="G75" s="444">
        <v>3245</v>
      </c>
      <c r="H75" s="444">
        <v>3321</v>
      </c>
      <c r="I75" s="445" t="s">
        <v>908</v>
      </c>
      <c r="J75" s="445" t="s">
        <v>926</v>
      </c>
      <c r="K75" s="520">
        <f t="shared" ref="K75:K76" si="59">H75-F75</f>
        <v>28.5</v>
      </c>
      <c r="L75" s="523">
        <f t="shared" ref="L75" si="60">(H75*N75)*0.035%</f>
        <v>348.70500000000004</v>
      </c>
      <c r="M75" s="521">
        <f t="shared" ref="M75" si="61">(K75*N75)-L75</f>
        <v>8201.2950000000001</v>
      </c>
      <c r="N75" s="445">
        <v>300</v>
      </c>
      <c r="O75" s="522" t="s">
        <v>556</v>
      </c>
      <c r="P75" s="443">
        <v>44294</v>
      </c>
      <c r="Q75" s="363"/>
      <c r="R75" s="324" t="s">
        <v>792</v>
      </c>
      <c r="S75" s="37"/>
      <c r="Y75" s="37"/>
      <c r="Z75" s="37"/>
    </row>
    <row r="76" spans="1:34" s="369" customFormat="1" ht="13.9" customHeight="1">
      <c r="A76" s="589">
        <v>5</v>
      </c>
      <c r="B76" s="591">
        <v>44293</v>
      </c>
      <c r="C76" s="479"/>
      <c r="D76" s="459" t="s">
        <v>909</v>
      </c>
      <c r="E76" s="480" t="s">
        <v>557</v>
      </c>
      <c r="F76" s="460">
        <v>2943</v>
      </c>
      <c r="G76" s="460">
        <v>2870</v>
      </c>
      <c r="H76" s="460">
        <v>2870</v>
      </c>
      <c r="I76" s="461">
        <v>3100</v>
      </c>
      <c r="J76" s="593" t="s">
        <v>945</v>
      </c>
      <c r="K76" s="525">
        <f t="shared" si="59"/>
        <v>-73</v>
      </c>
      <c r="L76" s="525">
        <v>200.81250000000003</v>
      </c>
      <c r="M76" s="593">
        <f>(-46*300)-300.81</f>
        <v>-14100.81</v>
      </c>
      <c r="N76" s="593">
        <v>300</v>
      </c>
      <c r="O76" s="585" t="s">
        <v>620</v>
      </c>
      <c r="P76" s="595">
        <v>44267</v>
      </c>
      <c r="Q76" s="363"/>
      <c r="R76" s="324" t="s">
        <v>559</v>
      </c>
      <c r="S76" s="37"/>
      <c r="Y76" s="37"/>
      <c r="Z76" s="37"/>
    </row>
    <row r="77" spans="1:34" s="369" customFormat="1" ht="13.9" customHeight="1">
      <c r="A77" s="590"/>
      <c r="B77" s="592"/>
      <c r="C77" s="479"/>
      <c r="D77" s="459" t="s">
        <v>913</v>
      </c>
      <c r="E77" s="480" t="s">
        <v>890</v>
      </c>
      <c r="F77" s="460">
        <v>48.5</v>
      </c>
      <c r="G77" s="460"/>
      <c r="H77" s="460">
        <v>21.5</v>
      </c>
      <c r="I77" s="461"/>
      <c r="J77" s="594"/>
      <c r="K77" s="526">
        <f>F77-H77</f>
        <v>27</v>
      </c>
      <c r="L77" s="525">
        <v>100</v>
      </c>
      <c r="M77" s="594"/>
      <c r="N77" s="594"/>
      <c r="O77" s="586"/>
      <c r="P77" s="596"/>
      <c r="Q77" s="363"/>
      <c r="R77" s="324" t="s">
        <v>559</v>
      </c>
      <c r="S77" s="37"/>
      <c r="Y77" s="37"/>
      <c r="Z77" s="37"/>
    </row>
    <row r="78" spans="1:34" s="369" customFormat="1" ht="13.9" customHeight="1">
      <c r="A78" s="589">
        <v>6</v>
      </c>
      <c r="B78" s="591">
        <v>44293</v>
      </c>
      <c r="C78" s="479"/>
      <c r="D78" s="459" t="s">
        <v>910</v>
      </c>
      <c r="E78" s="480" t="s">
        <v>557</v>
      </c>
      <c r="F78" s="460">
        <v>1048</v>
      </c>
      <c r="G78" s="460">
        <v>1018</v>
      </c>
      <c r="H78" s="460">
        <v>1018</v>
      </c>
      <c r="I78" s="461">
        <v>1100</v>
      </c>
      <c r="J78" s="593" t="s">
        <v>946</v>
      </c>
      <c r="K78" s="525">
        <f>H78-F78</f>
        <v>-30</v>
      </c>
      <c r="L78" s="525">
        <v>200.81250000000003</v>
      </c>
      <c r="M78" s="593">
        <f>(-22*700)-300.81</f>
        <v>-15700.81</v>
      </c>
      <c r="N78" s="593">
        <v>700</v>
      </c>
      <c r="O78" s="585" t="s">
        <v>620</v>
      </c>
      <c r="P78" s="595">
        <v>44267</v>
      </c>
      <c r="Q78" s="363"/>
      <c r="R78" s="324" t="s">
        <v>559</v>
      </c>
      <c r="S78" s="37"/>
      <c r="Y78" s="37"/>
      <c r="Z78" s="37"/>
    </row>
    <row r="79" spans="1:34" s="369" customFormat="1" ht="13.9" customHeight="1">
      <c r="A79" s="590"/>
      <c r="B79" s="592"/>
      <c r="C79" s="479"/>
      <c r="D79" s="459" t="s">
        <v>911</v>
      </c>
      <c r="E79" s="480" t="s">
        <v>890</v>
      </c>
      <c r="F79" s="460">
        <v>21</v>
      </c>
      <c r="G79" s="460"/>
      <c r="H79" s="460">
        <v>13</v>
      </c>
      <c r="I79" s="461"/>
      <c r="J79" s="594"/>
      <c r="K79" s="526">
        <v>8</v>
      </c>
      <c r="L79" s="525">
        <v>100</v>
      </c>
      <c r="M79" s="594"/>
      <c r="N79" s="594"/>
      <c r="O79" s="586"/>
      <c r="P79" s="596"/>
      <c r="Q79" s="363"/>
      <c r="R79" s="324" t="s">
        <v>559</v>
      </c>
      <c r="S79" s="37"/>
      <c r="Y79" s="37"/>
      <c r="Z79" s="37"/>
    </row>
    <row r="80" spans="1:34" s="369" customFormat="1" ht="13.9" customHeight="1">
      <c r="A80" s="589">
        <v>7</v>
      </c>
      <c r="B80" s="591">
        <v>44294</v>
      </c>
      <c r="C80" s="479"/>
      <c r="D80" s="459" t="s">
        <v>917</v>
      </c>
      <c r="E80" s="480" t="s">
        <v>557</v>
      </c>
      <c r="F80" s="460">
        <v>1049</v>
      </c>
      <c r="G80" s="460">
        <v>1018</v>
      </c>
      <c r="H80" s="460">
        <v>1034</v>
      </c>
      <c r="I80" s="461">
        <v>1100</v>
      </c>
      <c r="J80" s="593" t="s">
        <v>919</v>
      </c>
      <c r="K80" s="525">
        <v>-15</v>
      </c>
      <c r="L80" s="525">
        <f t="shared" ref="L80" si="62">(H80*N80)*0.035%</f>
        <v>434.28000000000009</v>
      </c>
      <c r="M80" s="593">
        <v>-12000</v>
      </c>
      <c r="N80" s="593">
        <v>1200</v>
      </c>
      <c r="O80" s="585" t="s">
        <v>620</v>
      </c>
      <c r="P80" s="587">
        <v>44294</v>
      </c>
      <c r="Q80" s="363"/>
      <c r="R80" s="324" t="s">
        <v>559</v>
      </c>
      <c r="S80" s="37"/>
      <c r="Y80" s="37"/>
      <c r="Z80" s="37"/>
    </row>
    <row r="81" spans="1:34" s="369" customFormat="1" ht="13.9" customHeight="1">
      <c r="A81" s="590"/>
      <c r="B81" s="592"/>
      <c r="C81" s="479"/>
      <c r="D81" s="459" t="s">
        <v>918</v>
      </c>
      <c r="E81" s="480" t="s">
        <v>890</v>
      </c>
      <c r="F81" s="460">
        <v>21</v>
      </c>
      <c r="G81" s="460"/>
      <c r="H81" s="460">
        <v>16</v>
      </c>
      <c r="I81" s="461"/>
      <c r="J81" s="594"/>
      <c r="K81" s="526">
        <v>5</v>
      </c>
      <c r="L81" s="525">
        <v>100</v>
      </c>
      <c r="M81" s="594"/>
      <c r="N81" s="594"/>
      <c r="O81" s="586"/>
      <c r="P81" s="588"/>
      <c r="Q81" s="363"/>
      <c r="R81" s="324" t="s">
        <v>559</v>
      </c>
      <c r="S81" s="37"/>
      <c r="Y81" s="37"/>
      <c r="Z81" s="37"/>
    </row>
    <row r="82" spans="1:34" s="369" customFormat="1" ht="13.9" customHeight="1">
      <c r="A82" s="517">
        <v>8</v>
      </c>
      <c r="B82" s="467">
        <v>44302</v>
      </c>
      <c r="C82" s="518"/>
      <c r="D82" s="446" t="s">
        <v>985</v>
      </c>
      <c r="E82" s="519" t="s">
        <v>557</v>
      </c>
      <c r="F82" s="444">
        <v>327.5</v>
      </c>
      <c r="G82" s="444">
        <v>318</v>
      </c>
      <c r="H82" s="444">
        <v>333.5</v>
      </c>
      <c r="I82" s="445">
        <v>345</v>
      </c>
      <c r="J82" s="445" t="s">
        <v>994</v>
      </c>
      <c r="K82" s="520">
        <f t="shared" ref="K82" si="63">H82-F82</f>
        <v>6</v>
      </c>
      <c r="L82" s="523">
        <f t="shared" ref="L82" si="64">(H82*N82)*0.035%</f>
        <v>180.92375000000001</v>
      </c>
      <c r="M82" s="521">
        <f t="shared" ref="M82" si="65">(K82*N82)-L82</f>
        <v>9119.0762500000001</v>
      </c>
      <c r="N82" s="445">
        <v>1550</v>
      </c>
      <c r="O82" s="522" t="s">
        <v>556</v>
      </c>
      <c r="P82" s="443">
        <v>44305</v>
      </c>
      <c r="Q82" s="363"/>
      <c r="R82" s="324" t="s">
        <v>559</v>
      </c>
      <c r="S82" s="37"/>
      <c r="Y82" s="37"/>
      <c r="Z82" s="37"/>
    </row>
    <row r="83" spans="1:34" s="369" customFormat="1" ht="13.9" customHeight="1">
      <c r="A83" s="517">
        <v>9</v>
      </c>
      <c r="B83" s="467">
        <v>44305</v>
      </c>
      <c r="C83" s="518"/>
      <c r="D83" s="446" t="s">
        <v>995</v>
      </c>
      <c r="E83" s="519" t="s">
        <v>557</v>
      </c>
      <c r="F83" s="444">
        <v>2765</v>
      </c>
      <c r="G83" s="444">
        <v>2695</v>
      </c>
      <c r="H83" s="444">
        <v>2805</v>
      </c>
      <c r="I83" s="445" t="s">
        <v>996</v>
      </c>
      <c r="J83" s="445" t="s">
        <v>593</v>
      </c>
      <c r="K83" s="520">
        <f t="shared" ref="K83" si="66">H83-F83</f>
        <v>40</v>
      </c>
      <c r="L83" s="523">
        <f t="shared" ref="L83" si="67">(H83*N83)*0.035%</f>
        <v>196.35000000000002</v>
      </c>
      <c r="M83" s="521">
        <f t="shared" ref="M83" si="68">(K83*N83)-L83</f>
        <v>7803.65</v>
      </c>
      <c r="N83" s="445">
        <v>200</v>
      </c>
      <c r="O83" s="522" t="s">
        <v>556</v>
      </c>
      <c r="P83" s="443">
        <v>44308</v>
      </c>
      <c r="Q83" s="363"/>
      <c r="R83" s="324" t="s">
        <v>559</v>
      </c>
      <c r="S83" s="37"/>
      <c r="Y83" s="37"/>
      <c r="Z83" s="37"/>
    </row>
    <row r="84" spans="1:34" s="369" customFormat="1" ht="13.9" customHeight="1">
      <c r="A84" s="517">
        <v>10</v>
      </c>
      <c r="B84" s="467">
        <v>44305</v>
      </c>
      <c r="C84" s="518"/>
      <c r="D84" s="446" t="s">
        <v>999</v>
      </c>
      <c r="E84" s="519" t="s">
        <v>557</v>
      </c>
      <c r="F84" s="444">
        <v>949</v>
      </c>
      <c r="G84" s="444">
        <v>928</v>
      </c>
      <c r="H84" s="444">
        <v>962</v>
      </c>
      <c r="I84" s="445">
        <v>990</v>
      </c>
      <c r="J84" s="445" t="s">
        <v>1008</v>
      </c>
      <c r="K84" s="520">
        <f t="shared" ref="K84:K86" si="69">H84-F84</f>
        <v>13</v>
      </c>
      <c r="L84" s="523">
        <f t="shared" ref="L84:L86" si="70">(H84*N84)*0.035%</f>
        <v>218.85500000000002</v>
      </c>
      <c r="M84" s="521">
        <f t="shared" ref="M84:M86" si="71">(K84*N84)-L84</f>
        <v>8231.1450000000004</v>
      </c>
      <c r="N84" s="445">
        <v>650</v>
      </c>
      <c r="O84" s="522" t="s">
        <v>556</v>
      </c>
      <c r="P84" s="524">
        <v>44305</v>
      </c>
      <c r="Q84" s="363"/>
      <c r="R84" s="324" t="s">
        <v>792</v>
      </c>
      <c r="S84" s="37"/>
      <c r="Y84" s="37"/>
      <c r="Z84" s="37"/>
    </row>
    <row r="85" spans="1:34" s="369" customFormat="1" ht="13.9" customHeight="1">
      <c r="A85" s="508">
        <v>11</v>
      </c>
      <c r="B85" s="472">
        <v>44305</v>
      </c>
      <c r="C85" s="479"/>
      <c r="D85" s="459" t="s">
        <v>1000</v>
      </c>
      <c r="E85" s="480" t="s">
        <v>557</v>
      </c>
      <c r="F85" s="460">
        <v>992</v>
      </c>
      <c r="G85" s="460">
        <v>972</v>
      </c>
      <c r="H85" s="460">
        <v>972</v>
      </c>
      <c r="I85" s="461">
        <v>1030</v>
      </c>
      <c r="J85" s="461" t="s">
        <v>1018</v>
      </c>
      <c r="K85" s="560">
        <f t="shared" si="69"/>
        <v>-20</v>
      </c>
      <c r="L85" s="525">
        <f t="shared" si="70"/>
        <v>238.14000000000004</v>
      </c>
      <c r="M85" s="498">
        <f t="shared" si="71"/>
        <v>-14238.14</v>
      </c>
      <c r="N85" s="461">
        <v>700</v>
      </c>
      <c r="O85" s="499" t="s">
        <v>620</v>
      </c>
      <c r="P85" s="536">
        <v>44306</v>
      </c>
      <c r="Q85" s="363"/>
      <c r="R85" s="324" t="s">
        <v>559</v>
      </c>
      <c r="S85" s="37"/>
      <c r="Y85" s="37"/>
      <c r="Z85" s="37"/>
    </row>
    <row r="86" spans="1:34" s="369" customFormat="1" ht="13.9" customHeight="1">
      <c r="A86" s="517">
        <v>12</v>
      </c>
      <c r="B86" s="467">
        <v>44306</v>
      </c>
      <c r="C86" s="518"/>
      <c r="D86" s="446" t="s">
        <v>1038</v>
      </c>
      <c r="E86" s="519" t="s">
        <v>557</v>
      </c>
      <c r="F86" s="444">
        <v>2800</v>
      </c>
      <c r="G86" s="444">
        <v>2735</v>
      </c>
      <c r="H86" s="444">
        <v>2845</v>
      </c>
      <c r="I86" s="445" t="s">
        <v>1039</v>
      </c>
      <c r="J86" s="445" t="s">
        <v>889</v>
      </c>
      <c r="K86" s="520">
        <f t="shared" si="69"/>
        <v>45</v>
      </c>
      <c r="L86" s="523">
        <f t="shared" si="70"/>
        <v>199.15000000000003</v>
      </c>
      <c r="M86" s="521">
        <f t="shared" si="71"/>
        <v>8800.85</v>
      </c>
      <c r="N86" s="445">
        <v>200</v>
      </c>
      <c r="O86" s="522" t="s">
        <v>556</v>
      </c>
      <c r="P86" s="443">
        <v>44308</v>
      </c>
      <c r="Q86" s="363"/>
      <c r="R86" s="324" t="s">
        <v>792</v>
      </c>
      <c r="S86" s="37"/>
      <c r="Y86" s="37"/>
      <c r="Z86" s="37"/>
    </row>
    <row r="87" spans="1:34" s="369" customFormat="1" ht="13.9" customHeight="1">
      <c r="A87" s="509">
        <v>13</v>
      </c>
      <c r="B87" s="418">
        <v>44308</v>
      </c>
      <c r="C87" s="419"/>
      <c r="D87" s="412" t="s">
        <v>1055</v>
      </c>
      <c r="E87" s="413" t="s">
        <v>557</v>
      </c>
      <c r="F87" s="387" t="s">
        <v>1056</v>
      </c>
      <c r="G87" s="387">
        <v>2718</v>
      </c>
      <c r="H87" s="387"/>
      <c r="I87" s="352" t="s">
        <v>1039</v>
      </c>
      <c r="J87" s="352" t="s">
        <v>558</v>
      </c>
      <c r="K87" s="510"/>
      <c r="L87" s="406"/>
      <c r="M87" s="496"/>
      <c r="N87" s="352"/>
      <c r="O87" s="380"/>
      <c r="P87" s="393"/>
      <c r="Q87" s="363"/>
      <c r="R87" s="324" t="s">
        <v>792</v>
      </c>
      <c r="S87" s="37"/>
      <c r="Y87" s="37"/>
      <c r="Z87" s="37"/>
    </row>
    <row r="88" spans="1:34" s="369" customFormat="1" ht="13.9" customHeight="1">
      <c r="A88" s="509"/>
      <c r="B88" s="418"/>
      <c r="C88" s="419"/>
      <c r="D88" s="412"/>
      <c r="E88" s="413"/>
      <c r="F88" s="387"/>
      <c r="G88" s="387"/>
      <c r="H88" s="387"/>
      <c r="I88" s="352"/>
      <c r="J88" s="352"/>
      <c r="K88" s="510"/>
      <c r="L88" s="406"/>
      <c r="M88" s="496"/>
      <c r="N88" s="352"/>
      <c r="O88" s="380"/>
      <c r="P88" s="393"/>
      <c r="Q88" s="363"/>
      <c r="R88" s="324"/>
      <c r="S88" s="37"/>
      <c r="Y88" s="37"/>
      <c r="Z88" s="37"/>
    </row>
    <row r="89" spans="1:34" s="369" customFormat="1" ht="13.9" customHeight="1">
      <c r="A89" s="509"/>
      <c r="B89" s="418"/>
      <c r="C89" s="419"/>
      <c r="D89" s="412"/>
      <c r="E89" s="413"/>
      <c r="F89" s="387"/>
      <c r="G89" s="387"/>
      <c r="H89" s="387"/>
      <c r="I89" s="352"/>
      <c r="J89" s="352"/>
      <c r="K89" s="510"/>
      <c r="L89" s="406"/>
      <c r="M89" s="496"/>
      <c r="N89" s="352"/>
      <c r="O89" s="380"/>
      <c r="P89" s="393"/>
      <c r="Q89" s="363"/>
      <c r="R89" s="324"/>
      <c r="S89" s="37"/>
      <c r="Y89" s="37"/>
      <c r="Z89" s="37"/>
    </row>
    <row r="90" spans="1:34" s="369" customFormat="1" ht="13.9" customHeight="1">
      <c r="A90" s="509"/>
      <c r="B90" s="418"/>
      <c r="C90" s="419"/>
      <c r="D90" s="412"/>
      <c r="E90" s="413"/>
      <c r="F90" s="387"/>
      <c r="G90" s="387"/>
      <c r="H90" s="387"/>
      <c r="I90" s="352"/>
      <c r="J90" s="352"/>
      <c r="K90" s="510"/>
      <c r="L90" s="406"/>
      <c r="M90" s="496"/>
      <c r="N90" s="352"/>
      <c r="O90" s="380"/>
      <c r="P90" s="393"/>
      <c r="Q90" s="363"/>
      <c r="R90" s="324"/>
      <c r="S90" s="37"/>
      <c r="Y90" s="37"/>
      <c r="Z90" s="37"/>
    </row>
    <row r="91" spans="1:34" s="369" customFormat="1" ht="13.9" customHeight="1">
      <c r="A91" s="420"/>
      <c r="B91" s="418"/>
      <c r="C91" s="419"/>
      <c r="D91" s="412"/>
      <c r="E91" s="413"/>
      <c r="F91" s="387"/>
      <c r="G91" s="387"/>
      <c r="H91" s="387"/>
      <c r="I91" s="352"/>
      <c r="J91" s="352"/>
      <c r="K91" s="352"/>
      <c r="L91" s="352"/>
      <c r="M91" s="352"/>
      <c r="N91" s="352"/>
      <c r="O91" s="352"/>
      <c r="P91" s="352"/>
      <c r="Q91" s="363"/>
      <c r="R91" s="324"/>
      <c r="S91" s="37"/>
      <c r="Y91" s="37"/>
      <c r="Z91" s="37"/>
    </row>
    <row r="92" spans="1:34" s="369" customFormat="1" ht="13.9" customHeight="1">
      <c r="A92" s="430"/>
      <c r="B92" s="424"/>
      <c r="C92" s="431"/>
      <c r="D92" s="432"/>
      <c r="E92" s="353"/>
      <c r="F92" s="399"/>
      <c r="G92" s="399"/>
      <c r="H92" s="399"/>
      <c r="I92" s="395"/>
      <c r="J92" s="395"/>
      <c r="K92" s="395"/>
      <c r="L92" s="395"/>
      <c r="M92" s="395"/>
      <c r="N92" s="395"/>
      <c r="O92" s="395"/>
      <c r="P92" s="395"/>
      <c r="Q92" s="363"/>
      <c r="R92" s="324"/>
      <c r="S92" s="37"/>
      <c r="Y92" s="37"/>
      <c r="Z92" s="37"/>
    </row>
    <row r="93" spans="1:34" s="3" customFormat="1">
      <c r="A93" s="41"/>
      <c r="B93" s="42"/>
      <c r="C93" s="43"/>
      <c r="D93" s="44"/>
      <c r="E93" s="45"/>
      <c r="F93" s="46"/>
      <c r="G93" s="46"/>
      <c r="H93" s="46"/>
      <c r="I93" s="46"/>
      <c r="J93" s="14"/>
      <c r="K93" s="88"/>
      <c r="L93" s="88"/>
      <c r="M93" s="14"/>
      <c r="N93" s="13"/>
      <c r="O93" s="89"/>
      <c r="P93" s="2"/>
      <c r="Q93" s="1"/>
      <c r="R93" s="14"/>
      <c r="Z93" s="6"/>
      <c r="AA93" s="6"/>
      <c r="AB93" s="6"/>
      <c r="AC93" s="6"/>
      <c r="AD93" s="6"/>
      <c r="AE93" s="6"/>
      <c r="AF93" s="6"/>
      <c r="AG93" s="6"/>
      <c r="AH93" s="6"/>
    </row>
    <row r="94" spans="1:34" s="3" customFormat="1" ht="15">
      <c r="A94" s="47" t="s">
        <v>573</v>
      </c>
      <c r="B94" s="47"/>
      <c r="C94" s="47"/>
      <c r="D94" s="47"/>
      <c r="E94" s="48"/>
      <c r="F94" s="46"/>
      <c r="G94" s="46"/>
      <c r="H94" s="46"/>
      <c r="I94" s="46"/>
      <c r="J94" s="50"/>
      <c r="K94" s="9"/>
      <c r="L94" s="9"/>
      <c r="M94" s="9"/>
      <c r="N94" s="8"/>
      <c r="O94" s="50"/>
      <c r="P94" s="2"/>
      <c r="Q94" s="1"/>
      <c r="R94" s="14"/>
      <c r="Z94" s="6"/>
      <c r="AA94" s="6"/>
      <c r="AB94" s="6"/>
      <c r="AC94" s="6"/>
      <c r="AD94" s="6"/>
      <c r="AE94" s="6"/>
      <c r="AF94" s="6"/>
      <c r="AG94" s="6"/>
      <c r="AH94" s="6"/>
    </row>
    <row r="95" spans="1:34" s="3" customFormat="1" ht="38.25">
      <c r="A95" s="18" t="s">
        <v>16</v>
      </c>
      <c r="B95" s="18" t="s">
        <v>534</v>
      </c>
      <c r="C95" s="18"/>
      <c r="D95" s="19" t="s">
        <v>545</v>
      </c>
      <c r="E95" s="18" t="s">
        <v>546</v>
      </c>
      <c r="F95" s="18" t="s">
        <v>547</v>
      </c>
      <c r="G95" s="49" t="s">
        <v>566</v>
      </c>
      <c r="H95" s="18" t="s">
        <v>549</v>
      </c>
      <c r="I95" s="18" t="s">
        <v>550</v>
      </c>
      <c r="J95" s="17" t="s">
        <v>551</v>
      </c>
      <c r="K95" s="17" t="s">
        <v>574</v>
      </c>
      <c r="L95" s="60" t="s">
        <v>819</v>
      </c>
      <c r="M95" s="74" t="s">
        <v>568</v>
      </c>
      <c r="N95" s="18" t="s">
        <v>569</v>
      </c>
      <c r="O95" s="18" t="s">
        <v>554</v>
      </c>
      <c r="P95" s="19" t="s">
        <v>555</v>
      </c>
      <c r="Q95" s="1"/>
      <c r="R95" s="14"/>
      <c r="Z95" s="6"/>
      <c r="AA95" s="6"/>
      <c r="AB95" s="6"/>
      <c r="AC95" s="6"/>
      <c r="AD95" s="6"/>
      <c r="AE95" s="6"/>
      <c r="AF95" s="6"/>
      <c r="AG95" s="6"/>
      <c r="AH95" s="6"/>
    </row>
    <row r="96" spans="1:34" s="369" customFormat="1" ht="13.9" customHeight="1">
      <c r="A96" s="508">
        <v>1</v>
      </c>
      <c r="B96" s="472">
        <v>44287</v>
      </c>
      <c r="C96" s="479"/>
      <c r="D96" s="459" t="s">
        <v>866</v>
      </c>
      <c r="E96" s="480" t="s">
        <v>557</v>
      </c>
      <c r="F96" s="460">
        <v>94</v>
      </c>
      <c r="G96" s="460">
        <v>58</v>
      </c>
      <c r="H96" s="460">
        <v>58</v>
      </c>
      <c r="I96" s="507" t="s">
        <v>867</v>
      </c>
      <c r="J96" s="461" t="s">
        <v>868</v>
      </c>
      <c r="K96" s="506">
        <f>H96-F96</f>
        <v>-36</v>
      </c>
      <c r="L96" s="461">
        <v>100</v>
      </c>
      <c r="M96" s="498">
        <f>++++++++-M145</f>
        <v>0</v>
      </c>
      <c r="N96" s="461">
        <v>75</v>
      </c>
      <c r="O96" s="499" t="s">
        <v>620</v>
      </c>
      <c r="P96" s="503">
        <v>44287</v>
      </c>
      <c r="Q96" s="363"/>
      <c r="R96" s="324" t="s">
        <v>559</v>
      </c>
      <c r="S96" s="37"/>
      <c r="Y96" s="37"/>
      <c r="Z96" s="37"/>
    </row>
    <row r="97" spans="1:26" s="369" customFormat="1" ht="13.9" customHeight="1">
      <c r="A97" s="517">
        <v>2</v>
      </c>
      <c r="B97" s="467">
        <v>44287</v>
      </c>
      <c r="C97" s="518"/>
      <c r="D97" s="446" t="s">
        <v>869</v>
      </c>
      <c r="E97" s="519" t="s">
        <v>557</v>
      </c>
      <c r="F97" s="444">
        <v>295</v>
      </c>
      <c r="G97" s="444">
        <v>95</v>
      </c>
      <c r="H97" s="444">
        <v>395</v>
      </c>
      <c r="I97" s="445">
        <v>600</v>
      </c>
      <c r="J97" s="445" t="s">
        <v>875</v>
      </c>
      <c r="K97" s="520">
        <f>H97-F97</f>
        <v>100</v>
      </c>
      <c r="L97" s="445">
        <v>100</v>
      </c>
      <c r="M97" s="521">
        <f t="shared" ref="M97" si="72">(K97*N97)-L97</f>
        <v>2400</v>
      </c>
      <c r="N97" s="445">
        <v>25</v>
      </c>
      <c r="O97" s="522" t="s">
        <v>556</v>
      </c>
      <c r="P97" s="443">
        <v>44291</v>
      </c>
      <c r="Q97" s="363"/>
      <c r="R97" s="324" t="s">
        <v>559</v>
      </c>
      <c r="S97" s="37"/>
      <c r="Y97" s="37"/>
      <c r="Z97" s="37"/>
    </row>
    <row r="98" spans="1:26" s="369" customFormat="1" ht="13.9" customHeight="1">
      <c r="A98" s="517">
        <v>3</v>
      </c>
      <c r="B98" s="467">
        <v>44291</v>
      </c>
      <c r="C98" s="518"/>
      <c r="D98" s="446" t="s">
        <v>876</v>
      </c>
      <c r="E98" s="519" t="s">
        <v>557</v>
      </c>
      <c r="F98" s="444">
        <v>62.5</v>
      </c>
      <c r="G98" s="444">
        <v>30</v>
      </c>
      <c r="H98" s="444">
        <v>77.5</v>
      </c>
      <c r="I98" s="445">
        <v>140</v>
      </c>
      <c r="J98" s="445" t="s">
        <v>887</v>
      </c>
      <c r="K98" s="520">
        <f>H98-F98</f>
        <v>15</v>
      </c>
      <c r="L98" s="445">
        <v>100</v>
      </c>
      <c r="M98" s="521">
        <f t="shared" ref="M98" si="73">(K98*N98)-L98</f>
        <v>1025</v>
      </c>
      <c r="N98" s="445">
        <v>75</v>
      </c>
      <c r="O98" s="522" t="s">
        <v>556</v>
      </c>
      <c r="P98" s="443">
        <v>44292</v>
      </c>
      <c r="Q98" s="363"/>
      <c r="R98" s="324" t="s">
        <v>792</v>
      </c>
      <c r="S98" s="37"/>
      <c r="Y98" s="37"/>
      <c r="Z98" s="37"/>
    </row>
    <row r="99" spans="1:26" s="369" customFormat="1" ht="13.9" customHeight="1">
      <c r="A99" s="517">
        <v>4</v>
      </c>
      <c r="B99" s="467">
        <v>44292</v>
      </c>
      <c r="C99" s="518"/>
      <c r="D99" s="446" t="s">
        <v>866</v>
      </c>
      <c r="E99" s="519" t="s">
        <v>557</v>
      </c>
      <c r="F99" s="444">
        <v>72</v>
      </c>
      <c r="G99" s="444">
        <v>30</v>
      </c>
      <c r="H99" s="444">
        <v>89</v>
      </c>
      <c r="I99" s="445">
        <v>140</v>
      </c>
      <c r="J99" s="445" t="s">
        <v>888</v>
      </c>
      <c r="K99" s="520">
        <f t="shared" ref="K99:K102" si="74">H99-F99</f>
        <v>17</v>
      </c>
      <c r="L99" s="445">
        <v>100</v>
      </c>
      <c r="M99" s="521">
        <f t="shared" ref="M99:M104" si="75">(K99*N99)-L99</f>
        <v>1175</v>
      </c>
      <c r="N99" s="445">
        <v>75</v>
      </c>
      <c r="O99" s="522" t="s">
        <v>556</v>
      </c>
      <c r="P99" s="524">
        <v>44292</v>
      </c>
      <c r="Q99" s="363"/>
      <c r="R99" s="324" t="s">
        <v>792</v>
      </c>
      <c r="S99" s="37"/>
      <c r="Y99" s="37"/>
      <c r="Z99" s="37"/>
    </row>
    <row r="100" spans="1:26" s="369" customFormat="1" ht="13.9" customHeight="1">
      <c r="A100" s="517">
        <v>5</v>
      </c>
      <c r="B100" s="467">
        <v>44292</v>
      </c>
      <c r="C100" s="518"/>
      <c r="D100" s="446" t="s">
        <v>884</v>
      </c>
      <c r="E100" s="519" t="s">
        <v>557</v>
      </c>
      <c r="F100" s="444">
        <v>8.15</v>
      </c>
      <c r="G100" s="444">
        <v>5</v>
      </c>
      <c r="H100" s="444">
        <v>9.1999999999999993</v>
      </c>
      <c r="I100" s="445">
        <v>14</v>
      </c>
      <c r="J100" s="445" t="s">
        <v>892</v>
      </c>
      <c r="K100" s="520">
        <f t="shared" si="74"/>
        <v>1.0499999999999989</v>
      </c>
      <c r="L100" s="445">
        <v>100</v>
      </c>
      <c r="M100" s="521">
        <f t="shared" si="75"/>
        <v>1789.9999999999982</v>
      </c>
      <c r="N100" s="445">
        <v>1800</v>
      </c>
      <c r="O100" s="522" t="s">
        <v>556</v>
      </c>
      <c r="P100" s="524">
        <v>44292</v>
      </c>
      <c r="Q100" s="363"/>
      <c r="R100" s="324" t="s">
        <v>792</v>
      </c>
      <c r="S100" s="37"/>
      <c r="Y100" s="37"/>
      <c r="Z100" s="37"/>
    </row>
    <row r="101" spans="1:26" s="369" customFormat="1" ht="13.9" customHeight="1">
      <c r="A101" s="517">
        <v>6</v>
      </c>
      <c r="B101" s="467">
        <v>44292</v>
      </c>
      <c r="C101" s="518"/>
      <c r="D101" s="446" t="s">
        <v>866</v>
      </c>
      <c r="E101" s="519" t="s">
        <v>557</v>
      </c>
      <c r="F101" s="444">
        <v>65</v>
      </c>
      <c r="G101" s="444">
        <v>28</v>
      </c>
      <c r="H101" s="444">
        <v>82</v>
      </c>
      <c r="I101" s="445">
        <v>140</v>
      </c>
      <c r="J101" s="445" t="s">
        <v>888</v>
      </c>
      <c r="K101" s="520">
        <f t="shared" si="74"/>
        <v>17</v>
      </c>
      <c r="L101" s="445">
        <v>100</v>
      </c>
      <c r="M101" s="521">
        <f t="shared" si="75"/>
        <v>1175</v>
      </c>
      <c r="N101" s="445">
        <v>75</v>
      </c>
      <c r="O101" s="522" t="s">
        <v>556</v>
      </c>
      <c r="P101" s="524">
        <v>44292</v>
      </c>
      <c r="Q101" s="363"/>
      <c r="R101" s="324" t="s">
        <v>792</v>
      </c>
      <c r="S101" s="37"/>
      <c r="Y101" s="37"/>
      <c r="Z101" s="37"/>
    </row>
    <row r="102" spans="1:26" s="369" customFormat="1" ht="13.9" customHeight="1">
      <c r="A102" s="517">
        <v>7</v>
      </c>
      <c r="B102" s="467">
        <v>44292</v>
      </c>
      <c r="C102" s="518"/>
      <c r="D102" s="446" t="s">
        <v>885</v>
      </c>
      <c r="E102" s="519" t="s">
        <v>557</v>
      </c>
      <c r="F102" s="444">
        <v>85</v>
      </c>
      <c r="G102" s="444">
        <v>40</v>
      </c>
      <c r="H102" s="444">
        <v>100</v>
      </c>
      <c r="I102" s="445" t="s">
        <v>886</v>
      </c>
      <c r="J102" s="445" t="s">
        <v>887</v>
      </c>
      <c r="K102" s="520">
        <f t="shared" si="74"/>
        <v>15</v>
      </c>
      <c r="L102" s="445">
        <v>100</v>
      </c>
      <c r="M102" s="521">
        <f t="shared" si="75"/>
        <v>1025</v>
      </c>
      <c r="N102" s="445">
        <v>75</v>
      </c>
      <c r="O102" s="522" t="s">
        <v>556</v>
      </c>
      <c r="P102" s="524">
        <v>44292</v>
      </c>
      <c r="Q102" s="363"/>
      <c r="R102" s="324" t="s">
        <v>792</v>
      </c>
      <c r="S102" s="37"/>
      <c r="Y102" s="37"/>
      <c r="Z102" s="37"/>
    </row>
    <row r="103" spans="1:26" s="369" customFormat="1" ht="13.9" customHeight="1">
      <c r="A103" s="508">
        <v>8</v>
      </c>
      <c r="B103" s="472">
        <v>44293</v>
      </c>
      <c r="C103" s="479"/>
      <c r="D103" s="459" t="s">
        <v>901</v>
      </c>
      <c r="E103" s="480" t="s">
        <v>557</v>
      </c>
      <c r="F103" s="460">
        <v>72</v>
      </c>
      <c r="G103" s="460">
        <v>30</v>
      </c>
      <c r="H103" s="460">
        <v>30</v>
      </c>
      <c r="I103" s="461" t="s">
        <v>886</v>
      </c>
      <c r="J103" s="461" t="s">
        <v>902</v>
      </c>
      <c r="K103" s="506">
        <f>H103-F103</f>
        <v>-42</v>
      </c>
      <c r="L103" s="461">
        <v>100</v>
      </c>
      <c r="M103" s="498">
        <f t="shared" si="75"/>
        <v>-3250</v>
      </c>
      <c r="N103" s="461">
        <v>75</v>
      </c>
      <c r="O103" s="499" t="s">
        <v>620</v>
      </c>
      <c r="P103" s="503">
        <v>44293</v>
      </c>
      <c r="Q103" s="363"/>
      <c r="R103" s="324" t="s">
        <v>792</v>
      </c>
      <c r="S103" s="37"/>
      <c r="Y103" s="37"/>
      <c r="Z103" s="37"/>
    </row>
    <row r="104" spans="1:26" s="369" customFormat="1" ht="13.9" customHeight="1">
      <c r="A104" s="517">
        <v>9</v>
      </c>
      <c r="B104" s="467">
        <v>44293</v>
      </c>
      <c r="C104" s="518"/>
      <c r="D104" s="446" t="s">
        <v>903</v>
      </c>
      <c r="E104" s="519" t="s">
        <v>557</v>
      </c>
      <c r="F104" s="444">
        <v>330</v>
      </c>
      <c r="G104" s="444">
        <v>70</v>
      </c>
      <c r="H104" s="444">
        <v>390</v>
      </c>
      <c r="I104" s="445">
        <v>600</v>
      </c>
      <c r="J104" s="445" t="s">
        <v>787</v>
      </c>
      <c r="K104" s="520">
        <f>H104-F104</f>
        <v>60</v>
      </c>
      <c r="L104" s="445">
        <v>100</v>
      </c>
      <c r="M104" s="521">
        <f t="shared" si="75"/>
        <v>1400</v>
      </c>
      <c r="N104" s="445">
        <v>25</v>
      </c>
      <c r="O104" s="522" t="s">
        <v>556</v>
      </c>
      <c r="P104" s="524">
        <v>44293</v>
      </c>
      <c r="Q104" s="363"/>
      <c r="R104" s="324" t="s">
        <v>559</v>
      </c>
      <c r="S104" s="37"/>
      <c r="Y104" s="37"/>
      <c r="Z104" s="37"/>
    </row>
    <row r="105" spans="1:26" s="369" customFormat="1" ht="13.9" customHeight="1">
      <c r="A105" s="508">
        <v>10</v>
      </c>
      <c r="B105" s="472">
        <v>44293</v>
      </c>
      <c r="C105" s="479"/>
      <c r="D105" s="459" t="s">
        <v>903</v>
      </c>
      <c r="E105" s="480" t="s">
        <v>557</v>
      </c>
      <c r="F105" s="460">
        <v>330</v>
      </c>
      <c r="G105" s="460">
        <v>70</v>
      </c>
      <c r="H105" s="460">
        <v>130</v>
      </c>
      <c r="I105" s="461">
        <v>600</v>
      </c>
      <c r="J105" s="461" t="s">
        <v>904</v>
      </c>
      <c r="K105" s="506">
        <f>H105-F105</f>
        <v>-200</v>
      </c>
      <c r="L105" s="461">
        <v>100</v>
      </c>
      <c r="M105" s="498">
        <f t="shared" ref="M105:M107" si="76">(K105*N105)-L105</f>
        <v>-5100</v>
      </c>
      <c r="N105" s="461">
        <v>25</v>
      </c>
      <c r="O105" s="499" t="s">
        <v>620</v>
      </c>
      <c r="P105" s="503">
        <v>44293</v>
      </c>
      <c r="Q105" s="363"/>
      <c r="R105" s="324" t="s">
        <v>559</v>
      </c>
      <c r="S105" s="37"/>
      <c r="Y105" s="37"/>
      <c r="Z105" s="37"/>
    </row>
    <row r="106" spans="1:26" s="369" customFormat="1" ht="13.9" customHeight="1">
      <c r="A106" s="517">
        <v>11</v>
      </c>
      <c r="B106" s="467">
        <v>44293</v>
      </c>
      <c r="C106" s="518"/>
      <c r="D106" s="446" t="s">
        <v>884</v>
      </c>
      <c r="E106" s="519" t="s">
        <v>557</v>
      </c>
      <c r="F106" s="444">
        <v>7.15</v>
      </c>
      <c r="G106" s="444">
        <v>4</v>
      </c>
      <c r="H106" s="444">
        <v>8.15</v>
      </c>
      <c r="I106" s="445">
        <v>12</v>
      </c>
      <c r="J106" s="445" t="s">
        <v>912</v>
      </c>
      <c r="K106" s="520">
        <f t="shared" ref="K106:K108" si="77">H106-F106</f>
        <v>1</v>
      </c>
      <c r="L106" s="445">
        <v>100</v>
      </c>
      <c r="M106" s="521">
        <f t="shared" si="76"/>
        <v>1700</v>
      </c>
      <c r="N106" s="445">
        <v>1800</v>
      </c>
      <c r="O106" s="522" t="s">
        <v>556</v>
      </c>
      <c r="P106" s="524">
        <v>44294</v>
      </c>
      <c r="Q106" s="363"/>
      <c r="R106" s="324" t="s">
        <v>792</v>
      </c>
      <c r="S106" s="37"/>
      <c r="Y106" s="37"/>
      <c r="Z106" s="37"/>
    </row>
    <row r="107" spans="1:26" s="369" customFormat="1" ht="13.9" customHeight="1">
      <c r="A107" s="517">
        <v>12</v>
      </c>
      <c r="B107" s="467">
        <v>44294</v>
      </c>
      <c r="C107" s="518"/>
      <c r="D107" s="446" t="s">
        <v>922</v>
      </c>
      <c r="E107" s="519" t="s">
        <v>557</v>
      </c>
      <c r="F107" s="444">
        <v>28</v>
      </c>
      <c r="G107" s="444"/>
      <c r="H107" s="444">
        <v>44</v>
      </c>
      <c r="I107" s="445">
        <v>70</v>
      </c>
      <c r="J107" s="445" t="s">
        <v>923</v>
      </c>
      <c r="K107" s="520">
        <f t="shared" si="77"/>
        <v>16</v>
      </c>
      <c r="L107" s="445">
        <v>100</v>
      </c>
      <c r="M107" s="521">
        <f t="shared" si="76"/>
        <v>1100</v>
      </c>
      <c r="N107" s="445">
        <v>75</v>
      </c>
      <c r="O107" s="522" t="s">
        <v>556</v>
      </c>
      <c r="P107" s="524">
        <v>44294</v>
      </c>
      <c r="Q107" s="363"/>
      <c r="R107" s="324" t="s">
        <v>792</v>
      </c>
      <c r="S107" s="37"/>
      <c r="Y107" s="37"/>
      <c r="Z107" s="37"/>
    </row>
    <row r="108" spans="1:26" s="369" customFormat="1" ht="13.9" customHeight="1">
      <c r="A108" s="517">
        <v>13</v>
      </c>
      <c r="B108" s="467">
        <v>44294</v>
      </c>
      <c r="C108" s="518"/>
      <c r="D108" s="446" t="s">
        <v>922</v>
      </c>
      <c r="E108" s="519" t="s">
        <v>557</v>
      </c>
      <c r="F108" s="444">
        <v>17</v>
      </c>
      <c r="G108" s="444"/>
      <c r="H108" s="444">
        <v>33</v>
      </c>
      <c r="I108" s="445">
        <v>50</v>
      </c>
      <c r="J108" s="445" t="s">
        <v>923</v>
      </c>
      <c r="K108" s="520">
        <f t="shared" si="77"/>
        <v>16</v>
      </c>
      <c r="L108" s="445">
        <v>100</v>
      </c>
      <c r="M108" s="521">
        <f t="shared" ref="M108:M110" si="78">(K108*N108)-L108</f>
        <v>1100</v>
      </c>
      <c r="N108" s="445">
        <v>75</v>
      </c>
      <c r="O108" s="522" t="s">
        <v>556</v>
      </c>
      <c r="P108" s="524">
        <v>44294</v>
      </c>
      <c r="Q108" s="363"/>
      <c r="R108" s="324" t="s">
        <v>792</v>
      </c>
      <c r="S108" s="37"/>
      <c r="Y108" s="37"/>
      <c r="Z108" s="37"/>
    </row>
    <row r="109" spans="1:26" s="369" customFormat="1" ht="13.9" customHeight="1">
      <c r="A109" s="517">
        <v>14</v>
      </c>
      <c r="B109" s="467">
        <v>44294</v>
      </c>
      <c r="C109" s="518"/>
      <c r="D109" s="446" t="s">
        <v>924</v>
      </c>
      <c r="E109" s="519" t="s">
        <v>557</v>
      </c>
      <c r="F109" s="444">
        <v>7.1</v>
      </c>
      <c r="G109" s="444">
        <v>5.5</v>
      </c>
      <c r="H109" s="444">
        <v>7.85</v>
      </c>
      <c r="I109" s="445" t="s">
        <v>925</v>
      </c>
      <c r="J109" s="445" t="s">
        <v>929</v>
      </c>
      <c r="K109" s="520">
        <f t="shared" ref="K109:K110" si="79">H109-F109</f>
        <v>0.75</v>
      </c>
      <c r="L109" s="445">
        <v>100</v>
      </c>
      <c r="M109" s="521">
        <f t="shared" si="78"/>
        <v>2150</v>
      </c>
      <c r="N109" s="445">
        <v>3000</v>
      </c>
      <c r="O109" s="522" t="s">
        <v>556</v>
      </c>
      <c r="P109" s="443">
        <v>44295</v>
      </c>
      <c r="Q109" s="363"/>
      <c r="R109" s="324" t="s">
        <v>559</v>
      </c>
      <c r="S109" s="37"/>
      <c r="Y109" s="37"/>
      <c r="Z109" s="37"/>
    </row>
    <row r="110" spans="1:26" s="369" customFormat="1" ht="13.9" customHeight="1">
      <c r="A110" s="517">
        <v>15</v>
      </c>
      <c r="B110" s="467">
        <v>44295</v>
      </c>
      <c r="C110" s="518"/>
      <c r="D110" s="446" t="s">
        <v>924</v>
      </c>
      <c r="E110" s="519" t="s">
        <v>557</v>
      </c>
      <c r="F110" s="444">
        <v>7.1</v>
      </c>
      <c r="G110" s="444">
        <v>5.5</v>
      </c>
      <c r="H110" s="444">
        <v>8.0500000000000007</v>
      </c>
      <c r="I110" s="445" t="s">
        <v>925</v>
      </c>
      <c r="J110" s="445" t="s">
        <v>941</v>
      </c>
      <c r="K110" s="520">
        <f t="shared" si="79"/>
        <v>0.95000000000000107</v>
      </c>
      <c r="L110" s="445">
        <v>100</v>
      </c>
      <c r="M110" s="521">
        <f t="shared" si="78"/>
        <v>2750.0000000000032</v>
      </c>
      <c r="N110" s="445">
        <v>3000</v>
      </c>
      <c r="O110" s="522" t="s">
        <v>556</v>
      </c>
      <c r="P110" s="524">
        <v>44295</v>
      </c>
      <c r="Q110" s="363"/>
      <c r="R110" s="324" t="s">
        <v>559</v>
      </c>
      <c r="S110" s="37"/>
      <c r="Y110" s="37"/>
      <c r="Z110" s="37"/>
    </row>
    <row r="111" spans="1:26" s="369" customFormat="1" ht="13.9" customHeight="1">
      <c r="A111" s="538">
        <v>16</v>
      </c>
      <c r="B111" s="472">
        <v>44295</v>
      </c>
      <c r="C111" s="479"/>
      <c r="D111" s="459" t="s">
        <v>930</v>
      </c>
      <c r="E111" s="480" t="s">
        <v>557</v>
      </c>
      <c r="F111" s="460">
        <v>35.5</v>
      </c>
      <c r="G111" s="460">
        <v>25.5</v>
      </c>
      <c r="H111" s="460">
        <v>20</v>
      </c>
      <c r="I111" s="507" t="s">
        <v>931</v>
      </c>
      <c r="J111" s="461" t="s">
        <v>947</v>
      </c>
      <c r="K111" s="529">
        <f t="shared" ref="K111" si="80">H111-F111</f>
        <v>-15.5</v>
      </c>
      <c r="L111" s="461">
        <v>100</v>
      </c>
      <c r="M111" s="498">
        <f t="shared" ref="M111:M112" si="81">(K111*N111)-L111</f>
        <v>-8625</v>
      </c>
      <c r="N111" s="461">
        <v>550</v>
      </c>
      <c r="O111" s="499" t="s">
        <v>620</v>
      </c>
      <c r="P111" s="536">
        <v>44298</v>
      </c>
      <c r="Q111" s="363"/>
      <c r="R111" s="324" t="s">
        <v>792</v>
      </c>
      <c r="S111" s="37"/>
      <c r="Y111" s="37"/>
      <c r="Z111" s="37"/>
    </row>
    <row r="112" spans="1:26" s="369" customFormat="1" ht="13.9" customHeight="1">
      <c r="A112" s="538">
        <v>17</v>
      </c>
      <c r="B112" s="472">
        <v>44299</v>
      </c>
      <c r="C112" s="479"/>
      <c r="D112" s="459" t="s">
        <v>951</v>
      </c>
      <c r="E112" s="480" t="s">
        <v>557</v>
      </c>
      <c r="F112" s="460">
        <v>54</v>
      </c>
      <c r="G112" s="460">
        <v>5</v>
      </c>
      <c r="H112" s="460">
        <v>12.5</v>
      </c>
      <c r="I112" s="461">
        <v>110</v>
      </c>
      <c r="J112" s="461" t="s">
        <v>963</v>
      </c>
      <c r="K112" s="558">
        <f>H112-F112</f>
        <v>-41.5</v>
      </c>
      <c r="L112" s="461">
        <v>100</v>
      </c>
      <c r="M112" s="498">
        <f t="shared" si="81"/>
        <v>-3212.5</v>
      </c>
      <c r="N112" s="461">
        <v>75</v>
      </c>
      <c r="O112" s="499" t="s">
        <v>620</v>
      </c>
      <c r="P112" s="536">
        <v>44301</v>
      </c>
      <c r="Q112" s="363"/>
      <c r="R112" s="324" t="s">
        <v>792</v>
      </c>
      <c r="S112" s="37"/>
      <c r="Y112" s="37"/>
      <c r="Z112" s="37"/>
    </row>
    <row r="113" spans="1:26" s="369" customFormat="1" ht="13.9" customHeight="1">
      <c r="A113" s="538">
        <v>18</v>
      </c>
      <c r="B113" s="472">
        <v>44299</v>
      </c>
      <c r="C113" s="479"/>
      <c r="D113" s="459" t="s">
        <v>952</v>
      </c>
      <c r="E113" s="480" t="s">
        <v>557</v>
      </c>
      <c r="F113" s="460">
        <v>310</v>
      </c>
      <c r="G113" s="460">
        <v>90</v>
      </c>
      <c r="H113" s="460">
        <v>160</v>
      </c>
      <c r="I113" s="507" t="s">
        <v>953</v>
      </c>
      <c r="J113" s="461" t="s">
        <v>954</v>
      </c>
      <c r="K113" s="544">
        <f>H113-F113</f>
        <v>-150</v>
      </c>
      <c r="L113" s="461">
        <v>100</v>
      </c>
      <c r="M113" s="498">
        <f t="shared" ref="M113:M114" si="82">(K113*N113)-L113</f>
        <v>-3850</v>
      </c>
      <c r="N113" s="461">
        <v>25</v>
      </c>
      <c r="O113" s="499" t="s">
        <v>620</v>
      </c>
      <c r="P113" s="503">
        <v>44299</v>
      </c>
      <c r="Q113" s="363"/>
      <c r="R113" s="324" t="s">
        <v>559</v>
      </c>
      <c r="S113" s="37"/>
      <c r="Y113" s="37"/>
      <c r="Z113" s="37"/>
    </row>
    <row r="114" spans="1:26" s="369" customFormat="1" ht="13.9" customHeight="1">
      <c r="A114" s="545">
        <v>19</v>
      </c>
      <c r="B114" s="467">
        <v>44299</v>
      </c>
      <c r="C114" s="518"/>
      <c r="D114" s="446" t="s">
        <v>955</v>
      </c>
      <c r="E114" s="519" t="s">
        <v>557</v>
      </c>
      <c r="F114" s="444">
        <v>30</v>
      </c>
      <c r="G114" s="444">
        <v>22</v>
      </c>
      <c r="H114" s="444">
        <v>34.5</v>
      </c>
      <c r="I114" s="445" t="s">
        <v>956</v>
      </c>
      <c r="J114" s="445" t="s">
        <v>959</v>
      </c>
      <c r="K114" s="520">
        <f t="shared" ref="K114" si="83">H114-F114</f>
        <v>4.5</v>
      </c>
      <c r="L114" s="445">
        <v>100</v>
      </c>
      <c r="M114" s="521">
        <f t="shared" si="82"/>
        <v>2600</v>
      </c>
      <c r="N114" s="445">
        <v>600</v>
      </c>
      <c r="O114" s="522" t="s">
        <v>556</v>
      </c>
      <c r="P114" s="524">
        <v>44299</v>
      </c>
      <c r="Q114" s="363"/>
      <c r="R114" s="324" t="s">
        <v>559</v>
      </c>
      <c r="S114" s="37"/>
      <c r="Y114" s="37"/>
      <c r="Z114" s="37"/>
    </row>
    <row r="115" spans="1:26" s="369" customFormat="1" ht="13.9" customHeight="1">
      <c r="A115" s="545">
        <v>20</v>
      </c>
      <c r="B115" s="467">
        <v>44299</v>
      </c>
      <c r="C115" s="518"/>
      <c r="D115" s="446" t="s">
        <v>955</v>
      </c>
      <c r="E115" s="519" t="s">
        <v>557</v>
      </c>
      <c r="F115" s="444">
        <v>29.5</v>
      </c>
      <c r="G115" s="444">
        <v>22</v>
      </c>
      <c r="H115" s="444">
        <v>34.5</v>
      </c>
      <c r="I115" s="445" t="s">
        <v>956</v>
      </c>
      <c r="J115" s="445" t="s">
        <v>960</v>
      </c>
      <c r="K115" s="520">
        <f t="shared" ref="K115" si="84">H115-F115</f>
        <v>5</v>
      </c>
      <c r="L115" s="445">
        <v>100</v>
      </c>
      <c r="M115" s="521">
        <f t="shared" ref="M115" si="85">(K115*N115)-L115</f>
        <v>2900</v>
      </c>
      <c r="N115" s="445">
        <v>600</v>
      </c>
      <c r="O115" s="522" t="s">
        <v>556</v>
      </c>
      <c r="P115" s="524">
        <v>44299</v>
      </c>
      <c r="Q115" s="363"/>
      <c r="R115" s="324" t="s">
        <v>559</v>
      </c>
      <c r="S115" s="37"/>
      <c r="Y115" s="37"/>
      <c r="Z115" s="37"/>
    </row>
    <row r="116" spans="1:26" s="369" customFormat="1" ht="13.9" customHeight="1">
      <c r="A116" s="545">
        <v>21</v>
      </c>
      <c r="B116" s="467">
        <v>44299</v>
      </c>
      <c r="C116" s="518"/>
      <c r="D116" s="446" t="s">
        <v>957</v>
      </c>
      <c r="E116" s="519" t="s">
        <v>557</v>
      </c>
      <c r="F116" s="444">
        <v>34</v>
      </c>
      <c r="G116" s="444">
        <v>20</v>
      </c>
      <c r="H116" s="444">
        <v>41</v>
      </c>
      <c r="I116" s="445">
        <v>60</v>
      </c>
      <c r="J116" s="445" t="s">
        <v>958</v>
      </c>
      <c r="K116" s="520">
        <f t="shared" ref="K116" si="86">H116-F116</f>
        <v>7</v>
      </c>
      <c r="L116" s="445">
        <v>100</v>
      </c>
      <c r="M116" s="521">
        <f t="shared" ref="M116" si="87">(K116*N116)-L116</f>
        <v>2000</v>
      </c>
      <c r="N116" s="445">
        <v>300</v>
      </c>
      <c r="O116" s="522" t="s">
        <v>556</v>
      </c>
      <c r="P116" s="524">
        <v>44299</v>
      </c>
      <c r="Q116" s="363"/>
      <c r="R116" s="324" t="s">
        <v>792</v>
      </c>
      <c r="S116" s="37"/>
      <c r="Y116" s="37"/>
      <c r="Z116" s="37"/>
    </row>
    <row r="117" spans="1:26" s="369" customFormat="1" ht="13.9" customHeight="1">
      <c r="A117" s="545">
        <v>22</v>
      </c>
      <c r="B117" s="467">
        <v>44301</v>
      </c>
      <c r="C117" s="518"/>
      <c r="D117" s="446" t="s">
        <v>957</v>
      </c>
      <c r="E117" s="519" t="s">
        <v>557</v>
      </c>
      <c r="F117" s="444">
        <v>39</v>
      </c>
      <c r="G117" s="444">
        <v>25</v>
      </c>
      <c r="H117" s="444">
        <v>46</v>
      </c>
      <c r="I117" s="445">
        <v>60</v>
      </c>
      <c r="J117" s="445" t="s">
        <v>958</v>
      </c>
      <c r="K117" s="520">
        <f t="shared" ref="K117" si="88">H117-F117</f>
        <v>7</v>
      </c>
      <c r="L117" s="445">
        <v>100</v>
      </c>
      <c r="M117" s="521">
        <f t="shared" ref="M117" si="89">(K117*N117)-L117</f>
        <v>2000</v>
      </c>
      <c r="N117" s="445">
        <v>300</v>
      </c>
      <c r="O117" s="522" t="s">
        <v>556</v>
      </c>
      <c r="P117" s="443">
        <v>44302</v>
      </c>
      <c r="Q117" s="363"/>
      <c r="R117" s="324" t="s">
        <v>792</v>
      </c>
      <c r="S117" s="37"/>
      <c r="Y117" s="37"/>
      <c r="Z117" s="37"/>
    </row>
    <row r="118" spans="1:26" s="369" customFormat="1" ht="13.9" customHeight="1">
      <c r="A118" s="545">
        <v>23</v>
      </c>
      <c r="B118" s="467">
        <v>44301</v>
      </c>
      <c r="C118" s="518"/>
      <c r="D118" s="446" t="s">
        <v>930</v>
      </c>
      <c r="E118" s="519" t="s">
        <v>557</v>
      </c>
      <c r="F118" s="444">
        <v>17.5</v>
      </c>
      <c r="G118" s="444">
        <v>9</v>
      </c>
      <c r="H118" s="444">
        <v>21</v>
      </c>
      <c r="I118" s="445" t="s">
        <v>966</v>
      </c>
      <c r="J118" s="445" t="s">
        <v>967</v>
      </c>
      <c r="K118" s="520">
        <f t="shared" ref="K118" si="90">H118-F118</f>
        <v>3.5</v>
      </c>
      <c r="L118" s="445">
        <v>100</v>
      </c>
      <c r="M118" s="521">
        <f t="shared" ref="M118:M119" si="91">(K118*N118)-L118</f>
        <v>1825</v>
      </c>
      <c r="N118" s="445">
        <v>550</v>
      </c>
      <c r="O118" s="522" t="s">
        <v>556</v>
      </c>
      <c r="P118" s="524">
        <v>44301</v>
      </c>
      <c r="Q118" s="363"/>
      <c r="R118" s="324" t="s">
        <v>559</v>
      </c>
      <c r="S118" s="37"/>
      <c r="Y118" s="37"/>
      <c r="Z118" s="37"/>
    </row>
    <row r="119" spans="1:26" s="369" customFormat="1" ht="13.9" customHeight="1">
      <c r="A119" s="538">
        <v>24</v>
      </c>
      <c r="B119" s="472">
        <v>44301</v>
      </c>
      <c r="C119" s="479"/>
      <c r="D119" s="459" t="s">
        <v>968</v>
      </c>
      <c r="E119" s="480" t="s">
        <v>557</v>
      </c>
      <c r="F119" s="460">
        <v>27</v>
      </c>
      <c r="G119" s="460"/>
      <c r="H119" s="460">
        <v>0</v>
      </c>
      <c r="I119" s="461">
        <v>70</v>
      </c>
      <c r="J119" s="461" t="s">
        <v>969</v>
      </c>
      <c r="K119" s="558">
        <f>H119-F119</f>
        <v>-27</v>
      </c>
      <c r="L119" s="461">
        <v>100</v>
      </c>
      <c r="M119" s="498">
        <f t="shared" si="91"/>
        <v>-2125</v>
      </c>
      <c r="N119" s="461">
        <v>75</v>
      </c>
      <c r="O119" s="499" t="s">
        <v>620</v>
      </c>
      <c r="P119" s="503">
        <v>44301</v>
      </c>
      <c r="Q119" s="363"/>
      <c r="R119" s="324" t="s">
        <v>792</v>
      </c>
      <c r="S119" s="37"/>
      <c r="Y119" s="37"/>
      <c r="Z119" s="37"/>
    </row>
    <row r="120" spans="1:26" s="369" customFormat="1" ht="13.9" customHeight="1">
      <c r="A120" s="545">
        <v>25</v>
      </c>
      <c r="B120" s="467">
        <v>44302</v>
      </c>
      <c r="C120" s="518"/>
      <c r="D120" s="446" t="s">
        <v>973</v>
      </c>
      <c r="E120" s="519" t="s">
        <v>557</v>
      </c>
      <c r="F120" s="444">
        <v>25</v>
      </c>
      <c r="G120" s="444">
        <v>14</v>
      </c>
      <c r="H120" s="444">
        <v>30</v>
      </c>
      <c r="I120" s="445" t="s">
        <v>974</v>
      </c>
      <c r="J120" s="445" t="s">
        <v>960</v>
      </c>
      <c r="K120" s="520">
        <f t="shared" ref="K120" si="92">H120-F120</f>
        <v>5</v>
      </c>
      <c r="L120" s="445">
        <v>100</v>
      </c>
      <c r="M120" s="521">
        <f t="shared" ref="M120" si="93">(K120*N120)-L120</f>
        <v>2650</v>
      </c>
      <c r="N120" s="445">
        <v>550</v>
      </c>
      <c r="O120" s="522" t="s">
        <v>556</v>
      </c>
      <c r="P120" s="524">
        <v>44302</v>
      </c>
      <c r="Q120" s="363"/>
      <c r="R120" s="324" t="s">
        <v>559</v>
      </c>
      <c r="S120" s="37"/>
      <c r="Y120" s="37"/>
      <c r="Z120" s="37"/>
    </row>
    <row r="121" spans="1:26" s="369" customFormat="1" ht="13.9" customHeight="1">
      <c r="A121" s="545">
        <v>26</v>
      </c>
      <c r="B121" s="467">
        <v>44302</v>
      </c>
      <c r="C121" s="518"/>
      <c r="D121" s="446" t="s">
        <v>975</v>
      </c>
      <c r="E121" s="519" t="s">
        <v>557</v>
      </c>
      <c r="F121" s="444">
        <v>61</v>
      </c>
      <c r="G121" s="444">
        <v>40</v>
      </c>
      <c r="H121" s="444">
        <v>72</v>
      </c>
      <c r="I121" s="445">
        <v>100</v>
      </c>
      <c r="J121" s="445" t="s">
        <v>980</v>
      </c>
      <c r="K121" s="520">
        <f t="shared" ref="K121:K122" si="94">H121-F121</f>
        <v>11</v>
      </c>
      <c r="L121" s="445">
        <v>100</v>
      </c>
      <c r="M121" s="521">
        <f t="shared" ref="M121:M122" si="95">(K121*N121)-L121</f>
        <v>2650</v>
      </c>
      <c r="N121" s="445">
        <v>250</v>
      </c>
      <c r="O121" s="522" t="s">
        <v>556</v>
      </c>
      <c r="P121" s="524">
        <v>44302</v>
      </c>
      <c r="Q121" s="363"/>
      <c r="R121" s="324" t="s">
        <v>792</v>
      </c>
      <c r="S121" s="37"/>
      <c r="Y121" s="37"/>
      <c r="Z121" s="37"/>
    </row>
    <row r="122" spans="1:26" s="369" customFormat="1" ht="13.9" customHeight="1">
      <c r="A122" s="538">
        <v>27</v>
      </c>
      <c r="B122" s="472">
        <v>44302</v>
      </c>
      <c r="C122" s="479"/>
      <c r="D122" s="459" t="s">
        <v>976</v>
      </c>
      <c r="E122" s="480" t="s">
        <v>557</v>
      </c>
      <c r="F122" s="460">
        <v>6.75</v>
      </c>
      <c r="G122" s="460">
        <v>4.5</v>
      </c>
      <c r="H122" s="460">
        <v>4.5</v>
      </c>
      <c r="I122" s="461">
        <v>12</v>
      </c>
      <c r="J122" s="461" t="s">
        <v>987</v>
      </c>
      <c r="K122" s="559">
        <f t="shared" si="94"/>
        <v>-2.25</v>
      </c>
      <c r="L122" s="461">
        <v>100</v>
      </c>
      <c r="M122" s="498">
        <f t="shared" si="95"/>
        <v>-4262.5</v>
      </c>
      <c r="N122" s="461">
        <v>1850</v>
      </c>
      <c r="O122" s="499" t="s">
        <v>620</v>
      </c>
      <c r="P122" s="536">
        <v>44305</v>
      </c>
      <c r="Q122" s="363"/>
      <c r="R122" s="324" t="s">
        <v>792</v>
      </c>
      <c r="S122" s="37"/>
      <c r="Y122" s="37"/>
      <c r="Z122" s="37"/>
    </row>
    <row r="123" spans="1:26" s="369" customFormat="1" ht="13.9" customHeight="1">
      <c r="A123" s="538">
        <v>28</v>
      </c>
      <c r="B123" s="472">
        <v>44302</v>
      </c>
      <c r="C123" s="479"/>
      <c r="D123" s="459" t="s">
        <v>977</v>
      </c>
      <c r="E123" s="480" t="s">
        <v>557</v>
      </c>
      <c r="F123" s="460">
        <v>20.5</v>
      </c>
      <c r="G123" s="460">
        <v>13</v>
      </c>
      <c r="H123" s="460">
        <v>11</v>
      </c>
      <c r="I123" s="507" t="s">
        <v>978</v>
      </c>
      <c r="J123" s="461" t="s">
        <v>1009</v>
      </c>
      <c r="K123" s="559">
        <f t="shared" ref="K123:K124" si="96">H123-F123</f>
        <v>-9.5</v>
      </c>
      <c r="L123" s="461">
        <v>100</v>
      </c>
      <c r="M123" s="498">
        <f t="shared" ref="M123:M124" si="97">(K123*N123)-L123</f>
        <v>-5325</v>
      </c>
      <c r="N123" s="461">
        <v>550</v>
      </c>
      <c r="O123" s="499" t="s">
        <v>620</v>
      </c>
      <c r="P123" s="536">
        <v>44305</v>
      </c>
      <c r="Q123" s="363"/>
      <c r="R123" s="324" t="s">
        <v>559</v>
      </c>
      <c r="S123" s="37"/>
      <c r="Y123" s="37"/>
      <c r="Z123" s="37"/>
    </row>
    <row r="124" spans="1:26" s="369" customFormat="1" ht="13.9" customHeight="1">
      <c r="A124" s="545">
        <v>29</v>
      </c>
      <c r="B124" s="467">
        <v>44302</v>
      </c>
      <c r="C124" s="518"/>
      <c r="D124" s="446" t="s">
        <v>979</v>
      </c>
      <c r="E124" s="519" t="s">
        <v>557</v>
      </c>
      <c r="F124" s="444">
        <v>16.5</v>
      </c>
      <c r="G124" s="444">
        <v>10</v>
      </c>
      <c r="H124" s="444">
        <v>18.5</v>
      </c>
      <c r="I124" s="445">
        <v>25</v>
      </c>
      <c r="J124" s="445" t="s">
        <v>1004</v>
      </c>
      <c r="K124" s="520">
        <f t="shared" si="96"/>
        <v>2</v>
      </c>
      <c r="L124" s="445">
        <v>100</v>
      </c>
      <c r="M124" s="521">
        <f t="shared" si="97"/>
        <v>1600</v>
      </c>
      <c r="N124" s="445">
        <v>850</v>
      </c>
      <c r="O124" s="522" t="s">
        <v>556</v>
      </c>
      <c r="P124" s="443">
        <v>44305</v>
      </c>
      <c r="Q124" s="363"/>
      <c r="R124" s="324" t="s">
        <v>792</v>
      </c>
      <c r="S124" s="37"/>
      <c r="Y124" s="37"/>
      <c r="Z124" s="37"/>
    </row>
    <row r="125" spans="1:26" s="369" customFormat="1" ht="13.9" customHeight="1">
      <c r="A125" s="545">
        <v>30</v>
      </c>
      <c r="B125" s="467">
        <v>44305</v>
      </c>
      <c r="C125" s="518"/>
      <c r="D125" s="446" t="s">
        <v>989</v>
      </c>
      <c r="E125" s="519" t="s">
        <v>557</v>
      </c>
      <c r="F125" s="444">
        <v>12.5</v>
      </c>
      <c r="G125" s="444">
        <v>5</v>
      </c>
      <c r="H125" s="444">
        <v>16</v>
      </c>
      <c r="I125" s="445" t="s">
        <v>990</v>
      </c>
      <c r="J125" s="445" t="s">
        <v>967</v>
      </c>
      <c r="K125" s="520">
        <f t="shared" ref="K125" si="98">H125-F125</f>
        <v>3.5</v>
      </c>
      <c r="L125" s="445">
        <v>100</v>
      </c>
      <c r="M125" s="521">
        <f t="shared" ref="M125" si="99">(K125*N125)-L125</f>
        <v>2350</v>
      </c>
      <c r="N125" s="445">
        <v>700</v>
      </c>
      <c r="O125" s="522" t="s">
        <v>556</v>
      </c>
      <c r="P125" s="524">
        <v>44305</v>
      </c>
      <c r="Q125" s="363"/>
      <c r="R125" s="324" t="s">
        <v>559</v>
      </c>
      <c r="S125" s="37"/>
      <c r="Y125" s="37"/>
      <c r="Z125" s="37"/>
    </row>
    <row r="126" spans="1:26" s="369" customFormat="1" ht="13.9" customHeight="1">
      <c r="A126" s="545">
        <v>31</v>
      </c>
      <c r="B126" s="467">
        <v>44305</v>
      </c>
      <c r="C126" s="518"/>
      <c r="D126" s="446" t="s">
        <v>991</v>
      </c>
      <c r="E126" s="519" t="s">
        <v>557</v>
      </c>
      <c r="F126" s="444">
        <v>92.5</v>
      </c>
      <c r="G126" s="444">
        <v>52</v>
      </c>
      <c r="H126" s="444">
        <v>112</v>
      </c>
      <c r="I126" s="445">
        <v>200</v>
      </c>
      <c r="J126" s="445" t="s">
        <v>1003</v>
      </c>
      <c r="K126" s="520">
        <f t="shared" ref="K126" si="100">H126-F126</f>
        <v>19.5</v>
      </c>
      <c r="L126" s="445">
        <v>100</v>
      </c>
      <c r="M126" s="521">
        <f t="shared" ref="M126" si="101">(K126*N126)-L126</f>
        <v>1362.5</v>
      </c>
      <c r="N126" s="445">
        <v>75</v>
      </c>
      <c r="O126" s="522" t="s">
        <v>556</v>
      </c>
      <c r="P126" s="524">
        <v>44305</v>
      </c>
      <c r="Q126" s="363"/>
      <c r="R126" s="324" t="s">
        <v>792</v>
      </c>
      <c r="S126" s="37"/>
      <c r="Y126" s="37"/>
      <c r="Z126" s="37"/>
    </row>
    <row r="127" spans="1:26" s="369" customFormat="1" ht="13.9" customHeight="1">
      <c r="A127" s="545">
        <v>32</v>
      </c>
      <c r="B127" s="467">
        <v>44305</v>
      </c>
      <c r="C127" s="518"/>
      <c r="D127" s="446" t="s">
        <v>989</v>
      </c>
      <c r="E127" s="519" t="s">
        <v>557</v>
      </c>
      <c r="F127" s="444">
        <v>13.5</v>
      </c>
      <c r="G127" s="444">
        <v>5</v>
      </c>
      <c r="H127" s="444">
        <v>17</v>
      </c>
      <c r="I127" s="445" t="s">
        <v>990</v>
      </c>
      <c r="J127" s="445" t="s">
        <v>967</v>
      </c>
      <c r="K127" s="520">
        <f t="shared" ref="K127" si="102">H127-F127</f>
        <v>3.5</v>
      </c>
      <c r="L127" s="445">
        <v>100</v>
      </c>
      <c r="M127" s="521">
        <f t="shared" ref="M127:M129" si="103">(K127*N127)-L127</f>
        <v>2350</v>
      </c>
      <c r="N127" s="445">
        <v>700</v>
      </c>
      <c r="O127" s="522" t="s">
        <v>556</v>
      </c>
      <c r="P127" s="524">
        <v>44305</v>
      </c>
      <c r="Q127" s="363"/>
      <c r="R127" s="324" t="s">
        <v>559</v>
      </c>
      <c r="S127" s="37"/>
      <c r="Y127" s="37"/>
      <c r="Z127" s="37"/>
    </row>
    <row r="128" spans="1:26" s="369" customFormat="1" ht="13.9" customHeight="1">
      <c r="A128" s="538">
        <v>33</v>
      </c>
      <c r="B128" s="472">
        <v>44305</v>
      </c>
      <c r="C128" s="479"/>
      <c r="D128" s="459" t="s">
        <v>992</v>
      </c>
      <c r="E128" s="480" t="s">
        <v>557</v>
      </c>
      <c r="F128" s="460">
        <v>90</v>
      </c>
      <c r="G128" s="460">
        <v>52</v>
      </c>
      <c r="H128" s="460">
        <v>37.5</v>
      </c>
      <c r="I128" s="461">
        <v>170</v>
      </c>
      <c r="J128" s="461" t="s">
        <v>1013</v>
      </c>
      <c r="K128" s="560">
        <f>H128-F128</f>
        <v>-52.5</v>
      </c>
      <c r="L128" s="461">
        <v>100</v>
      </c>
      <c r="M128" s="498">
        <f t="shared" si="103"/>
        <v>-4037.5</v>
      </c>
      <c r="N128" s="461">
        <v>75</v>
      </c>
      <c r="O128" s="499" t="s">
        <v>620</v>
      </c>
      <c r="P128" s="536">
        <v>44306</v>
      </c>
      <c r="Q128" s="363"/>
      <c r="R128" s="324" t="s">
        <v>792</v>
      </c>
      <c r="S128" s="37"/>
      <c r="Y128" s="37"/>
      <c r="Z128" s="37"/>
    </row>
    <row r="129" spans="1:34" s="369" customFormat="1" ht="13.9" customHeight="1">
      <c r="A129" s="545">
        <v>34</v>
      </c>
      <c r="B129" s="467">
        <v>44306</v>
      </c>
      <c r="C129" s="518"/>
      <c r="D129" s="446" t="s">
        <v>1014</v>
      </c>
      <c r="E129" s="519" t="s">
        <v>557</v>
      </c>
      <c r="F129" s="444">
        <v>5</v>
      </c>
      <c r="G129" s="444">
        <v>2.2000000000000002</v>
      </c>
      <c r="H129" s="444">
        <v>6</v>
      </c>
      <c r="I129" s="445">
        <v>10</v>
      </c>
      <c r="J129" s="445" t="s">
        <v>1021</v>
      </c>
      <c r="K129" s="520">
        <f t="shared" ref="K129" si="104">H129-F129</f>
        <v>1</v>
      </c>
      <c r="L129" s="445">
        <v>100</v>
      </c>
      <c r="M129" s="521">
        <f t="shared" si="103"/>
        <v>1750</v>
      </c>
      <c r="N129" s="445">
        <v>1850</v>
      </c>
      <c r="O129" s="522" t="s">
        <v>556</v>
      </c>
      <c r="P129" s="524">
        <v>44306</v>
      </c>
      <c r="Q129" s="363"/>
      <c r="R129" s="324" t="s">
        <v>792</v>
      </c>
      <c r="S129" s="37"/>
      <c r="Y129" s="37"/>
      <c r="Z129" s="37"/>
    </row>
    <row r="130" spans="1:34" s="369" customFormat="1" ht="13.9" customHeight="1">
      <c r="A130" s="545">
        <v>35</v>
      </c>
      <c r="B130" s="467">
        <v>44306</v>
      </c>
      <c r="C130" s="518"/>
      <c r="D130" s="446" t="s">
        <v>979</v>
      </c>
      <c r="E130" s="519" t="s">
        <v>557</v>
      </c>
      <c r="F130" s="444">
        <v>16</v>
      </c>
      <c r="G130" s="444">
        <v>10</v>
      </c>
      <c r="H130" s="444">
        <v>20</v>
      </c>
      <c r="I130" s="445">
        <v>25</v>
      </c>
      <c r="J130" s="445" t="s">
        <v>1019</v>
      </c>
      <c r="K130" s="520">
        <f t="shared" ref="K130:K131" si="105">H130-F130</f>
        <v>4</v>
      </c>
      <c r="L130" s="445">
        <v>100</v>
      </c>
      <c r="M130" s="521">
        <f t="shared" ref="M130:M131" si="106">(K130*N130)-L130</f>
        <v>3300</v>
      </c>
      <c r="N130" s="445">
        <v>850</v>
      </c>
      <c r="O130" s="522" t="s">
        <v>556</v>
      </c>
      <c r="P130" s="524">
        <v>44306</v>
      </c>
      <c r="Q130" s="363"/>
      <c r="R130" s="324" t="s">
        <v>792</v>
      </c>
      <c r="S130" s="37"/>
      <c r="Y130" s="37"/>
      <c r="Z130" s="37"/>
    </row>
    <row r="131" spans="1:34" s="369" customFormat="1" ht="13.9" customHeight="1">
      <c r="A131" s="545">
        <v>36</v>
      </c>
      <c r="B131" s="467">
        <v>44306</v>
      </c>
      <c r="C131" s="518"/>
      <c r="D131" s="446" t="s">
        <v>1020</v>
      </c>
      <c r="E131" s="519" t="s">
        <v>557</v>
      </c>
      <c r="F131" s="444">
        <v>6.5</v>
      </c>
      <c r="G131" s="444">
        <v>3.6</v>
      </c>
      <c r="H131" s="444">
        <v>8</v>
      </c>
      <c r="I131" s="445">
        <v>12</v>
      </c>
      <c r="J131" s="445" t="s">
        <v>1057</v>
      </c>
      <c r="K131" s="520">
        <f t="shared" si="105"/>
        <v>1.5</v>
      </c>
      <c r="L131" s="445">
        <v>100</v>
      </c>
      <c r="M131" s="521">
        <f t="shared" si="106"/>
        <v>12.5</v>
      </c>
      <c r="N131" s="445">
        <v>75</v>
      </c>
      <c r="O131" s="522" t="s">
        <v>556</v>
      </c>
      <c r="P131" s="443">
        <v>44308</v>
      </c>
      <c r="Q131" s="363"/>
      <c r="R131" s="324" t="s">
        <v>792</v>
      </c>
      <c r="S131" s="37"/>
      <c r="Y131" s="37"/>
      <c r="Z131" s="37"/>
    </row>
    <row r="132" spans="1:34" s="369" customFormat="1" ht="13.9" customHeight="1">
      <c r="A132" s="545">
        <v>37</v>
      </c>
      <c r="B132" s="467">
        <v>44306</v>
      </c>
      <c r="C132" s="518"/>
      <c r="D132" s="446" t="s">
        <v>1022</v>
      </c>
      <c r="E132" s="519" t="s">
        <v>557</v>
      </c>
      <c r="F132" s="444">
        <v>31.5</v>
      </c>
      <c r="G132" s="444"/>
      <c r="H132" s="444">
        <v>39</v>
      </c>
      <c r="I132" s="445" t="s">
        <v>1023</v>
      </c>
      <c r="J132" s="445" t="s">
        <v>1058</v>
      </c>
      <c r="K132" s="520">
        <f t="shared" ref="K132" si="107">H132-F132</f>
        <v>7.5</v>
      </c>
      <c r="L132" s="445">
        <v>100</v>
      </c>
      <c r="M132" s="521">
        <f t="shared" ref="M132" si="108">(K132*N132)-L132</f>
        <v>462.5</v>
      </c>
      <c r="N132" s="445">
        <v>75</v>
      </c>
      <c r="O132" s="522" t="s">
        <v>556</v>
      </c>
      <c r="P132" s="443">
        <v>44308</v>
      </c>
      <c r="Q132" s="363"/>
      <c r="R132" s="324" t="s">
        <v>559</v>
      </c>
      <c r="S132" s="37"/>
      <c r="Y132" s="37"/>
      <c r="Z132" s="37"/>
    </row>
    <row r="133" spans="1:34" s="369" customFormat="1" ht="13.9" customHeight="1">
      <c r="A133" s="545">
        <v>38</v>
      </c>
      <c r="B133" s="467">
        <v>44308</v>
      </c>
      <c r="C133" s="518"/>
      <c r="D133" s="446" t="s">
        <v>1035</v>
      </c>
      <c r="E133" s="519" t="s">
        <v>557</v>
      </c>
      <c r="F133" s="444">
        <v>8.25</v>
      </c>
      <c r="G133" s="444">
        <v>3.75</v>
      </c>
      <c r="H133" s="444">
        <v>10</v>
      </c>
      <c r="I133" s="445" t="s">
        <v>1036</v>
      </c>
      <c r="J133" s="445" t="s">
        <v>1046</v>
      </c>
      <c r="K133" s="520">
        <f t="shared" ref="K133" si="109">H133-F133</f>
        <v>1.75</v>
      </c>
      <c r="L133" s="445">
        <v>100</v>
      </c>
      <c r="M133" s="521">
        <f t="shared" ref="M133" si="110">(K133*N133)-L133</f>
        <v>1825</v>
      </c>
      <c r="N133" s="445">
        <v>1100</v>
      </c>
      <c r="O133" s="522" t="s">
        <v>556</v>
      </c>
      <c r="P133" s="524">
        <v>44308</v>
      </c>
      <c r="Q133" s="363"/>
      <c r="R133" s="324" t="s">
        <v>559</v>
      </c>
      <c r="S133" s="37"/>
      <c r="Y133" s="37"/>
      <c r="Z133" s="37"/>
    </row>
    <row r="134" spans="1:34" s="369" customFormat="1" ht="13.9" customHeight="1">
      <c r="A134" s="420">
        <v>39</v>
      </c>
      <c r="B134" s="418">
        <v>44308</v>
      </c>
      <c r="C134" s="419"/>
      <c r="D134" s="412" t="s">
        <v>1040</v>
      </c>
      <c r="E134" s="413" t="s">
        <v>557</v>
      </c>
      <c r="F134" s="387" t="s">
        <v>1041</v>
      </c>
      <c r="G134" s="387">
        <v>10</v>
      </c>
      <c r="H134" s="387"/>
      <c r="I134" s="352">
        <v>40</v>
      </c>
      <c r="J134" s="352" t="s">
        <v>558</v>
      </c>
      <c r="K134" s="352"/>
      <c r="L134" s="352"/>
      <c r="M134" s="496"/>
      <c r="N134" s="352"/>
      <c r="O134" s="380"/>
      <c r="P134" s="393"/>
      <c r="Q134" s="363"/>
      <c r="R134" s="324" t="s">
        <v>792</v>
      </c>
      <c r="S134" s="37"/>
      <c r="Y134" s="37"/>
      <c r="Z134" s="37"/>
    </row>
    <row r="135" spans="1:34" s="369" customFormat="1" ht="13.9" customHeight="1">
      <c r="A135" s="538">
        <v>40</v>
      </c>
      <c r="B135" s="472">
        <v>44308</v>
      </c>
      <c r="C135" s="479"/>
      <c r="D135" s="459" t="s">
        <v>991</v>
      </c>
      <c r="E135" s="480" t="s">
        <v>557</v>
      </c>
      <c r="F135" s="460">
        <v>42</v>
      </c>
      <c r="G135" s="460">
        <v>0</v>
      </c>
      <c r="H135" s="460">
        <v>0</v>
      </c>
      <c r="I135" s="461" t="s">
        <v>1042</v>
      </c>
      <c r="J135" s="461" t="s">
        <v>902</v>
      </c>
      <c r="K135" s="569">
        <f>H135-F135</f>
        <v>-42</v>
      </c>
      <c r="L135" s="461">
        <v>100</v>
      </c>
      <c r="M135" s="498">
        <f t="shared" ref="M135" si="111">(K135*N135)-L135</f>
        <v>-3250</v>
      </c>
      <c r="N135" s="461">
        <v>75</v>
      </c>
      <c r="O135" s="499" t="s">
        <v>620</v>
      </c>
      <c r="P135" s="503">
        <v>44308</v>
      </c>
      <c r="Q135" s="363"/>
      <c r="R135" s="324" t="s">
        <v>792</v>
      </c>
      <c r="S135" s="37"/>
      <c r="Y135" s="37"/>
      <c r="Z135" s="37"/>
    </row>
    <row r="136" spans="1:34" s="369" customFormat="1" ht="13.9" customHeight="1">
      <c r="A136" s="420">
        <v>41</v>
      </c>
      <c r="B136" s="418">
        <v>44308</v>
      </c>
      <c r="C136" s="419"/>
      <c r="D136" s="412" t="s">
        <v>1014</v>
      </c>
      <c r="E136" s="413" t="s">
        <v>557</v>
      </c>
      <c r="F136" s="387" t="s">
        <v>1045</v>
      </c>
      <c r="G136" s="387">
        <v>1.1000000000000001</v>
      </c>
      <c r="H136" s="387"/>
      <c r="I136" s="352">
        <v>10</v>
      </c>
      <c r="J136" s="352" t="s">
        <v>558</v>
      </c>
      <c r="K136" s="352"/>
      <c r="L136" s="352"/>
      <c r="M136" s="496"/>
      <c r="N136" s="352"/>
      <c r="O136" s="380"/>
      <c r="P136" s="393"/>
      <c r="Q136" s="363"/>
      <c r="R136" s="324" t="s">
        <v>792</v>
      </c>
      <c r="S136" s="37"/>
      <c r="Y136" s="37"/>
      <c r="Z136" s="37"/>
    </row>
    <row r="137" spans="1:34" s="369" customFormat="1" ht="13.9" customHeight="1">
      <c r="A137" s="538">
        <v>42</v>
      </c>
      <c r="B137" s="472">
        <v>44308</v>
      </c>
      <c r="C137" s="479"/>
      <c r="D137" s="459" t="s">
        <v>1047</v>
      </c>
      <c r="E137" s="480" t="s">
        <v>890</v>
      </c>
      <c r="F137" s="460">
        <v>57.5</v>
      </c>
      <c r="G137" s="460">
        <v>101</v>
      </c>
      <c r="H137" s="460">
        <v>85</v>
      </c>
      <c r="I137" s="461">
        <v>1</v>
      </c>
      <c r="J137" s="461" t="s">
        <v>1048</v>
      </c>
      <c r="K137" s="569">
        <f>H137-F137</f>
        <v>27.5</v>
      </c>
      <c r="L137" s="461">
        <v>100</v>
      </c>
      <c r="M137" s="498">
        <f t="shared" ref="M137:M138" si="112">(K137*N137)-L137</f>
        <v>587.5</v>
      </c>
      <c r="N137" s="461">
        <v>25</v>
      </c>
      <c r="O137" s="499" t="s">
        <v>620</v>
      </c>
      <c r="P137" s="503">
        <v>44308</v>
      </c>
      <c r="Q137" s="363"/>
      <c r="R137" s="324" t="s">
        <v>559</v>
      </c>
      <c r="S137" s="37"/>
      <c r="Y137" s="37"/>
      <c r="Z137" s="37"/>
    </row>
    <row r="138" spans="1:34" s="369" customFormat="1" ht="13.9" customHeight="1">
      <c r="A138" s="545">
        <v>43</v>
      </c>
      <c r="B138" s="467">
        <v>44308</v>
      </c>
      <c r="C138" s="518"/>
      <c r="D138" s="446" t="s">
        <v>1049</v>
      </c>
      <c r="E138" s="519" t="s">
        <v>557</v>
      </c>
      <c r="F138" s="444">
        <v>39</v>
      </c>
      <c r="G138" s="444">
        <v>19</v>
      </c>
      <c r="H138" s="444">
        <v>47</v>
      </c>
      <c r="I138" s="445" t="s">
        <v>1023</v>
      </c>
      <c r="J138" s="445" t="s">
        <v>1046</v>
      </c>
      <c r="K138" s="520">
        <f t="shared" ref="K138" si="113">H138-F138</f>
        <v>8</v>
      </c>
      <c r="L138" s="445">
        <v>100</v>
      </c>
      <c r="M138" s="521">
        <f t="shared" si="112"/>
        <v>2300</v>
      </c>
      <c r="N138" s="445">
        <v>300</v>
      </c>
      <c r="O138" s="522" t="s">
        <v>556</v>
      </c>
      <c r="P138" s="524">
        <v>44308</v>
      </c>
      <c r="Q138" s="363"/>
      <c r="R138" s="324" t="s">
        <v>559</v>
      </c>
      <c r="S138" s="37"/>
      <c r="Y138" s="37"/>
      <c r="Z138" s="37"/>
    </row>
    <row r="139" spans="1:34" s="369" customFormat="1" ht="13.9" customHeight="1">
      <c r="A139" s="420">
        <v>44</v>
      </c>
      <c r="B139" s="418">
        <v>44308</v>
      </c>
      <c r="C139" s="419"/>
      <c r="D139" s="412" t="s">
        <v>1050</v>
      </c>
      <c r="E139" s="413" t="s">
        <v>557</v>
      </c>
      <c r="F139" s="387" t="s">
        <v>1051</v>
      </c>
      <c r="G139" s="387">
        <v>0.95</v>
      </c>
      <c r="H139" s="387"/>
      <c r="I139" s="570" t="s">
        <v>1052</v>
      </c>
      <c r="J139" s="352" t="s">
        <v>558</v>
      </c>
      <c r="K139" s="352"/>
      <c r="L139" s="352"/>
      <c r="M139" s="496"/>
      <c r="N139" s="352"/>
      <c r="O139" s="380"/>
      <c r="P139" s="393"/>
      <c r="Q139" s="363"/>
      <c r="R139" s="324" t="s">
        <v>559</v>
      </c>
      <c r="S139" s="37"/>
      <c r="Y139" s="37"/>
      <c r="Z139" s="37"/>
    </row>
    <row r="140" spans="1:34" s="369" customFormat="1" ht="13.9" customHeight="1">
      <c r="A140" s="420">
        <v>45</v>
      </c>
      <c r="B140" s="418">
        <v>44308</v>
      </c>
      <c r="C140" s="419"/>
      <c r="D140" s="412" t="s">
        <v>1035</v>
      </c>
      <c r="E140" s="413" t="s">
        <v>557</v>
      </c>
      <c r="F140" s="387" t="s">
        <v>1053</v>
      </c>
      <c r="G140" s="387">
        <v>3.75</v>
      </c>
      <c r="H140" s="387"/>
      <c r="I140" s="352" t="s">
        <v>1036</v>
      </c>
      <c r="J140" s="352" t="s">
        <v>558</v>
      </c>
      <c r="K140" s="352"/>
      <c r="L140" s="352"/>
      <c r="M140" s="496"/>
      <c r="N140" s="352"/>
      <c r="O140" s="380"/>
      <c r="P140" s="393"/>
      <c r="Q140" s="363"/>
      <c r="R140" s="324" t="s">
        <v>559</v>
      </c>
      <c r="S140" s="37"/>
      <c r="Y140" s="37"/>
      <c r="Z140" s="37"/>
    </row>
    <row r="141" spans="1:34" s="37" customFormat="1" ht="14.25">
      <c r="A141" s="420">
        <v>46</v>
      </c>
      <c r="B141" s="418">
        <v>44308</v>
      </c>
      <c r="C141" s="527"/>
      <c r="D141" s="528" t="s">
        <v>979</v>
      </c>
      <c r="E141" s="387" t="s">
        <v>557</v>
      </c>
      <c r="F141" s="387" t="s">
        <v>1054</v>
      </c>
      <c r="G141" s="383">
        <v>9</v>
      </c>
      <c r="H141" s="383"/>
      <c r="I141" s="352">
        <v>25</v>
      </c>
      <c r="J141" s="352" t="s">
        <v>558</v>
      </c>
      <c r="K141" s="352"/>
      <c r="L141" s="352"/>
      <c r="M141" s="352"/>
      <c r="N141" s="352"/>
      <c r="O141" s="352"/>
      <c r="P141" s="352"/>
      <c r="Q141" s="363"/>
      <c r="R141" s="324" t="s">
        <v>792</v>
      </c>
      <c r="Z141" s="369"/>
      <c r="AA141" s="369"/>
      <c r="AB141" s="369"/>
      <c r="AC141" s="369"/>
      <c r="AD141" s="369"/>
      <c r="AE141" s="369"/>
      <c r="AF141" s="369"/>
      <c r="AG141" s="369"/>
      <c r="AH141" s="369"/>
    </row>
    <row r="142" spans="1:34" s="37" customFormat="1" ht="14.25">
      <c r="A142" s="396"/>
      <c r="B142" s="527"/>
      <c r="C142" s="527"/>
      <c r="D142" s="528"/>
      <c r="E142" s="387"/>
      <c r="F142" s="387"/>
      <c r="G142" s="383"/>
      <c r="H142" s="383"/>
      <c r="I142" s="387"/>
      <c r="J142" s="352"/>
      <c r="K142" s="352"/>
      <c r="L142" s="352"/>
      <c r="M142" s="352"/>
      <c r="N142" s="352"/>
      <c r="O142" s="352"/>
      <c r="P142" s="352"/>
      <c r="Q142" s="363"/>
      <c r="R142" s="324"/>
      <c r="Z142" s="369"/>
      <c r="AA142" s="369"/>
      <c r="AB142" s="369"/>
      <c r="AC142" s="369"/>
      <c r="AD142" s="369"/>
      <c r="AE142" s="369"/>
      <c r="AF142" s="369"/>
      <c r="AG142" s="369"/>
      <c r="AH142" s="369"/>
    </row>
    <row r="143" spans="1:34" s="37" customFormat="1" ht="14.25">
      <c r="A143" s="33"/>
      <c r="B143" s="397"/>
      <c r="C143" s="397"/>
      <c r="D143" s="398"/>
      <c r="E143" s="399"/>
      <c r="F143" s="399"/>
      <c r="G143" s="400"/>
      <c r="H143" s="400"/>
      <c r="I143" s="399"/>
      <c r="J143" s="395"/>
      <c r="K143" s="395"/>
      <c r="L143" s="395"/>
      <c r="M143" s="395"/>
      <c r="N143" s="395"/>
      <c r="O143" s="395"/>
      <c r="P143" s="395"/>
      <c r="Q143" s="363"/>
      <c r="R143" s="324"/>
      <c r="Z143" s="369"/>
      <c r="AA143" s="369"/>
      <c r="AB143" s="369"/>
      <c r="AC143" s="369"/>
      <c r="AD143" s="369"/>
      <c r="AE143" s="369"/>
      <c r="AF143" s="369"/>
      <c r="AG143" s="369"/>
      <c r="AH143" s="369"/>
    </row>
    <row r="144" spans="1:34" s="37" customFormat="1" ht="14.25">
      <c r="A144" s="33"/>
      <c r="B144" s="397"/>
      <c r="C144" s="397"/>
      <c r="D144" s="398"/>
      <c r="E144" s="399"/>
      <c r="F144" s="399"/>
      <c r="G144" s="400"/>
      <c r="H144" s="400"/>
      <c r="I144" s="399"/>
      <c r="J144" s="395"/>
      <c r="K144" s="395"/>
      <c r="L144" s="395"/>
      <c r="M144" s="395"/>
      <c r="N144" s="395"/>
      <c r="O144" s="395"/>
      <c r="P144" s="395"/>
      <c r="Q144" s="363"/>
      <c r="R144" s="324"/>
      <c r="Z144" s="369"/>
      <c r="AA144" s="369"/>
      <c r="AB144" s="369"/>
      <c r="AC144" s="369"/>
      <c r="AD144" s="369"/>
      <c r="AE144" s="369"/>
      <c r="AF144" s="369"/>
      <c r="AG144" s="369"/>
      <c r="AH144" s="369"/>
    </row>
    <row r="145" spans="1:34" s="37" customFormat="1" ht="14.25">
      <c r="A145" s="33"/>
      <c r="B145" s="397"/>
      <c r="C145" s="397"/>
      <c r="D145" s="398"/>
      <c r="E145" s="399"/>
      <c r="F145" s="399"/>
      <c r="G145" s="400"/>
      <c r="H145" s="400"/>
      <c r="I145" s="399"/>
      <c r="J145" s="395"/>
      <c r="K145" s="395"/>
      <c r="L145" s="395"/>
      <c r="M145" s="395"/>
      <c r="N145" s="395"/>
      <c r="O145" s="401"/>
      <c r="P145" s="395"/>
      <c r="Q145" s="363"/>
      <c r="R145" s="324"/>
      <c r="Z145" s="369"/>
      <c r="AA145" s="369"/>
      <c r="AB145" s="369"/>
      <c r="AC145" s="369"/>
      <c r="AD145" s="369"/>
      <c r="AE145" s="369"/>
      <c r="AF145" s="369"/>
      <c r="AG145" s="369"/>
      <c r="AH145" s="369"/>
    </row>
    <row r="146" spans="1:34" s="37" customFormat="1" ht="14.25">
      <c r="A146" s="353"/>
      <c r="B146" s="354"/>
      <c r="C146" s="354"/>
      <c r="D146" s="355"/>
      <c r="E146" s="353"/>
      <c r="F146" s="370"/>
      <c r="G146" s="353"/>
      <c r="H146" s="353"/>
      <c r="I146" s="353"/>
      <c r="J146" s="354"/>
      <c r="K146" s="371"/>
      <c r="L146" s="353"/>
      <c r="M146" s="353"/>
      <c r="N146" s="353"/>
      <c r="O146" s="372"/>
      <c r="P146" s="363"/>
      <c r="Q146" s="363"/>
      <c r="R146" s="324"/>
      <c r="Z146" s="369"/>
      <c r="AA146" s="369"/>
      <c r="AB146" s="369"/>
      <c r="AC146" s="369"/>
      <c r="AD146" s="369"/>
      <c r="AE146" s="369"/>
      <c r="AF146" s="369"/>
      <c r="AG146" s="369"/>
      <c r="AH146" s="369"/>
    </row>
    <row r="147" spans="1:34" ht="15">
      <c r="A147" s="96" t="s">
        <v>575</v>
      </c>
      <c r="B147" s="97"/>
      <c r="C147" s="97"/>
      <c r="D147" s="98"/>
      <c r="E147" s="31"/>
      <c r="F147" s="29"/>
      <c r="G147" s="29"/>
      <c r="H147" s="70"/>
      <c r="I147" s="116"/>
      <c r="J147" s="117"/>
      <c r="K147" s="14"/>
      <c r="L147" s="14"/>
      <c r="M147" s="14"/>
      <c r="N147" s="8"/>
      <c r="O147" s="50"/>
      <c r="Q147" s="92"/>
      <c r="R147" s="14"/>
      <c r="S147" s="13"/>
      <c r="T147" s="13"/>
      <c r="U147" s="13"/>
      <c r="V147" s="13"/>
      <c r="W147" s="13"/>
      <c r="X147" s="13"/>
      <c r="Y147" s="13"/>
      <c r="Z147" s="13"/>
    </row>
    <row r="148" spans="1:34" ht="38.25">
      <c r="A148" s="17" t="s">
        <v>16</v>
      </c>
      <c r="B148" s="18" t="s">
        <v>534</v>
      </c>
      <c r="C148" s="18"/>
      <c r="D148" s="19" t="s">
        <v>545</v>
      </c>
      <c r="E148" s="18" t="s">
        <v>546</v>
      </c>
      <c r="F148" s="18" t="s">
        <v>547</v>
      </c>
      <c r="G148" s="18" t="s">
        <v>548</v>
      </c>
      <c r="H148" s="18" t="s">
        <v>549</v>
      </c>
      <c r="I148" s="18" t="s">
        <v>550</v>
      </c>
      <c r="J148" s="17" t="s">
        <v>551</v>
      </c>
      <c r="K148" s="59" t="s">
        <v>567</v>
      </c>
      <c r="L148" s="392" t="s">
        <v>819</v>
      </c>
      <c r="M148" s="60" t="s">
        <v>818</v>
      </c>
      <c r="N148" s="18" t="s">
        <v>554</v>
      </c>
      <c r="O148" s="75" t="s">
        <v>555</v>
      </c>
      <c r="P148" s="94"/>
      <c r="Q148" s="8"/>
      <c r="R148" s="14"/>
      <c r="S148" s="13"/>
      <c r="T148" s="13"/>
      <c r="U148" s="13"/>
      <c r="V148" s="13"/>
      <c r="W148" s="13"/>
      <c r="X148" s="13"/>
      <c r="Y148" s="13"/>
      <c r="Z148" s="13"/>
    </row>
    <row r="149" spans="1:34" s="369" customFormat="1" ht="14.25">
      <c r="A149" s="546">
        <v>1</v>
      </c>
      <c r="B149" s="547">
        <v>44203</v>
      </c>
      <c r="C149" s="548"/>
      <c r="D149" s="549" t="s">
        <v>480</v>
      </c>
      <c r="E149" s="550" t="s">
        <v>856</v>
      </c>
      <c r="F149" s="551">
        <v>422</v>
      </c>
      <c r="G149" s="552">
        <v>385</v>
      </c>
      <c r="H149" s="551">
        <v>422</v>
      </c>
      <c r="I149" s="553" t="s">
        <v>829</v>
      </c>
      <c r="J149" s="554" t="s">
        <v>962</v>
      </c>
      <c r="K149" s="554">
        <f t="shared" ref="K149" si="114">H149-F149</f>
        <v>0</v>
      </c>
      <c r="L149" s="555">
        <f>(F149*-0.8)/100</f>
        <v>-3.3760000000000003</v>
      </c>
      <c r="M149" s="556">
        <f t="shared" ref="M149" si="115">(K149+L149)/F149</f>
        <v>-8.0000000000000002E-3</v>
      </c>
      <c r="N149" s="554" t="s">
        <v>665</v>
      </c>
      <c r="O149" s="557">
        <v>44298</v>
      </c>
      <c r="P149" s="95"/>
      <c r="Q149" s="416"/>
      <c r="R149" s="453" t="s">
        <v>559</v>
      </c>
      <c r="S149" s="410"/>
      <c r="T149" s="410"/>
      <c r="U149" s="410"/>
      <c r="V149" s="410"/>
      <c r="W149" s="410"/>
      <c r="X149" s="410"/>
      <c r="Y149" s="410"/>
      <c r="Z149" s="410"/>
    </row>
    <row r="150" spans="1:34" s="369" customFormat="1" ht="14.25">
      <c r="A150" s="481">
        <v>2</v>
      </c>
      <c r="B150" s="482">
        <v>44238</v>
      </c>
      <c r="C150" s="483"/>
      <c r="D150" s="484" t="s">
        <v>445</v>
      </c>
      <c r="E150" s="485" t="s">
        <v>557</v>
      </c>
      <c r="F150" s="486">
        <v>1515</v>
      </c>
      <c r="G150" s="487">
        <v>1390</v>
      </c>
      <c r="H150" s="486">
        <v>1595</v>
      </c>
      <c r="I150" s="488" t="s">
        <v>838</v>
      </c>
      <c r="J150" s="489" t="s">
        <v>845</v>
      </c>
      <c r="K150" s="489">
        <f t="shared" ref="K150" si="116">H150-F150</f>
        <v>80</v>
      </c>
      <c r="L150" s="490">
        <f>(F150*-0.8)/100</f>
        <v>-12.12</v>
      </c>
      <c r="M150" s="491">
        <f t="shared" ref="M150" si="117">(K150+L150)/F150</f>
        <v>4.4805280528052799E-2</v>
      </c>
      <c r="N150" s="492" t="s">
        <v>556</v>
      </c>
      <c r="O150" s="493">
        <v>44271</v>
      </c>
      <c r="P150" s="95"/>
      <c r="Q150" s="416"/>
      <c r="R150" s="453" t="s">
        <v>559</v>
      </c>
      <c r="S150" s="410"/>
      <c r="T150" s="410"/>
      <c r="U150" s="410"/>
      <c r="V150" s="410"/>
      <c r="W150" s="410"/>
      <c r="X150" s="410"/>
      <c r="Y150" s="410"/>
      <c r="Z150" s="410"/>
    </row>
    <row r="151" spans="1:34" s="369" customFormat="1" ht="14.25">
      <c r="A151" s="511">
        <v>3</v>
      </c>
      <c r="B151" s="474">
        <v>44274</v>
      </c>
      <c r="C151" s="512"/>
      <c r="D151" s="513" t="s">
        <v>744</v>
      </c>
      <c r="E151" s="476" t="s">
        <v>557</v>
      </c>
      <c r="F151" s="444">
        <v>4070</v>
      </c>
      <c r="G151" s="477">
        <v>3750</v>
      </c>
      <c r="H151" s="444">
        <v>4530</v>
      </c>
      <c r="I151" s="478">
        <v>4800</v>
      </c>
      <c r="J151" s="514" t="s">
        <v>865</v>
      </c>
      <c r="K151" s="514">
        <f t="shared" ref="K151" si="118">H151-F151</f>
        <v>460</v>
      </c>
      <c r="L151" s="515">
        <f>(F151*-0.8)/100</f>
        <v>-32.56</v>
      </c>
      <c r="M151" s="442">
        <f t="shared" ref="M151" si="119">(K151+L151)/F151</f>
        <v>0.10502211302211302</v>
      </c>
      <c r="N151" s="516" t="s">
        <v>556</v>
      </c>
      <c r="O151" s="443">
        <v>44287</v>
      </c>
      <c r="P151" s="95"/>
      <c r="Q151" s="416"/>
      <c r="R151" s="453" t="s">
        <v>559</v>
      </c>
      <c r="S151" s="410"/>
      <c r="T151" s="410"/>
      <c r="U151" s="410"/>
      <c r="V151" s="410"/>
      <c r="W151" s="410"/>
      <c r="X151" s="410"/>
      <c r="Y151" s="410"/>
      <c r="Z151" s="410"/>
    </row>
    <row r="152" spans="1:34" s="369" customFormat="1" ht="14.25">
      <c r="A152" s="433"/>
      <c r="B152" s="373"/>
      <c r="C152" s="435"/>
      <c r="D152" s="385"/>
      <c r="E152" s="378"/>
      <c r="F152" s="387"/>
      <c r="G152" s="383"/>
      <c r="H152" s="387"/>
      <c r="I152" s="375"/>
      <c r="J152" s="414"/>
      <c r="K152" s="414"/>
      <c r="L152" s="415"/>
      <c r="M152" s="402"/>
      <c r="N152" s="379"/>
      <c r="O152" s="409"/>
      <c r="P152" s="95"/>
      <c r="Q152" s="416"/>
      <c r="R152" s="453"/>
      <c r="S152" s="410"/>
      <c r="T152" s="410"/>
      <c r="U152" s="410"/>
      <c r="V152" s="410"/>
      <c r="W152" s="410"/>
      <c r="X152" s="410"/>
      <c r="Y152" s="410"/>
      <c r="Z152" s="410"/>
    </row>
    <row r="153" spans="1:34" s="5" customFormat="1">
      <c r="A153" s="364"/>
      <c r="B153" s="365"/>
      <c r="C153" s="366"/>
      <c r="D153" s="367"/>
      <c r="E153" s="396"/>
      <c r="F153" s="396"/>
      <c r="G153" s="451"/>
      <c r="H153" s="451"/>
      <c r="I153" s="396"/>
      <c r="J153" s="452"/>
      <c r="K153" s="447"/>
      <c r="L153" s="448"/>
      <c r="M153" s="449"/>
      <c r="N153" s="450"/>
      <c r="O153" s="368"/>
      <c r="P153" s="120"/>
      <c r="Q153"/>
      <c r="R153" s="91"/>
      <c r="T153" s="54"/>
      <c r="U153" s="54"/>
      <c r="V153" s="54"/>
      <c r="W153" s="54"/>
      <c r="X153" s="54"/>
      <c r="Y153" s="54"/>
      <c r="Z153" s="54"/>
    </row>
    <row r="154" spans="1:34">
      <c r="A154" s="20" t="s">
        <v>560</v>
      </c>
      <c r="B154" s="20"/>
      <c r="C154" s="20"/>
      <c r="D154" s="20"/>
      <c r="E154" s="2"/>
      <c r="F154" s="27" t="s">
        <v>562</v>
      </c>
      <c r="G154" s="79"/>
      <c r="H154" s="79"/>
      <c r="I154" s="35"/>
      <c r="J154" s="82"/>
      <c r="K154" s="80"/>
      <c r="L154" s="81"/>
      <c r="M154" s="82"/>
      <c r="N154" s="83"/>
      <c r="O154" s="121"/>
      <c r="P154" s="8"/>
      <c r="Q154" s="13"/>
      <c r="R154" s="93"/>
      <c r="S154" s="13"/>
      <c r="T154" s="13"/>
      <c r="U154" s="13"/>
      <c r="V154" s="13"/>
      <c r="W154" s="13"/>
      <c r="X154" s="13"/>
      <c r="Y154" s="13"/>
    </row>
    <row r="155" spans="1:34">
      <c r="A155" s="26" t="s">
        <v>561</v>
      </c>
      <c r="B155" s="20"/>
      <c r="C155" s="20"/>
      <c r="D155" s="20"/>
      <c r="E155" s="29"/>
      <c r="F155" s="27" t="s">
        <v>564</v>
      </c>
      <c r="G155" s="9"/>
      <c r="H155" s="9"/>
      <c r="I155" s="9"/>
      <c r="J155" s="50"/>
      <c r="K155" s="9"/>
      <c r="L155" s="9"/>
      <c r="M155" s="9"/>
      <c r="N155" s="8"/>
      <c r="O155" s="50"/>
      <c r="Q155" s="4"/>
      <c r="R155" s="14"/>
      <c r="S155" s="13"/>
      <c r="T155" s="13"/>
      <c r="U155" s="13"/>
      <c r="V155" s="13"/>
      <c r="W155" s="13"/>
      <c r="X155" s="13"/>
      <c r="Y155" s="13"/>
      <c r="Z155" s="13"/>
    </row>
    <row r="156" spans="1:34">
      <c r="A156" s="26"/>
      <c r="B156" s="20"/>
      <c r="C156" s="20"/>
      <c r="D156" s="20"/>
      <c r="E156" s="29"/>
      <c r="F156" s="27"/>
      <c r="G156" s="9"/>
      <c r="H156" s="9"/>
      <c r="I156" s="9"/>
      <c r="J156" s="50"/>
      <c r="K156" s="9"/>
      <c r="L156" s="9"/>
      <c r="M156" s="9"/>
      <c r="N156" s="8"/>
      <c r="O156" s="50"/>
      <c r="Q156" s="4"/>
      <c r="R156" s="79"/>
      <c r="S156" s="13"/>
      <c r="T156" s="13"/>
      <c r="U156" s="13"/>
      <c r="V156" s="13"/>
      <c r="W156" s="13"/>
      <c r="X156" s="13"/>
      <c r="Y156" s="13"/>
      <c r="Z156" s="13"/>
    </row>
    <row r="157" spans="1:34" ht="15">
      <c r="A157" s="8"/>
      <c r="B157" s="30" t="s">
        <v>823</v>
      </c>
      <c r="C157" s="30"/>
      <c r="D157" s="30"/>
      <c r="E157" s="30"/>
      <c r="F157" s="31"/>
      <c r="G157" s="29"/>
      <c r="H157" s="29"/>
      <c r="I157" s="70"/>
      <c r="J157" s="71"/>
      <c r="K157" s="72"/>
      <c r="L157" s="391"/>
      <c r="M157" s="9"/>
      <c r="N157" s="8"/>
      <c r="O157" s="50"/>
      <c r="Q157" s="4"/>
      <c r="R157" s="79"/>
      <c r="S157" s="13"/>
      <c r="T157" s="13"/>
      <c r="U157" s="13"/>
      <c r="V157" s="13"/>
      <c r="W157" s="13"/>
      <c r="X157" s="13"/>
      <c r="Y157" s="13"/>
      <c r="Z157" s="13"/>
    </row>
    <row r="158" spans="1:34" ht="38.25">
      <c r="A158" s="17" t="s">
        <v>16</v>
      </c>
      <c r="B158" s="18" t="s">
        <v>534</v>
      </c>
      <c r="C158" s="18"/>
      <c r="D158" s="19" t="s">
        <v>545</v>
      </c>
      <c r="E158" s="18" t="s">
        <v>546</v>
      </c>
      <c r="F158" s="18" t="s">
        <v>547</v>
      </c>
      <c r="G158" s="18" t="s">
        <v>566</v>
      </c>
      <c r="H158" s="18" t="s">
        <v>549</v>
      </c>
      <c r="I158" s="18" t="s">
        <v>550</v>
      </c>
      <c r="J158" s="73" t="s">
        <v>551</v>
      </c>
      <c r="K158" s="59" t="s">
        <v>567</v>
      </c>
      <c r="L158" s="74" t="s">
        <v>568</v>
      </c>
      <c r="M158" s="18" t="s">
        <v>569</v>
      </c>
      <c r="N158" s="392" t="s">
        <v>819</v>
      </c>
      <c r="O158" s="60" t="s">
        <v>818</v>
      </c>
      <c r="P158" s="18" t="s">
        <v>554</v>
      </c>
      <c r="Q158" s="75" t="s">
        <v>555</v>
      </c>
      <c r="R158" s="79"/>
      <c r="S158" s="13"/>
      <c r="T158" s="13"/>
      <c r="U158" s="13"/>
      <c r="V158" s="13"/>
      <c r="W158" s="13"/>
      <c r="X158" s="13"/>
      <c r="Y158" s="13"/>
      <c r="Z158" s="13"/>
    </row>
    <row r="159" spans="1:34" ht="14.25">
      <c r="A159" s="358"/>
      <c r="B159" s="373"/>
      <c r="C159" s="377"/>
      <c r="D159" s="385"/>
      <c r="E159" s="378"/>
      <c r="F159" s="403"/>
      <c r="G159" s="383"/>
      <c r="H159" s="378"/>
      <c r="I159" s="375"/>
      <c r="J159" s="414"/>
      <c r="K159" s="414"/>
      <c r="L159" s="415"/>
      <c r="M159" s="413"/>
      <c r="N159" s="415"/>
      <c r="O159" s="402"/>
      <c r="P159" s="379"/>
      <c r="Q159" s="393"/>
      <c r="R159" s="411"/>
      <c r="S159" s="401"/>
      <c r="T159" s="13"/>
      <c r="U159" s="410"/>
      <c r="V159" s="410"/>
      <c r="W159" s="410"/>
      <c r="X159" s="410"/>
      <c r="Y159" s="410"/>
      <c r="Z159" s="410"/>
      <c r="AA159" s="369"/>
      <c r="AB159" s="369"/>
      <c r="AC159" s="369"/>
    </row>
    <row r="160" spans="1:34" ht="14.25">
      <c r="A160" s="358"/>
      <c r="B160" s="373"/>
      <c r="C160" s="377"/>
      <c r="D160" s="385"/>
      <c r="E160" s="378"/>
      <c r="F160" s="403"/>
      <c r="G160" s="383"/>
      <c r="H160" s="378"/>
      <c r="I160" s="375"/>
      <c r="J160" s="414"/>
      <c r="K160" s="414"/>
      <c r="L160" s="415"/>
      <c r="M160" s="413"/>
      <c r="N160" s="415"/>
      <c r="O160" s="402"/>
      <c r="P160" s="379"/>
      <c r="Q160" s="393"/>
      <c r="R160" s="411"/>
      <c r="S160" s="401"/>
      <c r="T160" s="13"/>
      <c r="U160" s="410"/>
      <c r="V160" s="410"/>
      <c r="W160" s="410"/>
      <c r="X160" s="410"/>
      <c r="Y160" s="410"/>
      <c r="Z160" s="410"/>
      <c r="AA160" s="369"/>
      <c r="AB160" s="369"/>
      <c r="AC160" s="369"/>
    </row>
    <row r="161" spans="1:26" s="369" customFormat="1" ht="14.25">
      <c r="A161" s="358"/>
      <c r="B161" s="373"/>
      <c r="C161" s="377"/>
      <c r="D161" s="385"/>
      <c r="E161" s="378"/>
      <c r="F161" s="403"/>
      <c r="G161" s="383"/>
      <c r="H161" s="378"/>
      <c r="I161" s="375"/>
      <c r="J161" s="414"/>
      <c r="K161" s="414"/>
      <c r="L161" s="415"/>
      <c r="M161" s="413"/>
      <c r="N161" s="415"/>
      <c r="O161" s="402"/>
      <c r="P161" s="379"/>
      <c r="Q161" s="393"/>
      <c r="R161" s="408"/>
      <c r="S161" s="410"/>
      <c r="T161" s="410"/>
      <c r="U161" s="410"/>
      <c r="V161" s="410"/>
      <c r="W161" s="410"/>
      <c r="X161" s="410"/>
      <c r="Y161" s="410"/>
      <c r="Z161" s="410"/>
    </row>
    <row r="162" spans="1:26" s="369" customFormat="1" ht="14.25">
      <c r="A162" s="358"/>
      <c r="B162" s="373"/>
      <c r="C162" s="377"/>
      <c r="D162" s="385"/>
      <c r="E162" s="378"/>
      <c r="F162" s="414"/>
      <c r="G162" s="387"/>
      <c r="H162" s="378"/>
      <c r="I162" s="375"/>
      <c r="J162" s="414"/>
      <c r="K162" s="414"/>
      <c r="L162" s="415"/>
      <c r="M162" s="413"/>
      <c r="N162" s="415"/>
      <c r="O162" s="402"/>
      <c r="P162" s="379"/>
      <c r="Q162" s="393"/>
      <c r="R162" s="408"/>
      <c r="S162" s="410"/>
      <c r="T162" s="410"/>
      <c r="U162" s="410"/>
      <c r="V162" s="410"/>
      <c r="W162" s="410"/>
      <c r="X162" s="410"/>
      <c r="Y162" s="410"/>
      <c r="Z162" s="410"/>
    </row>
    <row r="163" spans="1:26" s="369" customFormat="1" ht="14.25">
      <c r="A163" s="358"/>
      <c r="B163" s="373"/>
      <c r="C163" s="377"/>
      <c r="D163" s="385"/>
      <c r="E163" s="378"/>
      <c r="F163" s="414"/>
      <c r="G163" s="387"/>
      <c r="H163" s="378"/>
      <c r="I163" s="375"/>
      <c r="J163" s="414"/>
      <c r="K163" s="414"/>
      <c r="L163" s="415"/>
      <c r="M163" s="413"/>
      <c r="N163" s="415"/>
      <c r="O163" s="402"/>
      <c r="P163" s="379"/>
      <c r="Q163" s="393"/>
      <c r="R163" s="408"/>
      <c r="S163" s="410"/>
      <c r="T163" s="410"/>
      <c r="U163" s="410"/>
      <c r="V163" s="410"/>
      <c r="W163" s="410"/>
      <c r="X163" s="410"/>
      <c r="Y163" s="410"/>
      <c r="Z163" s="410"/>
    </row>
    <row r="164" spans="1:26" s="369" customFormat="1" ht="14.25">
      <c r="A164" s="358"/>
      <c r="B164" s="373"/>
      <c r="C164" s="377"/>
      <c r="D164" s="385"/>
      <c r="E164" s="378"/>
      <c r="F164" s="403"/>
      <c r="G164" s="383"/>
      <c r="H164" s="378"/>
      <c r="I164" s="375"/>
      <c r="J164" s="414"/>
      <c r="K164" s="405"/>
      <c r="L164" s="415"/>
      <c r="M164" s="413"/>
      <c r="N164" s="415"/>
      <c r="O164" s="402"/>
      <c r="P164" s="407"/>
      <c r="Q164" s="393"/>
      <c r="R164" s="408"/>
      <c r="S164" s="410"/>
      <c r="T164" s="410"/>
      <c r="U164" s="410"/>
      <c r="V164" s="410"/>
      <c r="W164" s="410"/>
      <c r="X164" s="410"/>
      <c r="Y164" s="410"/>
      <c r="Z164" s="410"/>
    </row>
    <row r="165" spans="1:26" s="369" customFormat="1" ht="14.25">
      <c r="A165" s="358"/>
      <c r="B165" s="373"/>
      <c r="C165" s="377"/>
      <c r="D165" s="385"/>
      <c r="E165" s="378"/>
      <c r="F165" s="403"/>
      <c r="G165" s="383"/>
      <c r="H165" s="378"/>
      <c r="I165" s="375"/>
      <c r="J165" s="405"/>
      <c r="K165" s="405"/>
      <c r="L165" s="405"/>
      <c r="M165" s="405"/>
      <c r="N165" s="406"/>
      <c r="O165" s="417"/>
      <c r="P165" s="407"/>
      <c r="Q165" s="393"/>
      <c r="R165" s="408"/>
      <c r="S165" s="410"/>
      <c r="T165" s="410"/>
      <c r="U165" s="410"/>
      <c r="V165" s="410"/>
      <c r="W165" s="410"/>
      <c r="X165" s="410"/>
      <c r="Y165" s="410"/>
      <c r="Z165" s="410"/>
    </row>
    <row r="166" spans="1:26" s="369" customFormat="1" ht="14.25">
      <c r="A166" s="358"/>
      <c r="B166" s="373"/>
      <c r="C166" s="377"/>
      <c r="D166" s="385"/>
      <c r="E166" s="378"/>
      <c r="F166" s="414"/>
      <c r="G166" s="387"/>
      <c r="H166" s="378"/>
      <c r="I166" s="375"/>
      <c r="J166" s="414"/>
      <c r="K166" s="414"/>
      <c r="L166" s="415"/>
      <c r="M166" s="413"/>
      <c r="N166" s="415"/>
      <c r="O166" s="402"/>
      <c r="P166" s="379"/>
      <c r="Q166" s="393"/>
      <c r="R166" s="411"/>
      <c r="S166" s="401"/>
      <c r="T166" s="410"/>
      <c r="U166" s="410"/>
      <c r="V166" s="410"/>
      <c r="W166" s="410"/>
      <c r="X166" s="410"/>
      <c r="Y166" s="410"/>
      <c r="Z166" s="410"/>
    </row>
    <row r="167" spans="1:26" s="369" customFormat="1" ht="14.25">
      <c r="A167" s="358"/>
      <c r="B167" s="373"/>
      <c r="C167" s="377"/>
      <c r="D167" s="385"/>
      <c r="E167" s="378"/>
      <c r="F167" s="403"/>
      <c r="G167" s="383"/>
      <c r="H167" s="378"/>
      <c r="I167" s="375"/>
      <c r="J167" s="352"/>
      <c r="K167" s="352"/>
      <c r="L167" s="352"/>
      <c r="M167" s="352"/>
      <c r="N167" s="404"/>
      <c r="O167" s="402"/>
      <c r="P167" s="380"/>
      <c r="Q167" s="393"/>
      <c r="R167" s="411"/>
      <c r="S167" s="401"/>
      <c r="T167" s="410"/>
      <c r="U167" s="410"/>
      <c r="V167" s="410"/>
      <c r="W167" s="410"/>
      <c r="X167" s="410"/>
      <c r="Y167" s="410"/>
      <c r="Z167" s="410"/>
    </row>
    <row r="168" spans="1:26">
      <c r="A168" s="26"/>
      <c r="B168" s="20"/>
      <c r="C168" s="20"/>
      <c r="D168" s="20"/>
      <c r="E168" s="29"/>
      <c r="F168" s="27"/>
      <c r="G168" s="9"/>
      <c r="H168" s="9"/>
      <c r="I168" s="9"/>
      <c r="J168" s="50"/>
      <c r="K168" s="9"/>
      <c r="L168" s="9"/>
      <c r="M168" s="9"/>
      <c r="N168" s="8"/>
      <c r="O168" s="50"/>
      <c r="P168" s="4"/>
      <c r="Q168" s="8"/>
      <c r="R168" s="138"/>
      <c r="S168" s="13"/>
      <c r="T168" s="13"/>
      <c r="U168" s="13"/>
      <c r="V168" s="13"/>
      <c r="W168" s="13"/>
      <c r="X168" s="13"/>
      <c r="Y168" s="13"/>
      <c r="Z168" s="13"/>
    </row>
    <row r="169" spans="1:26">
      <c r="A169" s="26"/>
      <c r="B169" s="20"/>
      <c r="C169" s="20"/>
      <c r="D169" s="20"/>
      <c r="E169" s="29"/>
      <c r="F169" s="27"/>
      <c r="G169" s="38"/>
      <c r="H169" s="39"/>
      <c r="I169" s="79"/>
      <c r="J169" s="14"/>
      <c r="K169" s="80"/>
      <c r="L169" s="81"/>
      <c r="M169" s="82"/>
      <c r="N169" s="83"/>
      <c r="O169" s="84"/>
      <c r="P169" s="8"/>
      <c r="Q169" s="13"/>
      <c r="R169" s="138"/>
      <c r="S169" s="13"/>
      <c r="T169" s="13"/>
      <c r="U169" s="13"/>
      <c r="V169" s="13"/>
      <c r="W169" s="13"/>
      <c r="X169" s="13"/>
      <c r="Y169" s="13"/>
      <c r="Z169" s="13"/>
    </row>
    <row r="170" spans="1:26">
      <c r="A170" s="34"/>
      <c r="B170" s="42"/>
      <c r="C170" s="99"/>
      <c r="D170" s="3"/>
      <c r="E170" s="35"/>
      <c r="F170" s="79"/>
      <c r="G170" s="38"/>
      <c r="H170" s="39"/>
      <c r="I170" s="79"/>
      <c r="J170" s="14"/>
      <c r="K170" s="80"/>
      <c r="L170" s="81"/>
      <c r="M170" s="82"/>
      <c r="N170" s="83"/>
      <c r="O170" s="84"/>
      <c r="P170" s="8"/>
      <c r="Q170" s="13"/>
      <c r="R170" s="14"/>
      <c r="S170" s="13"/>
      <c r="T170" s="13"/>
      <c r="U170" s="13"/>
      <c r="V170" s="13"/>
      <c r="W170" s="13"/>
      <c r="X170" s="13"/>
      <c r="Y170" s="13"/>
      <c r="Z170" s="13"/>
    </row>
    <row r="171" spans="1:26" ht="15">
      <c r="A171" s="2"/>
      <c r="B171" s="100" t="s">
        <v>576</v>
      </c>
      <c r="C171" s="100"/>
      <c r="D171" s="100"/>
      <c r="E171" s="100"/>
      <c r="F171" s="14"/>
      <c r="G171" s="14"/>
      <c r="H171" s="101"/>
      <c r="I171" s="14"/>
      <c r="J171" s="71"/>
      <c r="K171" s="72"/>
      <c r="L171" s="14"/>
      <c r="M171" s="14"/>
      <c r="N171" s="13"/>
      <c r="O171" s="95"/>
      <c r="P171" s="8"/>
      <c r="Q171" s="13"/>
      <c r="R171" s="14"/>
      <c r="S171" s="13"/>
      <c r="T171" s="13"/>
      <c r="U171" s="13"/>
      <c r="V171" s="13"/>
      <c r="W171" s="13"/>
      <c r="X171" s="13"/>
      <c r="Y171" s="13"/>
      <c r="Z171" s="13"/>
    </row>
    <row r="172" spans="1:26" ht="38.25">
      <c r="A172" s="17" t="s">
        <v>16</v>
      </c>
      <c r="B172" s="18" t="s">
        <v>534</v>
      </c>
      <c r="C172" s="18"/>
      <c r="D172" s="19" t="s">
        <v>545</v>
      </c>
      <c r="E172" s="18" t="s">
        <v>546</v>
      </c>
      <c r="F172" s="18" t="s">
        <v>547</v>
      </c>
      <c r="G172" s="18" t="s">
        <v>577</v>
      </c>
      <c r="H172" s="18" t="s">
        <v>578</v>
      </c>
      <c r="I172" s="18" t="s">
        <v>550</v>
      </c>
      <c r="J172" s="58" t="s">
        <v>551</v>
      </c>
      <c r="K172" s="18" t="s">
        <v>552</v>
      </c>
      <c r="L172" s="18" t="s">
        <v>553</v>
      </c>
      <c r="M172" s="18" t="s">
        <v>554</v>
      </c>
      <c r="N172" s="19" t="s">
        <v>555</v>
      </c>
      <c r="O172" s="95"/>
      <c r="P172" s="8"/>
      <c r="Q172" s="13"/>
      <c r="R172" s="14"/>
      <c r="S172" s="13"/>
      <c r="T172" s="13"/>
      <c r="U172" s="13"/>
      <c r="V172" s="13"/>
      <c r="W172" s="13"/>
      <c r="X172" s="13"/>
      <c r="Y172" s="13"/>
      <c r="Z172" s="13"/>
    </row>
    <row r="173" spans="1:26">
      <c r="A173" s="194">
        <v>1</v>
      </c>
      <c r="B173" s="102">
        <v>41579</v>
      </c>
      <c r="C173" s="102"/>
      <c r="D173" s="103" t="s">
        <v>579</v>
      </c>
      <c r="E173" s="104" t="s">
        <v>580</v>
      </c>
      <c r="F173" s="105">
        <v>82</v>
      </c>
      <c r="G173" s="104" t="s">
        <v>581</v>
      </c>
      <c r="H173" s="104">
        <v>100</v>
      </c>
      <c r="I173" s="122">
        <v>100</v>
      </c>
      <c r="J173" s="123" t="s">
        <v>582</v>
      </c>
      <c r="K173" s="124">
        <f t="shared" ref="K173:K204" si="120">H173-F173</f>
        <v>18</v>
      </c>
      <c r="L173" s="125">
        <f t="shared" ref="L173:L204" si="121">K173/F173</f>
        <v>0.21951219512195122</v>
      </c>
      <c r="M173" s="126" t="s">
        <v>556</v>
      </c>
      <c r="N173" s="127">
        <v>42657</v>
      </c>
      <c r="O173" s="50"/>
      <c r="P173" s="13"/>
      <c r="Q173" s="13"/>
      <c r="R173" s="14"/>
      <c r="S173" s="13"/>
      <c r="T173" s="13"/>
      <c r="U173" s="13"/>
      <c r="V173" s="13"/>
      <c r="W173" s="13"/>
      <c r="X173" s="13"/>
      <c r="Y173" s="13"/>
      <c r="Z173" s="13"/>
    </row>
    <row r="174" spans="1:26">
      <c r="A174" s="194">
        <v>2</v>
      </c>
      <c r="B174" s="102">
        <v>41794</v>
      </c>
      <c r="C174" s="102"/>
      <c r="D174" s="103" t="s">
        <v>583</v>
      </c>
      <c r="E174" s="104" t="s">
        <v>557</v>
      </c>
      <c r="F174" s="105">
        <v>257</v>
      </c>
      <c r="G174" s="104" t="s">
        <v>581</v>
      </c>
      <c r="H174" s="104">
        <v>300</v>
      </c>
      <c r="I174" s="122">
        <v>300</v>
      </c>
      <c r="J174" s="123" t="s">
        <v>582</v>
      </c>
      <c r="K174" s="124">
        <f t="shared" si="120"/>
        <v>43</v>
      </c>
      <c r="L174" s="125">
        <f t="shared" si="121"/>
        <v>0.16731517509727625</v>
      </c>
      <c r="M174" s="126" t="s">
        <v>556</v>
      </c>
      <c r="N174" s="127">
        <v>41822</v>
      </c>
      <c r="O174" s="50"/>
      <c r="P174" s="13"/>
      <c r="Q174" s="13"/>
      <c r="R174" s="14"/>
      <c r="S174" s="13"/>
      <c r="T174" s="13"/>
      <c r="U174" s="13"/>
      <c r="V174" s="13"/>
      <c r="W174" s="13"/>
      <c r="X174" s="13"/>
      <c r="Y174" s="13"/>
      <c r="Z174" s="13"/>
    </row>
    <row r="175" spans="1:26">
      <c r="A175" s="194">
        <v>3</v>
      </c>
      <c r="B175" s="102">
        <v>41828</v>
      </c>
      <c r="C175" s="102"/>
      <c r="D175" s="103" t="s">
        <v>584</v>
      </c>
      <c r="E175" s="104" t="s">
        <v>557</v>
      </c>
      <c r="F175" s="105">
        <v>393</v>
      </c>
      <c r="G175" s="104" t="s">
        <v>581</v>
      </c>
      <c r="H175" s="104">
        <v>468</v>
      </c>
      <c r="I175" s="122">
        <v>468</v>
      </c>
      <c r="J175" s="123" t="s">
        <v>582</v>
      </c>
      <c r="K175" s="124">
        <f t="shared" si="120"/>
        <v>75</v>
      </c>
      <c r="L175" s="125">
        <f t="shared" si="121"/>
        <v>0.19083969465648856</v>
      </c>
      <c r="M175" s="126" t="s">
        <v>556</v>
      </c>
      <c r="N175" s="127">
        <v>41863</v>
      </c>
      <c r="O175" s="50"/>
      <c r="P175" s="13"/>
      <c r="Q175" s="13"/>
      <c r="R175" s="14"/>
      <c r="S175" s="13"/>
      <c r="T175" s="13"/>
      <c r="U175" s="13"/>
      <c r="V175" s="13"/>
      <c r="W175" s="13"/>
      <c r="X175" s="13"/>
      <c r="Y175" s="13"/>
      <c r="Z175" s="13"/>
    </row>
    <row r="176" spans="1:26">
      <c r="A176" s="194">
        <v>4</v>
      </c>
      <c r="B176" s="102">
        <v>41857</v>
      </c>
      <c r="C176" s="102"/>
      <c r="D176" s="103" t="s">
        <v>585</v>
      </c>
      <c r="E176" s="104" t="s">
        <v>557</v>
      </c>
      <c r="F176" s="105">
        <v>205</v>
      </c>
      <c r="G176" s="104" t="s">
        <v>581</v>
      </c>
      <c r="H176" s="104">
        <v>275</v>
      </c>
      <c r="I176" s="122">
        <v>250</v>
      </c>
      <c r="J176" s="123" t="s">
        <v>582</v>
      </c>
      <c r="K176" s="124">
        <f t="shared" si="120"/>
        <v>70</v>
      </c>
      <c r="L176" s="125">
        <f t="shared" si="121"/>
        <v>0.34146341463414637</v>
      </c>
      <c r="M176" s="126" t="s">
        <v>556</v>
      </c>
      <c r="N176" s="127">
        <v>41962</v>
      </c>
      <c r="O176" s="50"/>
      <c r="P176" s="13"/>
      <c r="Q176" s="13"/>
      <c r="R176" s="14"/>
      <c r="S176" s="13"/>
      <c r="T176" s="13"/>
      <c r="U176" s="13"/>
      <c r="V176" s="13"/>
      <c r="W176" s="13"/>
      <c r="X176" s="13"/>
      <c r="Y176" s="13"/>
      <c r="Z176" s="13"/>
    </row>
    <row r="177" spans="1:26">
      <c r="A177" s="194">
        <v>5</v>
      </c>
      <c r="B177" s="102">
        <v>41886</v>
      </c>
      <c r="C177" s="102"/>
      <c r="D177" s="103" t="s">
        <v>586</v>
      </c>
      <c r="E177" s="104" t="s">
        <v>557</v>
      </c>
      <c r="F177" s="105">
        <v>162</v>
      </c>
      <c r="G177" s="104" t="s">
        <v>581</v>
      </c>
      <c r="H177" s="104">
        <v>190</v>
      </c>
      <c r="I177" s="122">
        <v>190</v>
      </c>
      <c r="J177" s="123" t="s">
        <v>582</v>
      </c>
      <c r="K177" s="124">
        <f t="shared" si="120"/>
        <v>28</v>
      </c>
      <c r="L177" s="125">
        <f t="shared" si="121"/>
        <v>0.1728395061728395</v>
      </c>
      <c r="M177" s="126" t="s">
        <v>556</v>
      </c>
      <c r="N177" s="127">
        <v>42006</v>
      </c>
      <c r="O177" s="50"/>
      <c r="P177" s="13"/>
      <c r="Q177" s="13"/>
      <c r="R177" s="14"/>
      <c r="S177" s="13"/>
      <c r="T177" s="13"/>
      <c r="U177" s="13"/>
      <c r="V177" s="13"/>
      <c r="W177" s="13"/>
      <c r="X177" s="13"/>
      <c r="Y177" s="13"/>
      <c r="Z177" s="13"/>
    </row>
    <row r="178" spans="1:26">
      <c r="A178" s="194">
        <v>6</v>
      </c>
      <c r="B178" s="102">
        <v>41886</v>
      </c>
      <c r="C178" s="102"/>
      <c r="D178" s="103" t="s">
        <v>587</v>
      </c>
      <c r="E178" s="104" t="s">
        <v>557</v>
      </c>
      <c r="F178" s="105">
        <v>75</v>
      </c>
      <c r="G178" s="104" t="s">
        <v>581</v>
      </c>
      <c r="H178" s="104">
        <v>91.5</v>
      </c>
      <c r="I178" s="122" t="s">
        <v>588</v>
      </c>
      <c r="J178" s="123" t="s">
        <v>589</v>
      </c>
      <c r="K178" s="124">
        <f t="shared" si="120"/>
        <v>16.5</v>
      </c>
      <c r="L178" s="125">
        <f t="shared" si="121"/>
        <v>0.22</v>
      </c>
      <c r="M178" s="126" t="s">
        <v>556</v>
      </c>
      <c r="N178" s="127">
        <v>41954</v>
      </c>
      <c r="O178" s="50"/>
      <c r="P178" s="13"/>
      <c r="Q178" s="13"/>
      <c r="R178" s="14"/>
      <c r="S178" s="13"/>
      <c r="T178" s="13"/>
      <c r="U178" s="13"/>
      <c r="V178" s="13"/>
      <c r="W178" s="13"/>
      <c r="X178" s="13"/>
      <c r="Y178" s="13"/>
      <c r="Z178" s="13"/>
    </row>
    <row r="179" spans="1:26">
      <c r="A179" s="194">
        <v>7</v>
      </c>
      <c r="B179" s="102">
        <v>41913</v>
      </c>
      <c r="C179" s="102"/>
      <c r="D179" s="103" t="s">
        <v>590</v>
      </c>
      <c r="E179" s="104" t="s">
        <v>557</v>
      </c>
      <c r="F179" s="105">
        <v>850</v>
      </c>
      <c r="G179" s="104" t="s">
        <v>581</v>
      </c>
      <c r="H179" s="104">
        <v>982.5</v>
      </c>
      <c r="I179" s="122">
        <v>1050</v>
      </c>
      <c r="J179" s="123" t="s">
        <v>591</v>
      </c>
      <c r="K179" s="124">
        <f t="shared" si="120"/>
        <v>132.5</v>
      </c>
      <c r="L179" s="125">
        <f t="shared" si="121"/>
        <v>0.15588235294117647</v>
      </c>
      <c r="M179" s="126" t="s">
        <v>556</v>
      </c>
      <c r="N179" s="127">
        <v>42039</v>
      </c>
      <c r="O179" s="54"/>
      <c r="P179" s="13"/>
      <c r="Q179" s="13"/>
      <c r="R179" s="14"/>
      <c r="S179" s="13"/>
      <c r="T179" s="13"/>
      <c r="U179" s="13"/>
      <c r="V179" s="13"/>
      <c r="W179" s="13"/>
      <c r="X179" s="13"/>
      <c r="Y179" s="13"/>
      <c r="Z179" s="13"/>
    </row>
    <row r="180" spans="1:26">
      <c r="A180" s="194">
        <v>8</v>
      </c>
      <c r="B180" s="102">
        <v>41913</v>
      </c>
      <c r="C180" s="102"/>
      <c r="D180" s="103" t="s">
        <v>592</v>
      </c>
      <c r="E180" s="104" t="s">
        <v>557</v>
      </c>
      <c r="F180" s="105">
        <v>475</v>
      </c>
      <c r="G180" s="104" t="s">
        <v>581</v>
      </c>
      <c r="H180" s="104">
        <v>515</v>
      </c>
      <c r="I180" s="122">
        <v>600</v>
      </c>
      <c r="J180" s="123" t="s">
        <v>593</v>
      </c>
      <c r="K180" s="124">
        <f t="shared" si="120"/>
        <v>40</v>
      </c>
      <c r="L180" s="125">
        <f t="shared" si="121"/>
        <v>8.4210526315789472E-2</v>
      </c>
      <c r="M180" s="126" t="s">
        <v>556</v>
      </c>
      <c r="N180" s="127">
        <v>41939</v>
      </c>
      <c r="O180" s="54"/>
      <c r="P180" s="13"/>
      <c r="Q180" s="13"/>
      <c r="R180" s="14"/>
      <c r="S180" s="13"/>
      <c r="T180" s="13"/>
      <c r="U180" s="13"/>
      <c r="V180" s="13"/>
      <c r="W180" s="13"/>
      <c r="X180" s="13"/>
      <c r="Y180" s="13"/>
      <c r="Z180" s="13"/>
    </row>
    <row r="181" spans="1:26">
      <c r="A181" s="194">
        <v>9</v>
      </c>
      <c r="B181" s="102">
        <v>41913</v>
      </c>
      <c r="C181" s="102"/>
      <c r="D181" s="103" t="s">
        <v>594</v>
      </c>
      <c r="E181" s="104" t="s">
        <v>557</v>
      </c>
      <c r="F181" s="105">
        <v>86</v>
      </c>
      <c r="G181" s="104" t="s">
        <v>581</v>
      </c>
      <c r="H181" s="104">
        <v>99</v>
      </c>
      <c r="I181" s="122">
        <v>140</v>
      </c>
      <c r="J181" s="123" t="s">
        <v>595</v>
      </c>
      <c r="K181" s="124">
        <f t="shared" si="120"/>
        <v>13</v>
      </c>
      <c r="L181" s="125">
        <f t="shared" si="121"/>
        <v>0.15116279069767441</v>
      </c>
      <c r="M181" s="126" t="s">
        <v>556</v>
      </c>
      <c r="N181" s="127">
        <v>41939</v>
      </c>
      <c r="O181" s="54"/>
      <c r="P181" s="13"/>
      <c r="Q181" s="13"/>
      <c r="R181" s="14"/>
      <c r="S181" s="13"/>
      <c r="T181" s="13"/>
      <c r="U181" s="13"/>
      <c r="V181" s="13"/>
      <c r="W181" s="13"/>
      <c r="X181" s="13"/>
      <c r="Y181" s="13"/>
      <c r="Z181" s="13"/>
    </row>
    <row r="182" spans="1:26">
      <c r="A182" s="194">
        <v>10</v>
      </c>
      <c r="B182" s="102">
        <v>41926</v>
      </c>
      <c r="C182" s="102"/>
      <c r="D182" s="103" t="s">
        <v>596</v>
      </c>
      <c r="E182" s="104" t="s">
        <v>557</v>
      </c>
      <c r="F182" s="105">
        <v>496.6</v>
      </c>
      <c r="G182" s="104" t="s">
        <v>581</v>
      </c>
      <c r="H182" s="104">
        <v>621</v>
      </c>
      <c r="I182" s="122">
        <v>580</v>
      </c>
      <c r="J182" s="123" t="s">
        <v>582</v>
      </c>
      <c r="K182" s="124">
        <f t="shared" si="120"/>
        <v>124.39999999999998</v>
      </c>
      <c r="L182" s="125">
        <f t="shared" si="121"/>
        <v>0.25050342327829234</v>
      </c>
      <c r="M182" s="126" t="s">
        <v>556</v>
      </c>
      <c r="N182" s="127">
        <v>42605</v>
      </c>
      <c r="O182" s="54"/>
      <c r="P182" s="13"/>
      <c r="Q182" s="13"/>
      <c r="R182" s="14"/>
      <c r="S182" s="13"/>
      <c r="T182" s="13"/>
      <c r="U182" s="13"/>
      <c r="V182" s="13"/>
      <c r="W182" s="13"/>
      <c r="X182" s="13"/>
      <c r="Y182" s="13"/>
      <c r="Z182" s="13"/>
    </row>
    <row r="183" spans="1:26">
      <c r="A183" s="194">
        <v>11</v>
      </c>
      <c r="B183" s="102">
        <v>41926</v>
      </c>
      <c r="C183" s="102"/>
      <c r="D183" s="103" t="s">
        <v>597</v>
      </c>
      <c r="E183" s="104" t="s">
        <v>557</v>
      </c>
      <c r="F183" s="105">
        <v>2481.9</v>
      </c>
      <c r="G183" s="104" t="s">
        <v>581</v>
      </c>
      <c r="H183" s="104">
        <v>2840</v>
      </c>
      <c r="I183" s="122">
        <v>2870</v>
      </c>
      <c r="J183" s="123" t="s">
        <v>598</v>
      </c>
      <c r="K183" s="124">
        <f t="shared" si="120"/>
        <v>358.09999999999991</v>
      </c>
      <c r="L183" s="125">
        <f t="shared" si="121"/>
        <v>0.14428462065353154</v>
      </c>
      <c r="M183" s="126" t="s">
        <v>556</v>
      </c>
      <c r="N183" s="127">
        <v>42017</v>
      </c>
      <c r="O183" s="54"/>
      <c r="P183" s="13"/>
      <c r="Q183" s="13"/>
      <c r="R183" s="14"/>
      <c r="S183" s="13"/>
      <c r="T183" s="13"/>
      <c r="U183" s="13"/>
      <c r="V183" s="13"/>
      <c r="W183" s="13"/>
      <c r="X183" s="13"/>
      <c r="Y183" s="13"/>
      <c r="Z183" s="13"/>
    </row>
    <row r="184" spans="1:26">
      <c r="A184" s="194">
        <v>12</v>
      </c>
      <c r="B184" s="102">
        <v>41928</v>
      </c>
      <c r="C184" s="102"/>
      <c r="D184" s="103" t="s">
        <v>599</v>
      </c>
      <c r="E184" s="104" t="s">
        <v>557</v>
      </c>
      <c r="F184" s="105">
        <v>84.5</v>
      </c>
      <c r="G184" s="104" t="s">
        <v>581</v>
      </c>
      <c r="H184" s="104">
        <v>93</v>
      </c>
      <c r="I184" s="122">
        <v>110</v>
      </c>
      <c r="J184" s="123" t="s">
        <v>600</v>
      </c>
      <c r="K184" s="124">
        <f t="shared" si="120"/>
        <v>8.5</v>
      </c>
      <c r="L184" s="125">
        <f t="shared" si="121"/>
        <v>0.10059171597633136</v>
      </c>
      <c r="M184" s="126" t="s">
        <v>556</v>
      </c>
      <c r="N184" s="127">
        <v>41939</v>
      </c>
      <c r="O184" s="54"/>
      <c r="P184" s="13"/>
      <c r="Q184" s="13"/>
      <c r="R184" s="14"/>
      <c r="S184" s="13"/>
      <c r="T184" s="13"/>
      <c r="U184" s="13"/>
      <c r="V184" s="13"/>
      <c r="W184" s="13"/>
      <c r="X184" s="13"/>
      <c r="Y184" s="13"/>
      <c r="Z184" s="13"/>
    </row>
    <row r="185" spans="1:26">
      <c r="A185" s="194">
        <v>13</v>
      </c>
      <c r="B185" s="102">
        <v>41928</v>
      </c>
      <c r="C185" s="102"/>
      <c r="D185" s="103" t="s">
        <v>601</v>
      </c>
      <c r="E185" s="104" t="s">
        <v>557</v>
      </c>
      <c r="F185" s="105">
        <v>401</v>
      </c>
      <c r="G185" s="104" t="s">
        <v>581</v>
      </c>
      <c r="H185" s="104">
        <v>428</v>
      </c>
      <c r="I185" s="122">
        <v>450</v>
      </c>
      <c r="J185" s="123" t="s">
        <v>602</v>
      </c>
      <c r="K185" s="124">
        <f t="shared" si="120"/>
        <v>27</v>
      </c>
      <c r="L185" s="125">
        <f t="shared" si="121"/>
        <v>6.7331670822942641E-2</v>
      </c>
      <c r="M185" s="126" t="s">
        <v>556</v>
      </c>
      <c r="N185" s="127">
        <v>42020</v>
      </c>
      <c r="O185" s="54"/>
      <c r="P185" s="13"/>
      <c r="Q185" s="13"/>
      <c r="R185" s="14"/>
      <c r="S185" s="13"/>
      <c r="T185" s="13"/>
      <c r="U185" s="13"/>
      <c r="V185" s="13"/>
      <c r="W185" s="13"/>
      <c r="X185" s="13"/>
      <c r="Y185" s="13"/>
      <c r="Z185" s="13"/>
    </row>
    <row r="186" spans="1:26">
      <c r="A186" s="194">
        <v>14</v>
      </c>
      <c r="B186" s="102">
        <v>41928</v>
      </c>
      <c r="C186" s="102"/>
      <c r="D186" s="103" t="s">
        <v>603</v>
      </c>
      <c r="E186" s="104" t="s">
        <v>557</v>
      </c>
      <c r="F186" s="105">
        <v>101</v>
      </c>
      <c r="G186" s="104" t="s">
        <v>581</v>
      </c>
      <c r="H186" s="104">
        <v>112</v>
      </c>
      <c r="I186" s="122">
        <v>120</v>
      </c>
      <c r="J186" s="123" t="s">
        <v>604</v>
      </c>
      <c r="K186" s="124">
        <f t="shared" si="120"/>
        <v>11</v>
      </c>
      <c r="L186" s="125">
        <f t="shared" si="121"/>
        <v>0.10891089108910891</v>
      </c>
      <c r="M186" s="126" t="s">
        <v>556</v>
      </c>
      <c r="N186" s="127">
        <v>41939</v>
      </c>
      <c r="O186" s="54"/>
      <c r="P186" s="13"/>
      <c r="Q186" s="13"/>
      <c r="R186" s="14"/>
      <c r="S186" s="13"/>
      <c r="T186" s="13"/>
      <c r="U186" s="13"/>
      <c r="V186" s="13"/>
      <c r="W186" s="13"/>
      <c r="X186" s="13"/>
      <c r="Y186" s="13"/>
      <c r="Z186" s="13"/>
    </row>
    <row r="187" spans="1:26">
      <c r="A187" s="194">
        <v>15</v>
      </c>
      <c r="B187" s="102">
        <v>41954</v>
      </c>
      <c r="C187" s="102"/>
      <c r="D187" s="103" t="s">
        <v>605</v>
      </c>
      <c r="E187" s="104" t="s">
        <v>557</v>
      </c>
      <c r="F187" s="105">
        <v>59</v>
      </c>
      <c r="G187" s="104" t="s">
        <v>581</v>
      </c>
      <c r="H187" s="104">
        <v>76</v>
      </c>
      <c r="I187" s="122">
        <v>76</v>
      </c>
      <c r="J187" s="123" t="s">
        <v>582</v>
      </c>
      <c r="K187" s="124">
        <f t="shared" si="120"/>
        <v>17</v>
      </c>
      <c r="L187" s="125">
        <f t="shared" si="121"/>
        <v>0.28813559322033899</v>
      </c>
      <c r="M187" s="126" t="s">
        <v>556</v>
      </c>
      <c r="N187" s="127">
        <v>43032</v>
      </c>
      <c r="O187" s="54"/>
      <c r="P187" s="13"/>
      <c r="Q187" s="13"/>
      <c r="R187" s="14"/>
      <c r="S187" s="13"/>
      <c r="T187" s="13"/>
      <c r="U187" s="13"/>
      <c r="V187" s="13"/>
      <c r="W187" s="13"/>
      <c r="X187" s="13"/>
      <c r="Y187" s="13"/>
      <c r="Z187" s="13"/>
    </row>
    <row r="188" spans="1:26">
      <c r="A188" s="194">
        <v>16</v>
      </c>
      <c r="B188" s="102">
        <v>41954</v>
      </c>
      <c r="C188" s="102"/>
      <c r="D188" s="103" t="s">
        <v>594</v>
      </c>
      <c r="E188" s="104" t="s">
        <v>557</v>
      </c>
      <c r="F188" s="105">
        <v>99</v>
      </c>
      <c r="G188" s="104" t="s">
        <v>581</v>
      </c>
      <c r="H188" s="104">
        <v>120</v>
      </c>
      <c r="I188" s="122">
        <v>120</v>
      </c>
      <c r="J188" s="123" t="s">
        <v>606</v>
      </c>
      <c r="K188" s="124">
        <f t="shared" si="120"/>
        <v>21</v>
      </c>
      <c r="L188" s="125">
        <f t="shared" si="121"/>
        <v>0.21212121212121213</v>
      </c>
      <c r="M188" s="126" t="s">
        <v>556</v>
      </c>
      <c r="N188" s="127">
        <v>41960</v>
      </c>
      <c r="O188" s="54"/>
      <c r="P188" s="13"/>
      <c r="Q188" s="13"/>
      <c r="R188" s="14"/>
      <c r="S188" s="13"/>
      <c r="T188" s="13"/>
      <c r="U188" s="13"/>
      <c r="V188" s="13"/>
      <c r="W188" s="13"/>
      <c r="X188" s="13"/>
      <c r="Y188" s="13"/>
      <c r="Z188" s="13"/>
    </row>
    <row r="189" spans="1:26">
      <c r="A189" s="194">
        <v>17</v>
      </c>
      <c r="B189" s="102">
        <v>41956</v>
      </c>
      <c r="C189" s="102"/>
      <c r="D189" s="103" t="s">
        <v>607</v>
      </c>
      <c r="E189" s="104" t="s">
        <v>557</v>
      </c>
      <c r="F189" s="105">
        <v>22</v>
      </c>
      <c r="G189" s="104" t="s">
        <v>581</v>
      </c>
      <c r="H189" s="104">
        <v>33.549999999999997</v>
      </c>
      <c r="I189" s="122">
        <v>32</v>
      </c>
      <c r="J189" s="123" t="s">
        <v>608</v>
      </c>
      <c r="K189" s="124">
        <f t="shared" si="120"/>
        <v>11.549999999999997</v>
      </c>
      <c r="L189" s="125">
        <f t="shared" si="121"/>
        <v>0.52499999999999991</v>
      </c>
      <c r="M189" s="126" t="s">
        <v>556</v>
      </c>
      <c r="N189" s="127">
        <v>42188</v>
      </c>
      <c r="O189" s="54"/>
      <c r="P189" s="13"/>
      <c r="Q189" s="13"/>
      <c r="R189" s="14"/>
      <c r="S189" s="13"/>
      <c r="T189" s="13"/>
      <c r="U189" s="13"/>
      <c r="V189" s="13"/>
      <c r="W189" s="13"/>
      <c r="X189" s="13"/>
      <c r="Y189" s="13"/>
      <c r="Z189" s="13"/>
    </row>
    <row r="190" spans="1:26">
      <c r="A190" s="194">
        <v>18</v>
      </c>
      <c r="B190" s="102">
        <v>41976</v>
      </c>
      <c r="C190" s="102"/>
      <c r="D190" s="103" t="s">
        <v>609</v>
      </c>
      <c r="E190" s="104" t="s">
        <v>557</v>
      </c>
      <c r="F190" s="105">
        <v>440</v>
      </c>
      <c r="G190" s="104" t="s">
        <v>581</v>
      </c>
      <c r="H190" s="104">
        <v>520</v>
      </c>
      <c r="I190" s="122">
        <v>520</v>
      </c>
      <c r="J190" s="123" t="s">
        <v>610</v>
      </c>
      <c r="K190" s="124">
        <f t="shared" si="120"/>
        <v>80</v>
      </c>
      <c r="L190" s="125">
        <f t="shared" si="121"/>
        <v>0.18181818181818182</v>
      </c>
      <c r="M190" s="126" t="s">
        <v>556</v>
      </c>
      <c r="N190" s="127">
        <v>42208</v>
      </c>
      <c r="O190" s="54"/>
      <c r="P190" s="13"/>
      <c r="Q190" s="13"/>
      <c r="R190" s="14"/>
      <c r="S190" s="13"/>
      <c r="T190" s="13"/>
      <c r="U190" s="13"/>
      <c r="V190" s="13"/>
      <c r="W190" s="13"/>
      <c r="X190" s="13"/>
      <c r="Y190" s="13"/>
      <c r="Z190" s="13"/>
    </row>
    <row r="191" spans="1:26">
      <c r="A191" s="194">
        <v>19</v>
      </c>
      <c r="B191" s="102">
        <v>41976</v>
      </c>
      <c r="C191" s="102"/>
      <c r="D191" s="103" t="s">
        <v>611</v>
      </c>
      <c r="E191" s="104" t="s">
        <v>557</v>
      </c>
      <c r="F191" s="105">
        <v>360</v>
      </c>
      <c r="G191" s="104" t="s">
        <v>581</v>
      </c>
      <c r="H191" s="104">
        <v>427</v>
      </c>
      <c r="I191" s="122">
        <v>425</v>
      </c>
      <c r="J191" s="123" t="s">
        <v>612</v>
      </c>
      <c r="K191" s="124">
        <f t="shared" si="120"/>
        <v>67</v>
      </c>
      <c r="L191" s="125">
        <f t="shared" si="121"/>
        <v>0.18611111111111112</v>
      </c>
      <c r="M191" s="126" t="s">
        <v>556</v>
      </c>
      <c r="N191" s="127">
        <v>42058</v>
      </c>
      <c r="O191" s="54"/>
      <c r="P191" s="13"/>
      <c r="Q191" s="13"/>
      <c r="R191" s="14"/>
      <c r="S191" s="13"/>
      <c r="T191" s="13"/>
      <c r="U191" s="13"/>
      <c r="V191" s="13"/>
      <c r="W191" s="13"/>
      <c r="X191" s="13"/>
      <c r="Y191" s="13"/>
      <c r="Z191" s="13"/>
    </row>
    <row r="192" spans="1:26">
      <c r="A192" s="194">
        <v>20</v>
      </c>
      <c r="B192" s="102">
        <v>42012</v>
      </c>
      <c r="C192" s="102"/>
      <c r="D192" s="103" t="s">
        <v>613</v>
      </c>
      <c r="E192" s="104" t="s">
        <v>557</v>
      </c>
      <c r="F192" s="105">
        <v>360</v>
      </c>
      <c r="G192" s="104" t="s">
        <v>581</v>
      </c>
      <c r="H192" s="104">
        <v>455</v>
      </c>
      <c r="I192" s="122">
        <v>420</v>
      </c>
      <c r="J192" s="123" t="s">
        <v>614</v>
      </c>
      <c r="K192" s="124">
        <f t="shared" si="120"/>
        <v>95</v>
      </c>
      <c r="L192" s="125">
        <f t="shared" si="121"/>
        <v>0.2638888888888889</v>
      </c>
      <c r="M192" s="126" t="s">
        <v>556</v>
      </c>
      <c r="N192" s="127">
        <v>42024</v>
      </c>
      <c r="O192" s="54"/>
      <c r="P192" s="13"/>
      <c r="Q192" s="13"/>
      <c r="R192" s="14"/>
      <c r="S192" s="13"/>
      <c r="T192" s="13"/>
      <c r="U192" s="13"/>
      <c r="V192" s="13"/>
      <c r="W192" s="13"/>
      <c r="X192" s="13"/>
      <c r="Y192" s="13"/>
      <c r="Z192" s="13"/>
    </row>
    <row r="193" spans="1:26">
      <c r="A193" s="194">
        <v>21</v>
      </c>
      <c r="B193" s="102">
        <v>42012</v>
      </c>
      <c r="C193" s="102"/>
      <c r="D193" s="103" t="s">
        <v>615</v>
      </c>
      <c r="E193" s="104" t="s">
        <v>557</v>
      </c>
      <c r="F193" s="105">
        <v>130</v>
      </c>
      <c r="G193" s="104"/>
      <c r="H193" s="104">
        <v>175.5</v>
      </c>
      <c r="I193" s="122">
        <v>165</v>
      </c>
      <c r="J193" s="123" t="s">
        <v>616</v>
      </c>
      <c r="K193" s="124">
        <f t="shared" si="120"/>
        <v>45.5</v>
      </c>
      <c r="L193" s="125">
        <f t="shared" si="121"/>
        <v>0.35</v>
      </c>
      <c r="M193" s="126" t="s">
        <v>556</v>
      </c>
      <c r="N193" s="127">
        <v>43088</v>
      </c>
      <c r="O193" s="54"/>
      <c r="P193" s="13"/>
      <c r="Q193" s="13"/>
      <c r="R193" s="14"/>
      <c r="S193" s="13"/>
      <c r="T193" s="13"/>
      <c r="U193" s="13"/>
      <c r="V193" s="13"/>
      <c r="W193" s="13"/>
      <c r="X193" s="13"/>
      <c r="Y193" s="13"/>
      <c r="Z193" s="13"/>
    </row>
    <row r="194" spans="1:26">
      <c r="A194" s="194">
        <v>22</v>
      </c>
      <c r="B194" s="102">
        <v>42040</v>
      </c>
      <c r="C194" s="102"/>
      <c r="D194" s="103" t="s">
        <v>376</v>
      </c>
      <c r="E194" s="104" t="s">
        <v>580</v>
      </c>
      <c r="F194" s="105">
        <v>98</v>
      </c>
      <c r="G194" s="104"/>
      <c r="H194" s="104">
        <v>120</v>
      </c>
      <c r="I194" s="122">
        <v>120</v>
      </c>
      <c r="J194" s="123" t="s">
        <v>582</v>
      </c>
      <c r="K194" s="124">
        <f t="shared" si="120"/>
        <v>22</v>
      </c>
      <c r="L194" s="125">
        <f t="shared" si="121"/>
        <v>0.22448979591836735</v>
      </c>
      <c r="M194" s="126" t="s">
        <v>556</v>
      </c>
      <c r="N194" s="127">
        <v>42753</v>
      </c>
      <c r="O194" s="54"/>
      <c r="P194" s="13"/>
      <c r="Q194" s="13"/>
      <c r="R194" s="14"/>
      <c r="S194" s="13"/>
      <c r="T194" s="13"/>
      <c r="U194" s="13"/>
      <c r="V194" s="13"/>
      <c r="W194" s="13"/>
      <c r="X194" s="13"/>
      <c r="Y194" s="13"/>
      <c r="Z194" s="13"/>
    </row>
    <row r="195" spans="1:26">
      <c r="A195" s="194">
        <v>23</v>
      </c>
      <c r="B195" s="102">
        <v>42040</v>
      </c>
      <c r="C195" s="102"/>
      <c r="D195" s="103" t="s">
        <v>617</v>
      </c>
      <c r="E195" s="104" t="s">
        <v>580</v>
      </c>
      <c r="F195" s="105">
        <v>196</v>
      </c>
      <c r="G195" s="104"/>
      <c r="H195" s="104">
        <v>262</v>
      </c>
      <c r="I195" s="122">
        <v>255</v>
      </c>
      <c r="J195" s="123" t="s">
        <v>582</v>
      </c>
      <c r="K195" s="124">
        <f t="shared" si="120"/>
        <v>66</v>
      </c>
      <c r="L195" s="125">
        <f t="shared" si="121"/>
        <v>0.33673469387755101</v>
      </c>
      <c r="M195" s="126" t="s">
        <v>556</v>
      </c>
      <c r="N195" s="127">
        <v>42599</v>
      </c>
      <c r="O195" s="54"/>
      <c r="P195" s="13"/>
      <c r="Q195" s="13"/>
      <c r="R195" s="14"/>
      <c r="S195" s="13"/>
      <c r="T195" s="13"/>
      <c r="U195" s="13"/>
      <c r="V195" s="13"/>
      <c r="W195" s="13"/>
      <c r="X195" s="13"/>
      <c r="Y195" s="13"/>
      <c r="Z195" s="13"/>
    </row>
    <row r="196" spans="1:26">
      <c r="A196" s="195">
        <v>24</v>
      </c>
      <c r="B196" s="106">
        <v>42067</v>
      </c>
      <c r="C196" s="106"/>
      <c r="D196" s="107" t="s">
        <v>375</v>
      </c>
      <c r="E196" s="108" t="s">
        <v>580</v>
      </c>
      <c r="F196" s="109">
        <v>235</v>
      </c>
      <c r="G196" s="109"/>
      <c r="H196" s="110">
        <v>77</v>
      </c>
      <c r="I196" s="128" t="s">
        <v>618</v>
      </c>
      <c r="J196" s="129" t="s">
        <v>619</v>
      </c>
      <c r="K196" s="130">
        <f t="shared" si="120"/>
        <v>-158</v>
      </c>
      <c r="L196" s="131">
        <f t="shared" si="121"/>
        <v>-0.67234042553191486</v>
      </c>
      <c r="M196" s="132" t="s">
        <v>620</v>
      </c>
      <c r="N196" s="133">
        <v>43522</v>
      </c>
      <c r="O196" s="54"/>
      <c r="P196" s="13"/>
      <c r="Q196" s="13"/>
      <c r="R196" s="14"/>
      <c r="S196" s="13"/>
      <c r="T196" s="13"/>
      <c r="U196" s="13"/>
      <c r="V196" s="13"/>
      <c r="W196" s="13"/>
      <c r="X196" s="13"/>
      <c r="Y196" s="13"/>
      <c r="Z196" s="13"/>
    </row>
    <row r="197" spans="1:26">
      <c r="A197" s="194">
        <v>25</v>
      </c>
      <c r="B197" s="102">
        <v>42067</v>
      </c>
      <c r="C197" s="102"/>
      <c r="D197" s="103" t="s">
        <v>453</v>
      </c>
      <c r="E197" s="104" t="s">
        <v>580</v>
      </c>
      <c r="F197" s="105">
        <v>185</v>
      </c>
      <c r="G197" s="104"/>
      <c r="H197" s="104">
        <v>224</v>
      </c>
      <c r="I197" s="122" t="s">
        <v>621</v>
      </c>
      <c r="J197" s="123" t="s">
        <v>582</v>
      </c>
      <c r="K197" s="124">
        <f t="shared" si="120"/>
        <v>39</v>
      </c>
      <c r="L197" s="125">
        <f t="shared" si="121"/>
        <v>0.21081081081081082</v>
      </c>
      <c r="M197" s="126" t="s">
        <v>556</v>
      </c>
      <c r="N197" s="127">
        <v>42647</v>
      </c>
      <c r="O197" s="54"/>
      <c r="P197" s="13"/>
      <c r="Q197" s="13"/>
      <c r="R197" s="14"/>
      <c r="S197" s="13"/>
      <c r="T197" s="13"/>
      <c r="U197" s="13"/>
      <c r="V197" s="13"/>
      <c r="W197" s="13"/>
      <c r="X197" s="13"/>
      <c r="Y197" s="13"/>
      <c r="Z197" s="13"/>
    </row>
    <row r="198" spans="1:26">
      <c r="A198" s="339">
        <v>26</v>
      </c>
      <c r="B198" s="111">
        <v>42090</v>
      </c>
      <c r="C198" s="111"/>
      <c r="D198" s="112" t="s">
        <v>622</v>
      </c>
      <c r="E198" s="113" t="s">
        <v>580</v>
      </c>
      <c r="F198" s="114">
        <v>49.5</v>
      </c>
      <c r="G198" s="115"/>
      <c r="H198" s="115">
        <v>15.85</v>
      </c>
      <c r="I198" s="115">
        <v>67</v>
      </c>
      <c r="J198" s="134" t="s">
        <v>623</v>
      </c>
      <c r="K198" s="115">
        <f t="shared" si="120"/>
        <v>-33.65</v>
      </c>
      <c r="L198" s="135">
        <f t="shared" si="121"/>
        <v>-0.67979797979797973</v>
      </c>
      <c r="M198" s="132" t="s">
        <v>620</v>
      </c>
      <c r="N198" s="136">
        <v>43627</v>
      </c>
      <c r="O198" s="54"/>
      <c r="P198" s="13"/>
      <c r="Q198" s="13"/>
      <c r="R198" s="14"/>
      <c r="S198" s="13"/>
      <c r="T198" s="13"/>
      <c r="U198" s="13"/>
      <c r="V198" s="13"/>
      <c r="W198" s="13"/>
      <c r="X198" s="13"/>
      <c r="Y198" s="13"/>
      <c r="Z198" s="13"/>
    </row>
    <row r="199" spans="1:26">
      <c r="A199" s="194">
        <v>27</v>
      </c>
      <c r="B199" s="102">
        <v>42093</v>
      </c>
      <c r="C199" s="102"/>
      <c r="D199" s="103" t="s">
        <v>624</v>
      </c>
      <c r="E199" s="104" t="s">
        <v>580</v>
      </c>
      <c r="F199" s="105">
        <v>183.5</v>
      </c>
      <c r="G199" s="104"/>
      <c r="H199" s="104">
        <v>219</v>
      </c>
      <c r="I199" s="122">
        <v>218</v>
      </c>
      <c r="J199" s="123" t="s">
        <v>625</v>
      </c>
      <c r="K199" s="124">
        <f t="shared" si="120"/>
        <v>35.5</v>
      </c>
      <c r="L199" s="125">
        <f t="shared" si="121"/>
        <v>0.19346049046321526</v>
      </c>
      <c r="M199" s="126" t="s">
        <v>556</v>
      </c>
      <c r="N199" s="127">
        <v>42103</v>
      </c>
      <c r="O199" s="54"/>
      <c r="P199" s="13"/>
      <c r="Q199" s="13"/>
      <c r="R199" s="14"/>
      <c r="S199" s="13"/>
      <c r="T199" s="13"/>
      <c r="U199" s="13"/>
      <c r="V199" s="13"/>
      <c r="W199" s="13"/>
      <c r="X199" s="13"/>
      <c r="Y199" s="13"/>
      <c r="Z199" s="13"/>
    </row>
    <row r="200" spans="1:26">
      <c r="A200" s="194">
        <v>28</v>
      </c>
      <c r="B200" s="102">
        <v>42114</v>
      </c>
      <c r="C200" s="102"/>
      <c r="D200" s="103" t="s">
        <v>626</v>
      </c>
      <c r="E200" s="104" t="s">
        <v>580</v>
      </c>
      <c r="F200" s="105">
        <f>(227+237)/2</f>
        <v>232</v>
      </c>
      <c r="G200" s="104"/>
      <c r="H200" s="104">
        <v>298</v>
      </c>
      <c r="I200" s="122">
        <v>298</v>
      </c>
      <c r="J200" s="123" t="s">
        <v>582</v>
      </c>
      <c r="K200" s="124">
        <f t="shared" si="120"/>
        <v>66</v>
      </c>
      <c r="L200" s="125">
        <f t="shared" si="121"/>
        <v>0.28448275862068967</v>
      </c>
      <c r="M200" s="126" t="s">
        <v>556</v>
      </c>
      <c r="N200" s="127">
        <v>42823</v>
      </c>
      <c r="O200" s="54"/>
      <c r="P200" s="13"/>
      <c r="Q200" s="13"/>
      <c r="R200" s="14"/>
      <c r="S200" s="13"/>
      <c r="T200" s="13"/>
      <c r="U200" s="13"/>
      <c r="V200" s="13"/>
      <c r="W200" s="13"/>
      <c r="X200" s="13"/>
      <c r="Y200" s="13"/>
      <c r="Z200" s="13"/>
    </row>
    <row r="201" spans="1:26">
      <c r="A201" s="194">
        <v>29</v>
      </c>
      <c r="B201" s="102">
        <v>42128</v>
      </c>
      <c r="C201" s="102"/>
      <c r="D201" s="103" t="s">
        <v>627</v>
      </c>
      <c r="E201" s="104" t="s">
        <v>557</v>
      </c>
      <c r="F201" s="105">
        <v>385</v>
      </c>
      <c r="G201" s="104"/>
      <c r="H201" s="104">
        <f>212.5+331</f>
        <v>543.5</v>
      </c>
      <c r="I201" s="122">
        <v>510</v>
      </c>
      <c r="J201" s="123" t="s">
        <v>628</v>
      </c>
      <c r="K201" s="124">
        <f t="shared" si="120"/>
        <v>158.5</v>
      </c>
      <c r="L201" s="125">
        <f t="shared" si="121"/>
        <v>0.41168831168831171</v>
      </c>
      <c r="M201" s="126" t="s">
        <v>556</v>
      </c>
      <c r="N201" s="127">
        <v>42235</v>
      </c>
      <c r="O201" s="54"/>
      <c r="P201" s="13"/>
      <c r="Q201" s="13"/>
      <c r="R201" s="14"/>
      <c r="S201" s="13"/>
      <c r="T201" s="13"/>
      <c r="U201" s="13"/>
      <c r="V201" s="13"/>
      <c r="W201" s="13"/>
      <c r="X201" s="13"/>
      <c r="Y201" s="13"/>
      <c r="Z201" s="13"/>
    </row>
    <row r="202" spans="1:26">
      <c r="A202" s="194">
        <v>30</v>
      </c>
      <c r="B202" s="102">
        <v>42128</v>
      </c>
      <c r="C202" s="102"/>
      <c r="D202" s="103" t="s">
        <v>629</v>
      </c>
      <c r="E202" s="104" t="s">
        <v>557</v>
      </c>
      <c r="F202" s="105">
        <v>115.5</v>
      </c>
      <c r="G202" s="104"/>
      <c r="H202" s="104">
        <v>146</v>
      </c>
      <c r="I202" s="122">
        <v>142</v>
      </c>
      <c r="J202" s="123" t="s">
        <v>630</v>
      </c>
      <c r="K202" s="124">
        <f t="shared" si="120"/>
        <v>30.5</v>
      </c>
      <c r="L202" s="125">
        <f t="shared" si="121"/>
        <v>0.26406926406926406</v>
      </c>
      <c r="M202" s="126" t="s">
        <v>556</v>
      </c>
      <c r="N202" s="127">
        <v>42202</v>
      </c>
      <c r="O202" s="54"/>
      <c r="P202" s="13"/>
      <c r="Q202" s="13"/>
      <c r="R202" s="14"/>
      <c r="S202" s="13"/>
      <c r="T202" s="13"/>
      <c r="U202" s="13"/>
      <c r="V202" s="13"/>
      <c r="W202" s="13"/>
      <c r="X202" s="13"/>
      <c r="Y202" s="13"/>
      <c r="Z202" s="13"/>
    </row>
    <row r="203" spans="1:26">
      <c r="A203" s="194">
        <v>31</v>
      </c>
      <c r="B203" s="102">
        <v>42151</v>
      </c>
      <c r="C203" s="102"/>
      <c r="D203" s="103" t="s">
        <v>631</v>
      </c>
      <c r="E203" s="104" t="s">
        <v>557</v>
      </c>
      <c r="F203" s="105">
        <v>237.5</v>
      </c>
      <c r="G203" s="104"/>
      <c r="H203" s="104">
        <v>279.5</v>
      </c>
      <c r="I203" s="122">
        <v>278</v>
      </c>
      <c r="J203" s="123" t="s">
        <v>582</v>
      </c>
      <c r="K203" s="124">
        <f t="shared" si="120"/>
        <v>42</v>
      </c>
      <c r="L203" s="125">
        <f t="shared" si="121"/>
        <v>0.17684210526315788</v>
      </c>
      <c r="M203" s="126" t="s">
        <v>556</v>
      </c>
      <c r="N203" s="127">
        <v>42222</v>
      </c>
      <c r="O203" s="54"/>
      <c r="P203" s="13"/>
      <c r="Q203" s="13"/>
      <c r="R203" s="14"/>
      <c r="S203" s="13"/>
      <c r="T203" s="13"/>
      <c r="U203" s="13"/>
      <c r="V203" s="13"/>
      <c r="W203" s="13"/>
      <c r="X203" s="13"/>
      <c r="Y203" s="13"/>
      <c r="Z203" s="13"/>
    </row>
    <row r="204" spans="1:26">
      <c r="A204" s="194">
        <v>32</v>
      </c>
      <c r="B204" s="102">
        <v>42174</v>
      </c>
      <c r="C204" s="102"/>
      <c r="D204" s="103" t="s">
        <v>601</v>
      </c>
      <c r="E204" s="104" t="s">
        <v>580</v>
      </c>
      <c r="F204" s="105">
        <v>340</v>
      </c>
      <c r="G204" s="104"/>
      <c r="H204" s="104">
        <v>448</v>
      </c>
      <c r="I204" s="122">
        <v>448</v>
      </c>
      <c r="J204" s="123" t="s">
        <v>582</v>
      </c>
      <c r="K204" s="124">
        <f t="shared" si="120"/>
        <v>108</v>
      </c>
      <c r="L204" s="125">
        <f t="shared" si="121"/>
        <v>0.31764705882352939</v>
      </c>
      <c r="M204" s="126" t="s">
        <v>556</v>
      </c>
      <c r="N204" s="127">
        <v>43018</v>
      </c>
      <c r="O204" s="54"/>
      <c r="P204" s="13"/>
      <c r="Q204" s="13"/>
      <c r="R204" s="14"/>
      <c r="S204" s="13"/>
      <c r="T204" s="13"/>
      <c r="U204" s="13"/>
      <c r="V204" s="13"/>
      <c r="W204" s="13"/>
      <c r="X204" s="13"/>
      <c r="Y204" s="13"/>
      <c r="Z204" s="13"/>
    </row>
    <row r="205" spans="1:26">
      <c r="A205" s="194">
        <v>33</v>
      </c>
      <c r="B205" s="102">
        <v>42191</v>
      </c>
      <c r="C205" s="102"/>
      <c r="D205" s="103" t="s">
        <v>632</v>
      </c>
      <c r="E205" s="104" t="s">
        <v>580</v>
      </c>
      <c r="F205" s="105">
        <v>390</v>
      </c>
      <c r="G205" s="104"/>
      <c r="H205" s="104">
        <v>460</v>
      </c>
      <c r="I205" s="122">
        <v>460</v>
      </c>
      <c r="J205" s="123" t="s">
        <v>582</v>
      </c>
      <c r="K205" s="124">
        <f t="shared" ref="K205:K225" si="122">H205-F205</f>
        <v>70</v>
      </c>
      <c r="L205" s="125">
        <f t="shared" ref="L205:L225" si="123">K205/F205</f>
        <v>0.17948717948717949</v>
      </c>
      <c r="M205" s="126" t="s">
        <v>556</v>
      </c>
      <c r="N205" s="127">
        <v>42478</v>
      </c>
      <c r="O205" s="54"/>
      <c r="P205" s="13"/>
      <c r="Q205" s="13"/>
      <c r="R205" s="14"/>
      <c r="S205" s="13"/>
      <c r="T205" s="13"/>
      <c r="U205" s="13"/>
      <c r="V205" s="13"/>
      <c r="W205" s="13"/>
      <c r="X205" s="13"/>
      <c r="Y205" s="13"/>
      <c r="Z205" s="13"/>
    </row>
    <row r="206" spans="1:26">
      <c r="A206" s="195">
        <v>34</v>
      </c>
      <c r="B206" s="106">
        <v>42195</v>
      </c>
      <c r="C206" s="106"/>
      <c r="D206" s="107" t="s">
        <v>633</v>
      </c>
      <c r="E206" s="108" t="s">
        <v>580</v>
      </c>
      <c r="F206" s="109">
        <v>122.5</v>
      </c>
      <c r="G206" s="109"/>
      <c r="H206" s="110">
        <v>61</v>
      </c>
      <c r="I206" s="128">
        <v>172</v>
      </c>
      <c r="J206" s="129" t="s">
        <v>634</v>
      </c>
      <c r="K206" s="130">
        <f t="shared" si="122"/>
        <v>-61.5</v>
      </c>
      <c r="L206" s="131">
        <f t="shared" si="123"/>
        <v>-0.50204081632653064</v>
      </c>
      <c r="M206" s="132" t="s">
        <v>620</v>
      </c>
      <c r="N206" s="133">
        <v>43333</v>
      </c>
      <c r="O206" s="54"/>
      <c r="P206" s="13"/>
      <c r="Q206" s="13"/>
      <c r="R206" s="14"/>
      <c r="S206" s="13"/>
      <c r="T206" s="13"/>
      <c r="U206" s="13"/>
      <c r="V206" s="13"/>
      <c r="W206" s="13"/>
      <c r="X206" s="13"/>
      <c r="Y206" s="13"/>
      <c r="Z206" s="13"/>
    </row>
    <row r="207" spans="1:26">
      <c r="A207" s="194">
        <v>35</v>
      </c>
      <c r="B207" s="102">
        <v>42219</v>
      </c>
      <c r="C207" s="102"/>
      <c r="D207" s="103" t="s">
        <v>635</v>
      </c>
      <c r="E207" s="104" t="s">
        <v>580</v>
      </c>
      <c r="F207" s="105">
        <v>297.5</v>
      </c>
      <c r="G207" s="104"/>
      <c r="H207" s="104">
        <v>350</v>
      </c>
      <c r="I207" s="122">
        <v>360</v>
      </c>
      <c r="J207" s="123" t="s">
        <v>636</v>
      </c>
      <c r="K207" s="124">
        <f t="shared" si="122"/>
        <v>52.5</v>
      </c>
      <c r="L207" s="125">
        <f t="shared" si="123"/>
        <v>0.17647058823529413</v>
      </c>
      <c r="M207" s="126" t="s">
        <v>556</v>
      </c>
      <c r="N207" s="127">
        <v>42232</v>
      </c>
      <c r="O207" s="54"/>
      <c r="P207" s="13"/>
      <c r="Q207" s="13"/>
      <c r="R207" s="14"/>
      <c r="S207" s="13"/>
      <c r="T207" s="13"/>
      <c r="U207" s="13"/>
      <c r="V207" s="13"/>
      <c r="W207" s="13"/>
      <c r="X207" s="13"/>
      <c r="Y207" s="13"/>
      <c r="Z207" s="13"/>
    </row>
    <row r="208" spans="1:26">
      <c r="A208" s="194">
        <v>36</v>
      </c>
      <c r="B208" s="102">
        <v>42219</v>
      </c>
      <c r="C208" s="102"/>
      <c r="D208" s="103" t="s">
        <v>637</v>
      </c>
      <c r="E208" s="104" t="s">
        <v>580</v>
      </c>
      <c r="F208" s="105">
        <v>115.5</v>
      </c>
      <c r="G208" s="104"/>
      <c r="H208" s="104">
        <v>149</v>
      </c>
      <c r="I208" s="122">
        <v>140</v>
      </c>
      <c r="J208" s="137" t="s">
        <v>638</v>
      </c>
      <c r="K208" s="124">
        <f t="shared" si="122"/>
        <v>33.5</v>
      </c>
      <c r="L208" s="125">
        <f t="shared" si="123"/>
        <v>0.29004329004329005</v>
      </c>
      <c r="M208" s="126" t="s">
        <v>556</v>
      </c>
      <c r="N208" s="127">
        <v>42740</v>
      </c>
      <c r="O208" s="54"/>
      <c r="P208" s="13"/>
      <c r="Q208" s="13"/>
      <c r="R208" s="14"/>
      <c r="S208" s="13"/>
      <c r="T208" s="13"/>
      <c r="U208" s="13"/>
      <c r="V208" s="13"/>
      <c r="W208" s="13"/>
      <c r="X208" s="13"/>
      <c r="Y208" s="13"/>
      <c r="Z208" s="13"/>
    </row>
    <row r="209" spans="1:26">
      <c r="A209" s="194">
        <v>37</v>
      </c>
      <c r="B209" s="102">
        <v>42251</v>
      </c>
      <c r="C209" s="102"/>
      <c r="D209" s="103" t="s">
        <v>631</v>
      </c>
      <c r="E209" s="104" t="s">
        <v>580</v>
      </c>
      <c r="F209" s="105">
        <v>226</v>
      </c>
      <c r="G209" s="104"/>
      <c r="H209" s="104">
        <v>292</v>
      </c>
      <c r="I209" s="122">
        <v>292</v>
      </c>
      <c r="J209" s="123" t="s">
        <v>639</v>
      </c>
      <c r="K209" s="124">
        <f t="shared" si="122"/>
        <v>66</v>
      </c>
      <c r="L209" s="125">
        <f t="shared" si="123"/>
        <v>0.29203539823008851</v>
      </c>
      <c r="M209" s="126" t="s">
        <v>556</v>
      </c>
      <c r="N209" s="127">
        <v>42286</v>
      </c>
      <c r="O209" s="54"/>
      <c r="P209" s="13"/>
      <c r="Q209" s="13"/>
      <c r="R209" s="14"/>
      <c r="S209" s="13"/>
      <c r="T209" s="13"/>
      <c r="U209" s="13"/>
      <c r="V209" s="13"/>
      <c r="W209" s="13"/>
      <c r="X209" s="13"/>
      <c r="Y209" s="13"/>
      <c r="Z209" s="13"/>
    </row>
    <row r="210" spans="1:26">
      <c r="A210" s="194">
        <v>38</v>
      </c>
      <c r="B210" s="102">
        <v>42254</v>
      </c>
      <c r="C210" s="102"/>
      <c r="D210" s="103" t="s">
        <v>626</v>
      </c>
      <c r="E210" s="104" t="s">
        <v>580</v>
      </c>
      <c r="F210" s="105">
        <v>232.5</v>
      </c>
      <c r="G210" s="104"/>
      <c r="H210" s="104">
        <v>312.5</v>
      </c>
      <c r="I210" s="122">
        <v>310</v>
      </c>
      <c r="J210" s="123" t="s">
        <v>582</v>
      </c>
      <c r="K210" s="124">
        <f t="shared" si="122"/>
        <v>80</v>
      </c>
      <c r="L210" s="125">
        <f t="shared" si="123"/>
        <v>0.34408602150537637</v>
      </c>
      <c r="M210" s="126" t="s">
        <v>556</v>
      </c>
      <c r="N210" s="127">
        <v>42823</v>
      </c>
      <c r="O210" s="54"/>
      <c r="P210" s="13"/>
      <c r="Q210" s="13"/>
      <c r="R210" s="14"/>
      <c r="S210" s="13"/>
      <c r="T210" s="13"/>
      <c r="U210" s="13"/>
      <c r="V210" s="13"/>
      <c r="W210" s="13"/>
      <c r="X210" s="13"/>
      <c r="Y210" s="13"/>
      <c r="Z210" s="13"/>
    </row>
    <row r="211" spans="1:26">
      <c r="A211" s="194">
        <v>39</v>
      </c>
      <c r="B211" s="102">
        <v>42268</v>
      </c>
      <c r="C211" s="102"/>
      <c r="D211" s="103" t="s">
        <v>640</v>
      </c>
      <c r="E211" s="104" t="s">
        <v>580</v>
      </c>
      <c r="F211" s="105">
        <v>196.5</v>
      </c>
      <c r="G211" s="104"/>
      <c r="H211" s="104">
        <v>238</v>
      </c>
      <c r="I211" s="122">
        <v>238</v>
      </c>
      <c r="J211" s="123" t="s">
        <v>639</v>
      </c>
      <c r="K211" s="124">
        <f t="shared" si="122"/>
        <v>41.5</v>
      </c>
      <c r="L211" s="125">
        <f t="shared" si="123"/>
        <v>0.21119592875318066</v>
      </c>
      <c r="M211" s="126" t="s">
        <v>556</v>
      </c>
      <c r="N211" s="127">
        <v>42291</v>
      </c>
      <c r="O211" s="54"/>
      <c r="P211" s="13"/>
      <c r="Q211" s="13"/>
      <c r="R211" s="14"/>
      <c r="S211" s="13"/>
      <c r="T211" s="13"/>
      <c r="U211" s="13"/>
      <c r="V211" s="13"/>
      <c r="W211" s="13"/>
      <c r="X211" s="13"/>
      <c r="Y211" s="13"/>
      <c r="Z211" s="13"/>
    </row>
    <row r="212" spans="1:26">
      <c r="A212" s="194">
        <v>40</v>
      </c>
      <c r="B212" s="102">
        <v>42271</v>
      </c>
      <c r="C212" s="102"/>
      <c r="D212" s="103" t="s">
        <v>579</v>
      </c>
      <c r="E212" s="104" t="s">
        <v>580</v>
      </c>
      <c r="F212" s="105">
        <v>65</v>
      </c>
      <c r="G212" s="104"/>
      <c r="H212" s="104">
        <v>82</v>
      </c>
      <c r="I212" s="122">
        <v>82</v>
      </c>
      <c r="J212" s="123" t="s">
        <v>639</v>
      </c>
      <c r="K212" s="124">
        <f t="shared" si="122"/>
        <v>17</v>
      </c>
      <c r="L212" s="125">
        <f t="shared" si="123"/>
        <v>0.26153846153846155</v>
      </c>
      <c r="M212" s="126" t="s">
        <v>556</v>
      </c>
      <c r="N212" s="127">
        <v>42578</v>
      </c>
      <c r="O212" s="54"/>
      <c r="P212" s="13"/>
      <c r="Q212" s="13"/>
      <c r="R212" s="14"/>
      <c r="S212" s="13"/>
      <c r="T212" s="13"/>
      <c r="U212" s="13"/>
      <c r="V212" s="13"/>
      <c r="W212" s="13"/>
      <c r="X212" s="13"/>
      <c r="Y212" s="13"/>
      <c r="Z212" s="13"/>
    </row>
    <row r="213" spans="1:26">
      <c r="A213" s="194">
        <v>41</v>
      </c>
      <c r="B213" s="102">
        <v>42291</v>
      </c>
      <c r="C213" s="102"/>
      <c r="D213" s="103" t="s">
        <v>641</v>
      </c>
      <c r="E213" s="104" t="s">
        <v>580</v>
      </c>
      <c r="F213" s="105">
        <v>144</v>
      </c>
      <c r="G213" s="104"/>
      <c r="H213" s="104">
        <v>182.5</v>
      </c>
      <c r="I213" s="122">
        <v>181</v>
      </c>
      <c r="J213" s="123" t="s">
        <v>639</v>
      </c>
      <c r="K213" s="124">
        <f t="shared" si="122"/>
        <v>38.5</v>
      </c>
      <c r="L213" s="125">
        <f t="shared" si="123"/>
        <v>0.2673611111111111</v>
      </c>
      <c r="M213" s="126" t="s">
        <v>556</v>
      </c>
      <c r="N213" s="127">
        <v>42817</v>
      </c>
      <c r="O213" s="54"/>
      <c r="P213" s="13"/>
      <c r="Q213" s="13"/>
      <c r="R213" s="14"/>
      <c r="S213" s="13"/>
      <c r="T213" s="13"/>
      <c r="U213" s="13"/>
      <c r="V213" s="13"/>
      <c r="W213" s="13"/>
      <c r="X213" s="13"/>
      <c r="Y213" s="13"/>
      <c r="Z213" s="13"/>
    </row>
    <row r="214" spans="1:26">
      <c r="A214" s="194">
        <v>42</v>
      </c>
      <c r="B214" s="102">
        <v>42291</v>
      </c>
      <c r="C214" s="102"/>
      <c r="D214" s="103" t="s">
        <v>642</v>
      </c>
      <c r="E214" s="104" t="s">
        <v>580</v>
      </c>
      <c r="F214" s="105">
        <v>264</v>
      </c>
      <c r="G214" s="104"/>
      <c r="H214" s="104">
        <v>311</v>
      </c>
      <c r="I214" s="122">
        <v>311</v>
      </c>
      <c r="J214" s="123" t="s">
        <v>639</v>
      </c>
      <c r="K214" s="124">
        <f t="shared" si="122"/>
        <v>47</v>
      </c>
      <c r="L214" s="125">
        <f t="shared" si="123"/>
        <v>0.17803030303030304</v>
      </c>
      <c r="M214" s="126" t="s">
        <v>556</v>
      </c>
      <c r="N214" s="127">
        <v>42604</v>
      </c>
      <c r="O214" s="54"/>
      <c r="P214" s="13"/>
      <c r="Q214" s="13"/>
      <c r="R214" s="14"/>
      <c r="S214" s="13"/>
      <c r="T214" s="13"/>
      <c r="U214" s="13"/>
      <c r="V214" s="13"/>
      <c r="W214" s="13"/>
      <c r="X214" s="13"/>
      <c r="Y214" s="13"/>
      <c r="Z214" s="13"/>
    </row>
    <row r="215" spans="1:26">
      <c r="A215" s="194">
        <v>43</v>
      </c>
      <c r="B215" s="102">
        <v>42318</v>
      </c>
      <c r="C215" s="102"/>
      <c r="D215" s="103" t="s">
        <v>643</v>
      </c>
      <c r="E215" s="104" t="s">
        <v>557</v>
      </c>
      <c r="F215" s="105">
        <v>549.5</v>
      </c>
      <c r="G215" s="104"/>
      <c r="H215" s="104">
        <v>630</v>
      </c>
      <c r="I215" s="122">
        <v>630</v>
      </c>
      <c r="J215" s="123" t="s">
        <v>639</v>
      </c>
      <c r="K215" s="124">
        <f t="shared" si="122"/>
        <v>80.5</v>
      </c>
      <c r="L215" s="125">
        <f t="shared" si="123"/>
        <v>0.1464968152866242</v>
      </c>
      <c r="M215" s="126" t="s">
        <v>556</v>
      </c>
      <c r="N215" s="127">
        <v>42419</v>
      </c>
      <c r="O215" s="54"/>
      <c r="P215" s="13"/>
      <c r="Q215" s="13"/>
      <c r="R215" s="14"/>
      <c r="S215" s="13"/>
      <c r="T215" s="13"/>
      <c r="U215" s="13"/>
      <c r="V215" s="13"/>
      <c r="W215" s="13"/>
      <c r="X215" s="13"/>
      <c r="Y215" s="13"/>
      <c r="Z215" s="13"/>
    </row>
    <row r="216" spans="1:26">
      <c r="A216" s="194">
        <v>44</v>
      </c>
      <c r="B216" s="102">
        <v>42342</v>
      </c>
      <c r="C216" s="102"/>
      <c r="D216" s="103" t="s">
        <v>644</v>
      </c>
      <c r="E216" s="104" t="s">
        <v>580</v>
      </c>
      <c r="F216" s="105">
        <v>1027.5</v>
      </c>
      <c r="G216" s="104"/>
      <c r="H216" s="104">
        <v>1315</v>
      </c>
      <c r="I216" s="122">
        <v>1250</v>
      </c>
      <c r="J216" s="123" t="s">
        <v>639</v>
      </c>
      <c r="K216" s="124">
        <f t="shared" si="122"/>
        <v>287.5</v>
      </c>
      <c r="L216" s="125">
        <f t="shared" si="123"/>
        <v>0.27980535279805352</v>
      </c>
      <c r="M216" s="126" t="s">
        <v>556</v>
      </c>
      <c r="N216" s="127">
        <v>43244</v>
      </c>
      <c r="O216" s="54"/>
      <c r="P216" s="13"/>
      <c r="Q216" s="13"/>
      <c r="R216" s="14"/>
      <c r="S216" s="13"/>
      <c r="T216" s="13"/>
      <c r="U216" s="13"/>
      <c r="V216" s="13"/>
      <c r="W216" s="13"/>
      <c r="X216" s="13"/>
      <c r="Y216" s="13"/>
      <c r="Z216" s="13"/>
    </row>
    <row r="217" spans="1:26">
      <c r="A217" s="194">
        <v>45</v>
      </c>
      <c r="B217" s="102">
        <v>42367</v>
      </c>
      <c r="C217" s="102"/>
      <c r="D217" s="103" t="s">
        <v>645</v>
      </c>
      <c r="E217" s="104" t="s">
        <v>580</v>
      </c>
      <c r="F217" s="105">
        <v>465</v>
      </c>
      <c r="G217" s="104"/>
      <c r="H217" s="104">
        <v>540</v>
      </c>
      <c r="I217" s="122">
        <v>540</v>
      </c>
      <c r="J217" s="123" t="s">
        <v>639</v>
      </c>
      <c r="K217" s="124">
        <f t="shared" si="122"/>
        <v>75</v>
      </c>
      <c r="L217" s="125">
        <f t="shared" si="123"/>
        <v>0.16129032258064516</v>
      </c>
      <c r="M217" s="126" t="s">
        <v>556</v>
      </c>
      <c r="N217" s="127">
        <v>42530</v>
      </c>
      <c r="O217" s="54"/>
      <c r="P217" s="13"/>
      <c r="Q217" s="13"/>
      <c r="R217" s="14"/>
      <c r="S217" s="13"/>
      <c r="T217" s="13"/>
      <c r="U217" s="13"/>
      <c r="V217" s="13"/>
      <c r="W217" s="13"/>
      <c r="X217" s="13"/>
      <c r="Y217" s="13"/>
      <c r="Z217" s="13"/>
    </row>
    <row r="218" spans="1:26">
      <c r="A218" s="194">
        <v>46</v>
      </c>
      <c r="B218" s="102">
        <v>42380</v>
      </c>
      <c r="C218" s="102"/>
      <c r="D218" s="103" t="s">
        <v>376</v>
      </c>
      <c r="E218" s="104" t="s">
        <v>557</v>
      </c>
      <c r="F218" s="105">
        <v>81</v>
      </c>
      <c r="G218" s="104"/>
      <c r="H218" s="104">
        <v>110</v>
      </c>
      <c r="I218" s="122">
        <v>110</v>
      </c>
      <c r="J218" s="123" t="s">
        <v>639</v>
      </c>
      <c r="K218" s="124">
        <f t="shared" si="122"/>
        <v>29</v>
      </c>
      <c r="L218" s="125">
        <f t="shared" si="123"/>
        <v>0.35802469135802467</v>
      </c>
      <c r="M218" s="126" t="s">
        <v>556</v>
      </c>
      <c r="N218" s="127">
        <v>42745</v>
      </c>
      <c r="O218" s="54"/>
      <c r="P218" s="13"/>
      <c r="Q218" s="13"/>
      <c r="R218" s="14"/>
      <c r="S218" s="13"/>
      <c r="T218" s="13"/>
      <c r="U218" s="13"/>
      <c r="V218" s="13"/>
      <c r="W218" s="13"/>
      <c r="X218" s="13"/>
      <c r="Y218" s="13"/>
      <c r="Z218" s="13"/>
    </row>
    <row r="219" spans="1:26">
      <c r="A219" s="194">
        <v>47</v>
      </c>
      <c r="B219" s="102">
        <v>42382</v>
      </c>
      <c r="C219" s="102"/>
      <c r="D219" s="103" t="s">
        <v>646</v>
      </c>
      <c r="E219" s="104" t="s">
        <v>557</v>
      </c>
      <c r="F219" s="105">
        <v>417.5</v>
      </c>
      <c r="G219" s="104"/>
      <c r="H219" s="104">
        <v>547</v>
      </c>
      <c r="I219" s="122">
        <v>535</v>
      </c>
      <c r="J219" s="123" t="s">
        <v>639</v>
      </c>
      <c r="K219" s="124">
        <f t="shared" si="122"/>
        <v>129.5</v>
      </c>
      <c r="L219" s="125">
        <f t="shared" si="123"/>
        <v>0.31017964071856285</v>
      </c>
      <c r="M219" s="126" t="s">
        <v>556</v>
      </c>
      <c r="N219" s="127">
        <v>42578</v>
      </c>
      <c r="O219" s="54"/>
      <c r="P219" s="13"/>
      <c r="Q219" s="13"/>
      <c r="R219" s="14"/>
      <c r="S219" s="13"/>
      <c r="T219" s="13"/>
      <c r="U219" s="13"/>
      <c r="V219" s="13"/>
      <c r="W219" s="13"/>
      <c r="X219" s="13"/>
      <c r="Y219" s="13"/>
      <c r="Z219" s="13"/>
    </row>
    <row r="220" spans="1:26">
      <c r="A220" s="194">
        <v>48</v>
      </c>
      <c r="B220" s="102">
        <v>42408</v>
      </c>
      <c r="C220" s="102"/>
      <c r="D220" s="103" t="s">
        <v>647</v>
      </c>
      <c r="E220" s="104" t="s">
        <v>580</v>
      </c>
      <c r="F220" s="105">
        <v>650</v>
      </c>
      <c r="G220" s="104"/>
      <c r="H220" s="104">
        <v>800</v>
      </c>
      <c r="I220" s="122">
        <v>800</v>
      </c>
      <c r="J220" s="123" t="s">
        <v>639</v>
      </c>
      <c r="K220" s="124">
        <f t="shared" si="122"/>
        <v>150</v>
      </c>
      <c r="L220" s="125">
        <f t="shared" si="123"/>
        <v>0.23076923076923078</v>
      </c>
      <c r="M220" s="126" t="s">
        <v>556</v>
      </c>
      <c r="N220" s="127">
        <v>43154</v>
      </c>
      <c r="O220" s="54"/>
      <c r="P220" s="13"/>
      <c r="Q220" s="13"/>
      <c r="R220" s="14"/>
      <c r="S220" s="13"/>
      <c r="T220" s="13"/>
      <c r="U220" s="13"/>
      <c r="V220" s="13"/>
      <c r="W220" s="13"/>
      <c r="X220" s="13"/>
      <c r="Y220" s="13"/>
      <c r="Z220" s="13"/>
    </row>
    <row r="221" spans="1:26">
      <c r="A221" s="194">
        <v>49</v>
      </c>
      <c r="B221" s="102">
        <v>42433</v>
      </c>
      <c r="C221" s="102"/>
      <c r="D221" s="103" t="s">
        <v>193</v>
      </c>
      <c r="E221" s="104" t="s">
        <v>580</v>
      </c>
      <c r="F221" s="105">
        <v>437.5</v>
      </c>
      <c r="G221" s="104"/>
      <c r="H221" s="104">
        <v>504.5</v>
      </c>
      <c r="I221" s="122">
        <v>522</v>
      </c>
      <c r="J221" s="123" t="s">
        <v>648</v>
      </c>
      <c r="K221" s="124">
        <f t="shared" si="122"/>
        <v>67</v>
      </c>
      <c r="L221" s="125">
        <f t="shared" si="123"/>
        <v>0.15314285714285714</v>
      </c>
      <c r="M221" s="126" t="s">
        <v>556</v>
      </c>
      <c r="N221" s="127">
        <v>42480</v>
      </c>
      <c r="O221" s="54"/>
      <c r="P221" s="13"/>
      <c r="Q221" s="13"/>
      <c r="R221" s="14"/>
      <c r="S221" s="13"/>
      <c r="T221" s="13"/>
      <c r="U221" s="13"/>
      <c r="V221" s="13"/>
      <c r="W221" s="13"/>
      <c r="X221" s="13"/>
      <c r="Y221" s="13"/>
      <c r="Z221" s="13"/>
    </row>
    <row r="222" spans="1:26">
      <c r="A222" s="194">
        <v>50</v>
      </c>
      <c r="B222" s="102">
        <v>42438</v>
      </c>
      <c r="C222" s="102"/>
      <c r="D222" s="103" t="s">
        <v>649</v>
      </c>
      <c r="E222" s="104" t="s">
        <v>580</v>
      </c>
      <c r="F222" s="105">
        <v>189.5</v>
      </c>
      <c r="G222" s="104"/>
      <c r="H222" s="104">
        <v>218</v>
      </c>
      <c r="I222" s="122">
        <v>218</v>
      </c>
      <c r="J222" s="123" t="s">
        <v>639</v>
      </c>
      <c r="K222" s="124">
        <f t="shared" si="122"/>
        <v>28.5</v>
      </c>
      <c r="L222" s="125">
        <f t="shared" si="123"/>
        <v>0.15039577836411611</v>
      </c>
      <c r="M222" s="126" t="s">
        <v>556</v>
      </c>
      <c r="N222" s="127">
        <v>43034</v>
      </c>
      <c r="O222" s="54"/>
      <c r="P222" s="13"/>
      <c r="Q222" s="13"/>
      <c r="R222" s="14"/>
      <c r="S222" s="13"/>
      <c r="T222" s="13"/>
      <c r="U222" s="13"/>
      <c r="V222" s="13"/>
      <c r="W222" s="13"/>
      <c r="X222" s="13"/>
      <c r="Y222" s="13"/>
      <c r="Z222" s="13"/>
    </row>
    <row r="223" spans="1:26">
      <c r="A223" s="339">
        <v>51</v>
      </c>
      <c r="B223" s="111">
        <v>42471</v>
      </c>
      <c r="C223" s="111"/>
      <c r="D223" s="112" t="s">
        <v>650</v>
      </c>
      <c r="E223" s="113" t="s">
        <v>580</v>
      </c>
      <c r="F223" s="114">
        <v>36.5</v>
      </c>
      <c r="G223" s="115"/>
      <c r="H223" s="115">
        <v>15.85</v>
      </c>
      <c r="I223" s="115">
        <v>60</v>
      </c>
      <c r="J223" s="134" t="s">
        <v>651</v>
      </c>
      <c r="K223" s="130">
        <f t="shared" si="122"/>
        <v>-20.65</v>
      </c>
      <c r="L223" s="164">
        <f t="shared" si="123"/>
        <v>-0.5657534246575342</v>
      </c>
      <c r="M223" s="132" t="s">
        <v>620</v>
      </c>
      <c r="N223" s="165">
        <v>43627</v>
      </c>
      <c r="O223" s="54"/>
      <c r="P223" s="13"/>
      <c r="Q223" s="13"/>
      <c r="R223" s="14"/>
      <c r="S223" s="13"/>
      <c r="T223" s="13"/>
      <c r="U223" s="13"/>
      <c r="V223" s="13"/>
      <c r="W223" s="13"/>
      <c r="X223" s="13"/>
      <c r="Y223" s="13"/>
      <c r="Z223" s="13"/>
    </row>
    <row r="224" spans="1:26">
      <c r="A224" s="194">
        <v>52</v>
      </c>
      <c r="B224" s="102">
        <v>42472</v>
      </c>
      <c r="C224" s="102"/>
      <c r="D224" s="103" t="s">
        <v>652</v>
      </c>
      <c r="E224" s="104" t="s">
        <v>580</v>
      </c>
      <c r="F224" s="105">
        <v>93</v>
      </c>
      <c r="G224" s="104"/>
      <c r="H224" s="104">
        <v>149</v>
      </c>
      <c r="I224" s="122">
        <v>140</v>
      </c>
      <c r="J224" s="137" t="s">
        <v>653</v>
      </c>
      <c r="K224" s="124">
        <f t="shared" si="122"/>
        <v>56</v>
      </c>
      <c r="L224" s="125">
        <f t="shared" si="123"/>
        <v>0.60215053763440862</v>
      </c>
      <c r="M224" s="126" t="s">
        <v>556</v>
      </c>
      <c r="N224" s="127">
        <v>42740</v>
      </c>
      <c r="O224" s="54"/>
      <c r="P224" s="13"/>
      <c r="Q224" s="13"/>
      <c r="R224" s="14"/>
      <c r="S224" s="13"/>
      <c r="T224" s="13"/>
      <c r="U224" s="13"/>
      <c r="V224" s="13"/>
      <c r="W224" s="13"/>
      <c r="X224" s="13"/>
      <c r="Y224" s="13"/>
      <c r="Z224" s="13"/>
    </row>
    <row r="225" spans="1:26">
      <c r="A225" s="194">
        <v>53</v>
      </c>
      <c r="B225" s="102">
        <v>42472</v>
      </c>
      <c r="C225" s="102"/>
      <c r="D225" s="103" t="s">
        <v>654</v>
      </c>
      <c r="E225" s="104" t="s">
        <v>580</v>
      </c>
      <c r="F225" s="105">
        <v>130</v>
      </c>
      <c r="G225" s="104"/>
      <c r="H225" s="104">
        <v>150</v>
      </c>
      <c r="I225" s="122" t="s">
        <v>655</v>
      </c>
      <c r="J225" s="123" t="s">
        <v>639</v>
      </c>
      <c r="K225" s="124">
        <f t="shared" si="122"/>
        <v>20</v>
      </c>
      <c r="L225" s="125">
        <f t="shared" si="123"/>
        <v>0.15384615384615385</v>
      </c>
      <c r="M225" s="126" t="s">
        <v>556</v>
      </c>
      <c r="N225" s="127">
        <v>42564</v>
      </c>
      <c r="O225" s="54"/>
      <c r="P225" s="13"/>
      <c r="Q225" s="13"/>
      <c r="R225" s="14"/>
      <c r="S225" s="13"/>
      <c r="T225" s="13"/>
      <c r="U225" s="13"/>
      <c r="V225" s="13"/>
      <c r="W225" s="13"/>
      <c r="X225" s="13"/>
      <c r="Y225" s="13"/>
      <c r="Z225" s="13"/>
    </row>
    <row r="226" spans="1:26">
      <c r="A226" s="194">
        <v>54</v>
      </c>
      <c r="B226" s="102">
        <v>42473</v>
      </c>
      <c r="C226" s="102"/>
      <c r="D226" s="103" t="s">
        <v>344</v>
      </c>
      <c r="E226" s="104" t="s">
        <v>580</v>
      </c>
      <c r="F226" s="105">
        <v>196</v>
      </c>
      <c r="G226" s="104"/>
      <c r="H226" s="104">
        <v>299</v>
      </c>
      <c r="I226" s="122">
        <v>299</v>
      </c>
      <c r="J226" s="123" t="s">
        <v>639</v>
      </c>
      <c r="K226" s="124">
        <v>103</v>
      </c>
      <c r="L226" s="125">
        <v>0.52551020408163296</v>
      </c>
      <c r="M226" s="126" t="s">
        <v>556</v>
      </c>
      <c r="N226" s="127">
        <v>42620</v>
      </c>
      <c r="O226" s="54"/>
      <c r="P226" s="13"/>
      <c r="Q226" s="13"/>
      <c r="R226" s="14"/>
      <c r="S226" s="13"/>
      <c r="T226" s="13"/>
      <c r="U226" s="13"/>
      <c r="V226" s="13"/>
      <c r="W226" s="13"/>
      <c r="X226" s="13"/>
      <c r="Y226" s="13"/>
      <c r="Z226" s="13"/>
    </row>
    <row r="227" spans="1:26">
      <c r="A227" s="194">
        <v>55</v>
      </c>
      <c r="B227" s="102">
        <v>42473</v>
      </c>
      <c r="C227" s="102"/>
      <c r="D227" s="103" t="s">
        <v>713</v>
      </c>
      <c r="E227" s="104" t="s">
        <v>580</v>
      </c>
      <c r="F227" s="105">
        <v>88</v>
      </c>
      <c r="G227" s="104"/>
      <c r="H227" s="104">
        <v>103</v>
      </c>
      <c r="I227" s="122">
        <v>103</v>
      </c>
      <c r="J227" s="123" t="s">
        <v>639</v>
      </c>
      <c r="K227" s="124">
        <v>15</v>
      </c>
      <c r="L227" s="125">
        <v>0.170454545454545</v>
      </c>
      <c r="M227" s="126" t="s">
        <v>556</v>
      </c>
      <c r="N227" s="127">
        <v>42530</v>
      </c>
      <c r="O227" s="54"/>
      <c r="P227" s="13"/>
      <c r="Q227" s="13"/>
      <c r="R227" s="14"/>
      <c r="S227" s="13"/>
      <c r="T227" s="13"/>
      <c r="U227" s="13"/>
      <c r="V227" s="13"/>
      <c r="W227" s="13"/>
      <c r="X227" s="13"/>
      <c r="Y227" s="13"/>
      <c r="Z227" s="13"/>
    </row>
    <row r="228" spans="1:26">
      <c r="A228" s="194">
        <v>56</v>
      </c>
      <c r="B228" s="102">
        <v>42492</v>
      </c>
      <c r="C228" s="102"/>
      <c r="D228" s="103" t="s">
        <v>656</v>
      </c>
      <c r="E228" s="104" t="s">
        <v>580</v>
      </c>
      <c r="F228" s="105">
        <v>127.5</v>
      </c>
      <c r="G228" s="104"/>
      <c r="H228" s="104">
        <v>148</v>
      </c>
      <c r="I228" s="122" t="s">
        <v>657</v>
      </c>
      <c r="J228" s="123" t="s">
        <v>639</v>
      </c>
      <c r="K228" s="124">
        <f>H228-F228</f>
        <v>20.5</v>
      </c>
      <c r="L228" s="125">
        <f>K228/F228</f>
        <v>0.16078431372549021</v>
      </c>
      <c r="M228" s="126" t="s">
        <v>556</v>
      </c>
      <c r="N228" s="127">
        <v>42564</v>
      </c>
      <c r="O228" s="54"/>
      <c r="P228" s="13"/>
      <c r="Q228" s="13"/>
      <c r="R228" s="14"/>
      <c r="S228" s="13"/>
      <c r="T228" s="13"/>
      <c r="U228" s="13"/>
      <c r="V228" s="13"/>
      <c r="W228" s="13"/>
      <c r="X228" s="13"/>
      <c r="Y228" s="13"/>
      <c r="Z228" s="13"/>
    </row>
    <row r="229" spans="1:26">
      <c r="A229" s="194">
        <v>57</v>
      </c>
      <c r="B229" s="102">
        <v>42493</v>
      </c>
      <c r="C229" s="102"/>
      <c r="D229" s="103" t="s">
        <v>658</v>
      </c>
      <c r="E229" s="104" t="s">
        <v>580</v>
      </c>
      <c r="F229" s="105">
        <v>675</v>
      </c>
      <c r="G229" s="104"/>
      <c r="H229" s="104">
        <v>815</v>
      </c>
      <c r="I229" s="122" t="s">
        <v>659</v>
      </c>
      <c r="J229" s="123" t="s">
        <v>639</v>
      </c>
      <c r="K229" s="124">
        <f>H229-F229</f>
        <v>140</v>
      </c>
      <c r="L229" s="125">
        <f>K229/F229</f>
        <v>0.2074074074074074</v>
      </c>
      <c r="M229" s="126" t="s">
        <v>556</v>
      </c>
      <c r="N229" s="127">
        <v>43154</v>
      </c>
      <c r="O229" s="54"/>
      <c r="P229" s="13"/>
      <c r="Q229" s="13"/>
      <c r="R229" s="14"/>
      <c r="S229" s="13"/>
      <c r="T229" s="13"/>
      <c r="U229" s="13"/>
      <c r="V229" s="13"/>
      <c r="W229" s="13"/>
      <c r="X229" s="13"/>
      <c r="Y229" s="13"/>
      <c r="Z229" s="13"/>
    </row>
    <row r="230" spans="1:26">
      <c r="A230" s="195">
        <v>58</v>
      </c>
      <c r="B230" s="106">
        <v>42522</v>
      </c>
      <c r="C230" s="106"/>
      <c r="D230" s="107" t="s">
        <v>714</v>
      </c>
      <c r="E230" s="108" t="s">
        <v>580</v>
      </c>
      <c r="F230" s="109">
        <v>500</v>
      </c>
      <c r="G230" s="109"/>
      <c r="H230" s="110">
        <v>232.5</v>
      </c>
      <c r="I230" s="128" t="s">
        <v>715</v>
      </c>
      <c r="J230" s="129" t="s">
        <v>716</v>
      </c>
      <c r="K230" s="130">
        <f>H230-F230</f>
        <v>-267.5</v>
      </c>
      <c r="L230" s="131">
        <f>K230/F230</f>
        <v>-0.53500000000000003</v>
      </c>
      <c r="M230" s="132" t="s">
        <v>620</v>
      </c>
      <c r="N230" s="133">
        <v>43735</v>
      </c>
      <c r="O230" s="54"/>
      <c r="P230" s="13"/>
      <c r="Q230" s="13"/>
      <c r="R230" s="14"/>
      <c r="S230" s="13"/>
      <c r="T230" s="13"/>
      <c r="U230" s="13"/>
      <c r="V230" s="13"/>
      <c r="W230" s="13"/>
      <c r="X230" s="13"/>
      <c r="Y230" s="13"/>
      <c r="Z230" s="13"/>
    </row>
    <row r="231" spans="1:26">
      <c r="A231" s="194">
        <v>59</v>
      </c>
      <c r="B231" s="102">
        <v>42527</v>
      </c>
      <c r="C231" s="102"/>
      <c r="D231" s="103" t="s">
        <v>660</v>
      </c>
      <c r="E231" s="104" t="s">
        <v>580</v>
      </c>
      <c r="F231" s="105">
        <v>110</v>
      </c>
      <c r="G231" s="104"/>
      <c r="H231" s="104">
        <v>126.5</v>
      </c>
      <c r="I231" s="122">
        <v>125</v>
      </c>
      <c r="J231" s="123" t="s">
        <v>589</v>
      </c>
      <c r="K231" s="124">
        <f>H231-F231</f>
        <v>16.5</v>
      </c>
      <c r="L231" s="125">
        <f>K231/F231</f>
        <v>0.15</v>
      </c>
      <c r="M231" s="126" t="s">
        <v>556</v>
      </c>
      <c r="N231" s="127">
        <v>42552</v>
      </c>
      <c r="O231" s="54"/>
      <c r="P231" s="13"/>
      <c r="Q231" s="13"/>
      <c r="R231" s="14"/>
      <c r="S231" s="13"/>
      <c r="T231" s="13"/>
      <c r="U231" s="13"/>
      <c r="V231" s="13"/>
      <c r="W231" s="13"/>
      <c r="X231" s="13"/>
      <c r="Y231" s="13"/>
      <c r="Z231" s="13"/>
    </row>
    <row r="232" spans="1:26">
      <c r="A232" s="194">
        <v>60</v>
      </c>
      <c r="B232" s="102">
        <v>42538</v>
      </c>
      <c r="C232" s="102"/>
      <c r="D232" s="103" t="s">
        <v>661</v>
      </c>
      <c r="E232" s="104" t="s">
        <v>580</v>
      </c>
      <c r="F232" s="105">
        <v>44</v>
      </c>
      <c r="G232" s="104"/>
      <c r="H232" s="104">
        <v>69.5</v>
      </c>
      <c r="I232" s="122">
        <v>69.5</v>
      </c>
      <c r="J232" s="123" t="s">
        <v>662</v>
      </c>
      <c r="K232" s="124">
        <f>H232-F232</f>
        <v>25.5</v>
      </c>
      <c r="L232" s="125">
        <f>K232/F232</f>
        <v>0.57954545454545459</v>
      </c>
      <c r="M232" s="126" t="s">
        <v>556</v>
      </c>
      <c r="N232" s="127">
        <v>42977</v>
      </c>
      <c r="O232" s="54"/>
      <c r="P232" s="13"/>
      <c r="Q232" s="13"/>
      <c r="R232" s="14"/>
      <c r="S232" s="13"/>
      <c r="T232" s="13"/>
      <c r="U232" s="13"/>
      <c r="V232" s="13"/>
      <c r="W232" s="13"/>
      <c r="X232" s="13"/>
      <c r="Y232" s="13"/>
      <c r="Z232" s="13"/>
    </row>
    <row r="233" spans="1:26">
      <c r="A233" s="194">
        <v>61</v>
      </c>
      <c r="B233" s="102">
        <v>42549</v>
      </c>
      <c r="C233" s="102"/>
      <c r="D233" s="144" t="s">
        <v>717</v>
      </c>
      <c r="E233" s="104" t="s">
        <v>580</v>
      </c>
      <c r="F233" s="105">
        <v>262.5</v>
      </c>
      <c r="G233" s="104"/>
      <c r="H233" s="104">
        <v>340</v>
      </c>
      <c r="I233" s="122">
        <v>333</v>
      </c>
      <c r="J233" s="123" t="s">
        <v>718</v>
      </c>
      <c r="K233" s="124">
        <v>77.5</v>
      </c>
      <c r="L233" s="125">
        <v>0.29523809523809502</v>
      </c>
      <c r="M233" s="126" t="s">
        <v>556</v>
      </c>
      <c r="N233" s="127">
        <v>43017</v>
      </c>
      <c r="O233" s="54"/>
      <c r="P233" s="13"/>
      <c r="Q233" s="13"/>
      <c r="R233" s="14"/>
      <c r="S233" s="13"/>
      <c r="T233" s="13"/>
      <c r="U233" s="13"/>
      <c r="V233" s="13"/>
      <c r="W233" s="13"/>
      <c r="X233" s="13"/>
      <c r="Y233" s="13"/>
      <c r="Z233" s="13"/>
    </row>
    <row r="234" spans="1:26">
      <c r="A234" s="194">
        <v>62</v>
      </c>
      <c r="B234" s="102">
        <v>42549</v>
      </c>
      <c r="C234" s="102"/>
      <c r="D234" s="144" t="s">
        <v>719</v>
      </c>
      <c r="E234" s="104" t="s">
        <v>580</v>
      </c>
      <c r="F234" s="105">
        <v>840</v>
      </c>
      <c r="G234" s="104"/>
      <c r="H234" s="104">
        <v>1230</v>
      </c>
      <c r="I234" s="122">
        <v>1230</v>
      </c>
      <c r="J234" s="123" t="s">
        <v>639</v>
      </c>
      <c r="K234" s="124">
        <v>390</v>
      </c>
      <c r="L234" s="125">
        <v>0.46428571428571402</v>
      </c>
      <c r="M234" s="126" t="s">
        <v>556</v>
      </c>
      <c r="N234" s="127">
        <v>42649</v>
      </c>
      <c r="O234" s="54"/>
      <c r="P234" s="13"/>
      <c r="Q234" s="13"/>
      <c r="R234" s="14"/>
      <c r="S234" s="13"/>
      <c r="T234" s="13"/>
      <c r="U234" s="13"/>
      <c r="V234" s="13"/>
      <c r="W234" s="13"/>
      <c r="X234" s="13"/>
      <c r="Y234" s="13"/>
      <c r="Z234" s="13"/>
    </row>
    <row r="235" spans="1:26">
      <c r="A235" s="340">
        <v>63</v>
      </c>
      <c r="B235" s="139">
        <v>42556</v>
      </c>
      <c r="C235" s="139"/>
      <c r="D235" s="140" t="s">
        <v>663</v>
      </c>
      <c r="E235" s="141" t="s">
        <v>580</v>
      </c>
      <c r="F235" s="142">
        <v>395</v>
      </c>
      <c r="G235" s="143"/>
      <c r="H235" s="143">
        <f>(468.5+342.5)/2</f>
        <v>405.5</v>
      </c>
      <c r="I235" s="143">
        <v>510</v>
      </c>
      <c r="J235" s="166" t="s">
        <v>664</v>
      </c>
      <c r="K235" s="167">
        <f t="shared" ref="K235:K241" si="124">H235-F235</f>
        <v>10.5</v>
      </c>
      <c r="L235" s="168">
        <f t="shared" ref="L235:L241" si="125">K235/F235</f>
        <v>2.6582278481012658E-2</v>
      </c>
      <c r="M235" s="169" t="s">
        <v>665</v>
      </c>
      <c r="N235" s="170">
        <v>43606</v>
      </c>
      <c r="O235" s="54"/>
      <c r="P235" s="13"/>
      <c r="Q235" s="13"/>
      <c r="R235" s="14"/>
      <c r="S235" s="13"/>
      <c r="T235" s="13"/>
      <c r="U235" s="13"/>
      <c r="V235" s="13"/>
      <c r="W235" s="13"/>
      <c r="X235" s="13"/>
      <c r="Y235" s="13"/>
      <c r="Z235" s="13"/>
    </row>
    <row r="236" spans="1:26">
      <c r="A236" s="195">
        <v>64</v>
      </c>
      <c r="B236" s="106">
        <v>42584</v>
      </c>
      <c r="C236" s="106"/>
      <c r="D236" s="107" t="s">
        <v>666</v>
      </c>
      <c r="E236" s="108" t="s">
        <v>557</v>
      </c>
      <c r="F236" s="109">
        <f>169.5-12.8</f>
        <v>156.69999999999999</v>
      </c>
      <c r="G236" s="109"/>
      <c r="H236" s="110">
        <v>77</v>
      </c>
      <c r="I236" s="128" t="s">
        <v>667</v>
      </c>
      <c r="J236" s="359" t="s">
        <v>795</v>
      </c>
      <c r="K236" s="130">
        <f t="shared" si="124"/>
        <v>-79.699999999999989</v>
      </c>
      <c r="L236" s="131">
        <f t="shared" si="125"/>
        <v>-0.50861518825781749</v>
      </c>
      <c r="M236" s="132" t="s">
        <v>620</v>
      </c>
      <c r="N236" s="133">
        <v>43522</v>
      </c>
      <c r="O236" s="54"/>
      <c r="P236" s="13"/>
      <c r="Q236" s="13"/>
      <c r="R236" s="14"/>
      <c r="S236" s="13"/>
      <c r="T236" s="13"/>
      <c r="U236" s="13"/>
      <c r="V236" s="13"/>
      <c r="W236" s="13"/>
      <c r="X236" s="13"/>
      <c r="Y236" s="13"/>
      <c r="Z236" s="13"/>
    </row>
    <row r="237" spans="1:26">
      <c r="A237" s="195">
        <v>65</v>
      </c>
      <c r="B237" s="106">
        <v>42586</v>
      </c>
      <c r="C237" s="106"/>
      <c r="D237" s="107" t="s">
        <v>668</v>
      </c>
      <c r="E237" s="108" t="s">
        <v>580</v>
      </c>
      <c r="F237" s="109">
        <v>400</v>
      </c>
      <c r="G237" s="109"/>
      <c r="H237" s="110">
        <v>305</v>
      </c>
      <c r="I237" s="128">
        <v>475</v>
      </c>
      <c r="J237" s="129" t="s">
        <v>669</v>
      </c>
      <c r="K237" s="130">
        <f t="shared" si="124"/>
        <v>-95</v>
      </c>
      <c r="L237" s="131">
        <f t="shared" si="125"/>
        <v>-0.23749999999999999</v>
      </c>
      <c r="M237" s="132" t="s">
        <v>620</v>
      </c>
      <c r="N237" s="133">
        <v>43606</v>
      </c>
      <c r="O237" s="54"/>
      <c r="P237" s="13"/>
      <c r="Q237" s="13"/>
      <c r="R237" s="14"/>
      <c r="S237" s="13"/>
      <c r="T237" s="13"/>
      <c r="U237" s="13"/>
      <c r="V237" s="13"/>
      <c r="W237" s="13"/>
      <c r="X237" s="13"/>
      <c r="Y237" s="13"/>
      <c r="Z237" s="13"/>
    </row>
    <row r="238" spans="1:26">
      <c r="A238" s="194">
        <v>66</v>
      </c>
      <c r="B238" s="102">
        <v>42593</v>
      </c>
      <c r="C238" s="102"/>
      <c r="D238" s="103" t="s">
        <v>670</v>
      </c>
      <c r="E238" s="104" t="s">
        <v>580</v>
      </c>
      <c r="F238" s="105">
        <v>86.5</v>
      </c>
      <c r="G238" s="104"/>
      <c r="H238" s="104">
        <v>130</v>
      </c>
      <c r="I238" s="122">
        <v>130</v>
      </c>
      <c r="J238" s="137" t="s">
        <v>671</v>
      </c>
      <c r="K238" s="124">
        <f t="shared" si="124"/>
        <v>43.5</v>
      </c>
      <c r="L238" s="125">
        <f t="shared" si="125"/>
        <v>0.50289017341040465</v>
      </c>
      <c r="M238" s="126" t="s">
        <v>556</v>
      </c>
      <c r="N238" s="127">
        <v>43091</v>
      </c>
      <c r="O238" s="54"/>
      <c r="P238" s="13"/>
      <c r="Q238" s="13"/>
      <c r="R238" s="14"/>
      <c r="S238" s="13"/>
      <c r="T238" s="13"/>
      <c r="U238" s="13"/>
      <c r="V238" s="13"/>
      <c r="W238" s="13"/>
      <c r="X238" s="13"/>
      <c r="Y238" s="13"/>
      <c r="Z238" s="13"/>
    </row>
    <row r="239" spans="1:26">
      <c r="A239" s="195">
        <v>67</v>
      </c>
      <c r="B239" s="106">
        <v>42600</v>
      </c>
      <c r="C239" s="106"/>
      <c r="D239" s="107" t="s">
        <v>367</v>
      </c>
      <c r="E239" s="108" t="s">
        <v>580</v>
      </c>
      <c r="F239" s="109">
        <v>133.5</v>
      </c>
      <c r="G239" s="109"/>
      <c r="H239" s="110">
        <v>126.5</v>
      </c>
      <c r="I239" s="128">
        <v>178</v>
      </c>
      <c r="J239" s="129" t="s">
        <v>672</v>
      </c>
      <c r="K239" s="130">
        <f t="shared" si="124"/>
        <v>-7</v>
      </c>
      <c r="L239" s="131">
        <f t="shared" si="125"/>
        <v>-5.2434456928838954E-2</v>
      </c>
      <c r="M239" s="132" t="s">
        <v>620</v>
      </c>
      <c r="N239" s="133">
        <v>42615</v>
      </c>
      <c r="O239" s="54"/>
      <c r="P239" s="13"/>
      <c r="Q239" s="13"/>
      <c r="R239" s="14"/>
      <c r="S239" s="13"/>
      <c r="T239" s="13"/>
      <c r="U239" s="13"/>
      <c r="V239" s="13"/>
      <c r="W239" s="13"/>
      <c r="X239" s="13"/>
      <c r="Y239" s="13"/>
      <c r="Z239" s="13"/>
    </row>
    <row r="240" spans="1:26">
      <c r="A240" s="194">
        <v>68</v>
      </c>
      <c r="B240" s="102">
        <v>42613</v>
      </c>
      <c r="C240" s="102"/>
      <c r="D240" s="103" t="s">
        <v>673</v>
      </c>
      <c r="E240" s="104" t="s">
        <v>580</v>
      </c>
      <c r="F240" s="105">
        <v>560</v>
      </c>
      <c r="G240" s="104"/>
      <c r="H240" s="104">
        <v>725</v>
      </c>
      <c r="I240" s="122">
        <v>725</v>
      </c>
      <c r="J240" s="123" t="s">
        <v>582</v>
      </c>
      <c r="K240" s="124">
        <f t="shared" si="124"/>
        <v>165</v>
      </c>
      <c r="L240" s="125">
        <f t="shared" si="125"/>
        <v>0.29464285714285715</v>
      </c>
      <c r="M240" s="126" t="s">
        <v>556</v>
      </c>
      <c r="N240" s="127">
        <v>42456</v>
      </c>
      <c r="O240" s="54"/>
      <c r="P240" s="13"/>
      <c r="Q240" s="13"/>
      <c r="R240" s="14"/>
      <c r="S240" s="13"/>
      <c r="T240" s="13"/>
      <c r="U240" s="13"/>
      <c r="V240" s="13"/>
      <c r="W240" s="13"/>
      <c r="X240" s="13"/>
      <c r="Y240" s="13"/>
      <c r="Z240" s="13"/>
    </row>
    <row r="241" spans="1:26">
      <c r="A241" s="194">
        <v>69</v>
      </c>
      <c r="B241" s="102">
        <v>42614</v>
      </c>
      <c r="C241" s="102"/>
      <c r="D241" s="103" t="s">
        <v>674</v>
      </c>
      <c r="E241" s="104" t="s">
        <v>580</v>
      </c>
      <c r="F241" s="105">
        <v>160.5</v>
      </c>
      <c r="G241" s="104"/>
      <c r="H241" s="104">
        <v>210</v>
      </c>
      <c r="I241" s="122">
        <v>210</v>
      </c>
      <c r="J241" s="123" t="s">
        <v>582</v>
      </c>
      <c r="K241" s="124">
        <f t="shared" si="124"/>
        <v>49.5</v>
      </c>
      <c r="L241" s="125">
        <f t="shared" si="125"/>
        <v>0.30841121495327101</v>
      </c>
      <c r="M241" s="126" t="s">
        <v>556</v>
      </c>
      <c r="N241" s="127">
        <v>42871</v>
      </c>
      <c r="O241" s="54"/>
      <c r="P241" s="13"/>
      <c r="Q241" s="13"/>
      <c r="R241" s="14"/>
      <c r="S241" s="13"/>
      <c r="T241" s="13"/>
      <c r="U241" s="13"/>
      <c r="V241" s="13"/>
      <c r="W241" s="13"/>
      <c r="X241" s="13"/>
      <c r="Y241" s="13"/>
      <c r="Z241" s="13"/>
    </row>
    <row r="242" spans="1:26">
      <c r="A242" s="194">
        <v>70</v>
      </c>
      <c r="B242" s="102">
        <v>42646</v>
      </c>
      <c r="C242" s="102"/>
      <c r="D242" s="144" t="s">
        <v>390</v>
      </c>
      <c r="E242" s="104" t="s">
        <v>580</v>
      </c>
      <c r="F242" s="105">
        <v>430</v>
      </c>
      <c r="G242" s="104"/>
      <c r="H242" s="104">
        <v>596</v>
      </c>
      <c r="I242" s="122">
        <v>575</v>
      </c>
      <c r="J242" s="123" t="s">
        <v>720</v>
      </c>
      <c r="K242" s="124">
        <v>166</v>
      </c>
      <c r="L242" s="125">
        <v>0.38604651162790699</v>
      </c>
      <c r="M242" s="126" t="s">
        <v>556</v>
      </c>
      <c r="N242" s="127">
        <v>42769</v>
      </c>
      <c r="O242" s="54"/>
      <c r="P242" s="13"/>
      <c r="Q242" s="13"/>
      <c r="R242" s="14"/>
      <c r="S242" s="13"/>
      <c r="T242" s="13"/>
      <c r="U242" s="13"/>
      <c r="V242" s="13"/>
      <c r="W242" s="13"/>
      <c r="X242" s="13"/>
      <c r="Y242" s="13"/>
      <c r="Z242" s="13"/>
    </row>
    <row r="243" spans="1:26">
      <c r="A243" s="194">
        <v>71</v>
      </c>
      <c r="B243" s="102">
        <v>42657</v>
      </c>
      <c r="C243" s="102"/>
      <c r="D243" s="103" t="s">
        <v>675</v>
      </c>
      <c r="E243" s="104" t="s">
        <v>580</v>
      </c>
      <c r="F243" s="105">
        <v>280</v>
      </c>
      <c r="G243" s="104"/>
      <c r="H243" s="104">
        <v>345</v>
      </c>
      <c r="I243" s="122">
        <v>345</v>
      </c>
      <c r="J243" s="123" t="s">
        <v>582</v>
      </c>
      <c r="K243" s="124">
        <f t="shared" ref="K243:K248" si="126">H243-F243</f>
        <v>65</v>
      </c>
      <c r="L243" s="125">
        <f>K243/F243</f>
        <v>0.23214285714285715</v>
      </c>
      <c r="M243" s="126" t="s">
        <v>556</v>
      </c>
      <c r="N243" s="127">
        <v>42814</v>
      </c>
      <c r="O243" s="54"/>
      <c r="P243" s="13"/>
      <c r="Q243" s="13"/>
      <c r="R243" s="14"/>
      <c r="S243" s="13"/>
      <c r="T243" s="13"/>
      <c r="U243" s="13"/>
      <c r="V243" s="13"/>
      <c r="W243" s="13"/>
      <c r="X243" s="13"/>
      <c r="Y243" s="13"/>
      <c r="Z243" s="13"/>
    </row>
    <row r="244" spans="1:26">
      <c r="A244" s="194">
        <v>72</v>
      </c>
      <c r="B244" s="102">
        <v>42657</v>
      </c>
      <c r="C244" s="102"/>
      <c r="D244" s="103" t="s">
        <v>676</v>
      </c>
      <c r="E244" s="104" t="s">
        <v>580</v>
      </c>
      <c r="F244" s="105">
        <v>245</v>
      </c>
      <c r="G244" s="104"/>
      <c r="H244" s="104">
        <v>325.5</v>
      </c>
      <c r="I244" s="122">
        <v>330</v>
      </c>
      <c r="J244" s="123" t="s">
        <v>677</v>
      </c>
      <c r="K244" s="124">
        <f t="shared" si="126"/>
        <v>80.5</v>
      </c>
      <c r="L244" s="125">
        <f>K244/F244</f>
        <v>0.32857142857142857</v>
      </c>
      <c r="M244" s="126" t="s">
        <v>556</v>
      </c>
      <c r="N244" s="127">
        <v>42769</v>
      </c>
      <c r="O244" s="54"/>
      <c r="P244" s="13"/>
      <c r="Q244" s="13"/>
      <c r="R244" s="14"/>
      <c r="S244" s="13"/>
      <c r="T244" s="13"/>
      <c r="U244" s="13"/>
      <c r="V244" s="13"/>
      <c r="W244" s="13"/>
      <c r="X244" s="13"/>
      <c r="Y244" s="13"/>
      <c r="Z244" s="13"/>
    </row>
    <row r="245" spans="1:26">
      <c r="A245" s="194">
        <v>73</v>
      </c>
      <c r="B245" s="102">
        <v>42660</v>
      </c>
      <c r="C245" s="102"/>
      <c r="D245" s="103" t="s">
        <v>340</v>
      </c>
      <c r="E245" s="104" t="s">
        <v>580</v>
      </c>
      <c r="F245" s="105">
        <v>125</v>
      </c>
      <c r="G245" s="104"/>
      <c r="H245" s="104">
        <v>160</v>
      </c>
      <c r="I245" s="122">
        <v>160</v>
      </c>
      <c r="J245" s="123" t="s">
        <v>639</v>
      </c>
      <c r="K245" s="124">
        <f t="shared" si="126"/>
        <v>35</v>
      </c>
      <c r="L245" s="125">
        <v>0.28000000000000003</v>
      </c>
      <c r="M245" s="126" t="s">
        <v>556</v>
      </c>
      <c r="N245" s="127">
        <v>42803</v>
      </c>
      <c r="O245" s="54"/>
      <c r="P245" s="13"/>
      <c r="Q245" s="13"/>
      <c r="R245" s="14"/>
      <c r="S245" s="13"/>
      <c r="T245" s="13"/>
      <c r="U245" s="13"/>
      <c r="V245" s="13"/>
      <c r="W245" s="13"/>
      <c r="X245" s="13"/>
      <c r="Y245" s="13"/>
      <c r="Z245" s="13"/>
    </row>
    <row r="246" spans="1:26">
      <c r="A246" s="194">
        <v>74</v>
      </c>
      <c r="B246" s="102">
        <v>42660</v>
      </c>
      <c r="C246" s="102"/>
      <c r="D246" s="103" t="s">
        <v>455</v>
      </c>
      <c r="E246" s="104" t="s">
        <v>580</v>
      </c>
      <c r="F246" s="105">
        <v>114</v>
      </c>
      <c r="G246" s="104"/>
      <c r="H246" s="104">
        <v>145</v>
      </c>
      <c r="I246" s="122">
        <v>145</v>
      </c>
      <c r="J246" s="123" t="s">
        <v>639</v>
      </c>
      <c r="K246" s="124">
        <f t="shared" si="126"/>
        <v>31</v>
      </c>
      <c r="L246" s="125">
        <f>K246/F246</f>
        <v>0.27192982456140352</v>
      </c>
      <c r="M246" s="126" t="s">
        <v>556</v>
      </c>
      <c r="N246" s="127">
        <v>42859</v>
      </c>
      <c r="O246" s="54"/>
      <c r="P246" s="13"/>
      <c r="Q246" s="13"/>
      <c r="R246" s="14"/>
      <c r="S246" s="13"/>
      <c r="T246" s="13"/>
      <c r="U246" s="13"/>
      <c r="V246" s="13"/>
      <c r="W246" s="13"/>
      <c r="X246" s="13"/>
      <c r="Y246" s="13"/>
      <c r="Z246" s="13"/>
    </row>
    <row r="247" spans="1:26">
      <c r="A247" s="194">
        <v>75</v>
      </c>
      <c r="B247" s="102">
        <v>42660</v>
      </c>
      <c r="C247" s="102"/>
      <c r="D247" s="103" t="s">
        <v>678</v>
      </c>
      <c r="E247" s="104" t="s">
        <v>580</v>
      </c>
      <c r="F247" s="105">
        <v>212</v>
      </c>
      <c r="G247" s="104"/>
      <c r="H247" s="104">
        <v>280</v>
      </c>
      <c r="I247" s="122">
        <v>276</v>
      </c>
      <c r="J247" s="123" t="s">
        <v>679</v>
      </c>
      <c r="K247" s="124">
        <f t="shared" si="126"/>
        <v>68</v>
      </c>
      <c r="L247" s="125">
        <f>K247/F247</f>
        <v>0.32075471698113206</v>
      </c>
      <c r="M247" s="126" t="s">
        <v>556</v>
      </c>
      <c r="N247" s="127">
        <v>42858</v>
      </c>
      <c r="O247" s="54"/>
      <c r="P247" s="13"/>
      <c r="Q247" s="13"/>
      <c r="R247" s="14"/>
      <c r="S247" s="13"/>
      <c r="T247" s="13"/>
      <c r="U247" s="13"/>
      <c r="V247" s="13"/>
      <c r="W247" s="13"/>
      <c r="X247" s="13"/>
      <c r="Y247" s="13"/>
      <c r="Z247" s="13"/>
    </row>
    <row r="248" spans="1:26">
      <c r="A248" s="194">
        <v>76</v>
      </c>
      <c r="B248" s="102">
        <v>42678</v>
      </c>
      <c r="C248" s="102"/>
      <c r="D248" s="103" t="s">
        <v>149</v>
      </c>
      <c r="E248" s="104" t="s">
        <v>580</v>
      </c>
      <c r="F248" s="105">
        <v>155</v>
      </c>
      <c r="G248" s="104"/>
      <c r="H248" s="104">
        <v>210</v>
      </c>
      <c r="I248" s="122">
        <v>210</v>
      </c>
      <c r="J248" s="123" t="s">
        <v>680</v>
      </c>
      <c r="K248" s="124">
        <f t="shared" si="126"/>
        <v>55</v>
      </c>
      <c r="L248" s="125">
        <f>K248/F248</f>
        <v>0.35483870967741937</v>
      </c>
      <c r="M248" s="126" t="s">
        <v>556</v>
      </c>
      <c r="N248" s="127">
        <v>42944</v>
      </c>
      <c r="O248" s="54"/>
      <c r="P248" s="13"/>
      <c r="Q248" s="13"/>
      <c r="R248" s="14"/>
      <c r="S248" s="13"/>
      <c r="T248" s="13"/>
      <c r="U248" s="13"/>
      <c r="V248" s="13"/>
      <c r="W248" s="13"/>
      <c r="X248" s="13"/>
      <c r="Y248" s="13"/>
      <c r="Z248" s="13"/>
    </row>
    <row r="249" spans="1:26">
      <c r="A249" s="195">
        <v>77</v>
      </c>
      <c r="B249" s="106">
        <v>42710</v>
      </c>
      <c r="C249" s="106"/>
      <c r="D249" s="107" t="s">
        <v>721</v>
      </c>
      <c r="E249" s="108" t="s">
        <v>580</v>
      </c>
      <c r="F249" s="109">
        <v>150.5</v>
      </c>
      <c r="G249" s="109"/>
      <c r="H249" s="110">
        <v>72.5</v>
      </c>
      <c r="I249" s="128">
        <v>174</v>
      </c>
      <c r="J249" s="129" t="s">
        <v>722</v>
      </c>
      <c r="K249" s="130">
        <v>-78</v>
      </c>
      <c r="L249" s="131">
        <v>-0.51827242524916906</v>
      </c>
      <c r="M249" s="132" t="s">
        <v>620</v>
      </c>
      <c r="N249" s="133">
        <v>43333</v>
      </c>
      <c r="O249" s="54"/>
      <c r="P249" s="13"/>
      <c r="Q249" s="13"/>
      <c r="R249" s="14"/>
      <c r="S249" s="13"/>
      <c r="T249" s="13"/>
      <c r="U249" s="13"/>
      <c r="V249" s="13"/>
      <c r="W249" s="13"/>
      <c r="X249" s="13"/>
      <c r="Y249" s="13"/>
      <c r="Z249" s="13"/>
    </row>
    <row r="250" spans="1:26">
      <c r="A250" s="194">
        <v>78</v>
      </c>
      <c r="B250" s="102">
        <v>42712</v>
      </c>
      <c r="C250" s="102"/>
      <c r="D250" s="103" t="s">
        <v>123</v>
      </c>
      <c r="E250" s="104" t="s">
        <v>580</v>
      </c>
      <c r="F250" s="105">
        <v>380</v>
      </c>
      <c r="G250" s="104"/>
      <c r="H250" s="104">
        <v>478</v>
      </c>
      <c r="I250" s="122">
        <v>468</v>
      </c>
      <c r="J250" s="123" t="s">
        <v>639</v>
      </c>
      <c r="K250" s="124">
        <f>H250-F250</f>
        <v>98</v>
      </c>
      <c r="L250" s="125">
        <f>K250/F250</f>
        <v>0.25789473684210529</v>
      </c>
      <c r="M250" s="126" t="s">
        <v>556</v>
      </c>
      <c r="N250" s="127">
        <v>43025</v>
      </c>
      <c r="O250" s="54"/>
      <c r="P250" s="13"/>
      <c r="Q250" s="13"/>
      <c r="R250" s="14"/>
      <c r="S250" s="13"/>
      <c r="T250" s="13"/>
      <c r="U250" s="13"/>
      <c r="V250" s="13"/>
      <c r="W250" s="13"/>
      <c r="X250" s="13"/>
      <c r="Y250" s="13"/>
      <c r="Z250" s="13"/>
    </row>
    <row r="251" spans="1:26">
      <c r="A251" s="194">
        <v>79</v>
      </c>
      <c r="B251" s="102">
        <v>42734</v>
      </c>
      <c r="C251" s="102"/>
      <c r="D251" s="103" t="s">
        <v>244</v>
      </c>
      <c r="E251" s="104" t="s">
        <v>580</v>
      </c>
      <c r="F251" s="105">
        <v>305</v>
      </c>
      <c r="G251" s="104"/>
      <c r="H251" s="104">
        <v>375</v>
      </c>
      <c r="I251" s="122">
        <v>375</v>
      </c>
      <c r="J251" s="123" t="s">
        <v>639</v>
      </c>
      <c r="K251" s="124">
        <f>H251-F251</f>
        <v>70</v>
      </c>
      <c r="L251" s="125">
        <f>K251/F251</f>
        <v>0.22950819672131148</v>
      </c>
      <c r="M251" s="126" t="s">
        <v>556</v>
      </c>
      <c r="N251" s="127">
        <v>42768</v>
      </c>
      <c r="O251" s="54"/>
      <c r="P251" s="13"/>
      <c r="Q251" s="13"/>
      <c r="R251" s="14"/>
      <c r="S251" s="13"/>
      <c r="T251" s="13"/>
      <c r="U251" s="13"/>
      <c r="V251" s="13"/>
      <c r="W251" s="13"/>
      <c r="X251" s="13"/>
      <c r="Y251" s="13"/>
      <c r="Z251" s="13"/>
    </row>
    <row r="252" spans="1:26">
      <c r="A252" s="194">
        <v>80</v>
      </c>
      <c r="B252" s="102">
        <v>42739</v>
      </c>
      <c r="C252" s="102"/>
      <c r="D252" s="103" t="s">
        <v>342</v>
      </c>
      <c r="E252" s="104" t="s">
        <v>580</v>
      </c>
      <c r="F252" s="105">
        <v>99.5</v>
      </c>
      <c r="G252" s="104"/>
      <c r="H252" s="104">
        <v>158</v>
      </c>
      <c r="I252" s="122">
        <v>158</v>
      </c>
      <c r="J252" s="123" t="s">
        <v>639</v>
      </c>
      <c r="K252" s="124">
        <f>H252-F252</f>
        <v>58.5</v>
      </c>
      <c r="L252" s="125">
        <f>K252/F252</f>
        <v>0.5879396984924623</v>
      </c>
      <c r="M252" s="126" t="s">
        <v>556</v>
      </c>
      <c r="N252" s="127">
        <v>42898</v>
      </c>
      <c r="O252" s="54"/>
      <c r="P252" s="13"/>
      <c r="Q252" s="13"/>
      <c r="R252" s="14"/>
      <c r="S252" s="13"/>
      <c r="T252" s="13"/>
      <c r="U252" s="13"/>
      <c r="V252" s="13"/>
      <c r="W252" s="13"/>
      <c r="X252" s="13"/>
      <c r="Y252" s="13"/>
      <c r="Z252" s="13"/>
    </row>
    <row r="253" spans="1:26">
      <c r="A253" s="194">
        <v>81</v>
      </c>
      <c r="B253" s="102">
        <v>42739</v>
      </c>
      <c r="C253" s="102"/>
      <c r="D253" s="103" t="s">
        <v>342</v>
      </c>
      <c r="E253" s="104" t="s">
        <v>580</v>
      </c>
      <c r="F253" s="105">
        <v>99.5</v>
      </c>
      <c r="G253" s="104"/>
      <c r="H253" s="104">
        <v>158</v>
      </c>
      <c r="I253" s="122">
        <v>158</v>
      </c>
      <c r="J253" s="123" t="s">
        <v>639</v>
      </c>
      <c r="K253" s="124">
        <v>58.5</v>
      </c>
      <c r="L253" s="125">
        <v>0.58793969849246197</v>
      </c>
      <c r="M253" s="126" t="s">
        <v>556</v>
      </c>
      <c r="N253" s="127">
        <v>42898</v>
      </c>
      <c r="O253" s="54"/>
      <c r="P253" s="13"/>
      <c r="Q253" s="13"/>
      <c r="R253" s="14"/>
      <c r="S253" s="13"/>
      <c r="T253" s="13"/>
      <c r="U253" s="13"/>
      <c r="V253" s="13"/>
      <c r="W253" s="13"/>
      <c r="X253" s="13"/>
      <c r="Y253" s="13"/>
      <c r="Z253" s="13"/>
    </row>
    <row r="254" spans="1:26">
      <c r="A254" s="194">
        <v>82</v>
      </c>
      <c r="B254" s="102">
        <v>42786</v>
      </c>
      <c r="C254" s="102"/>
      <c r="D254" s="103" t="s">
        <v>166</v>
      </c>
      <c r="E254" s="104" t="s">
        <v>580</v>
      </c>
      <c r="F254" s="105">
        <v>140.5</v>
      </c>
      <c r="G254" s="104"/>
      <c r="H254" s="104">
        <v>220</v>
      </c>
      <c r="I254" s="122">
        <v>220</v>
      </c>
      <c r="J254" s="123" t="s">
        <v>639</v>
      </c>
      <c r="K254" s="124">
        <f>H254-F254</f>
        <v>79.5</v>
      </c>
      <c r="L254" s="125">
        <f>K254/F254</f>
        <v>0.5658362989323843</v>
      </c>
      <c r="M254" s="126" t="s">
        <v>556</v>
      </c>
      <c r="N254" s="127">
        <v>42864</v>
      </c>
      <c r="O254" s="54"/>
      <c r="P254" s="13"/>
      <c r="Q254" s="13"/>
      <c r="R254" s="14"/>
      <c r="S254" s="13"/>
      <c r="T254" s="13"/>
      <c r="U254" s="13"/>
      <c r="V254" s="13"/>
      <c r="W254" s="13"/>
      <c r="X254" s="13"/>
      <c r="Y254" s="13"/>
      <c r="Z254" s="13"/>
    </row>
    <row r="255" spans="1:26">
      <c r="A255" s="194">
        <v>83</v>
      </c>
      <c r="B255" s="102">
        <v>42786</v>
      </c>
      <c r="C255" s="102"/>
      <c r="D255" s="103" t="s">
        <v>723</v>
      </c>
      <c r="E255" s="104" t="s">
        <v>580</v>
      </c>
      <c r="F255" s="105">
        <v>202.5</v>
      </c>
      <c r="G255" s="104"/>
      <c r="H255" s="104">
        <v>234</v>
      </c>
      <c r="I255" s="122">
        <v>234</v>
      </c>
      <c r="J255" s="123" t="s">
        <v>639</v>
      </c>
      <c r="K255" s="124">
        <v>31.5</v>
      </c>
      <c r="L255" s="125">
        <v>0.155555555555556</v>
      </c>
      <c r="M255" s="126" t="s">
        <v>556</v>
      </c>
      <c r="N255" s="127">
        <v>42836</v>
      </c>
      <c r="O255" s="54"/>
      <c r="P255" s="13"/>
      <c r="Q255" s="13"/>
      <c r="R255" s="14"/>
      <c r="S255" s="13"/>
      <c r="T255" s="13"/>
      <c r="U255" s="13"/>
      <c r="V255" s="13"/>
      <c r="W255" s="13"/>
      <c r="X255" s="13"/>
      <c r="Y255" s="13"/>
      <c r="Z255" s="13"/>
    </row>
    <row r="256" spans="1:26">
      <c r="A256" s="194">
        <v>84</v>
      </c>
      <c r="B256" s="102">
        <v>42818</v>
      </c>
      <c r="C256" s="102"/>
      <c r="D256" s="103" t="s">
        <v>517</v>
      </c>
      <c r="E256" s="104" t="s">
        <v>580</v>
      </c>
      <c r="F256" s="105">
        <v>300.5</v>
      </c>
      <c r="G256" s="104"/>
      <c r="H256" s="104">
        <v>417.5</v>
      </c>
      <c r="I256" s="122">
        <v>420</v>
      </c>
      <c r="J256" s="123" t="s">
        <v>681</v>
      </c>
      <c r="K256" s="124">
        <f>H256-F256</f>
        <v>117</v>
      </c>
      <c r="L256" s="125">
        <f>K256/F256</f>
        <v>0.38935108153078202</v>
      </c>
      <c r="M256" s="126" t="s">
        <v>556</v>
      </c>
      <c r="N256" s="127">
        <v>43070</v>
      </c>
      <c r="O256" s="54"/>
      <c r="P256" s="13"/>
      <c r="Q256" s="13"/>
      <c r="R256" s="14"/>
      <c r="S256" s="13"/>
      <c r="T256" s="13"/>
      <c r="U256" s="13"/>
      <c r="V256" s="13"/>
      <c r="W256" s="13"/>
      <c r="X256" s="13"/>
      <c r="Y256" s="13"/>
      <c r="Z256" s="13"/>
    </row>
    <row r="257" spans="1:26">
      <c r="A257" s="194">
        <v>85</v>
      </c>
      <c r="B257" s="102">
        <v>42818</v>
      </c>
      <c r="C257" s="102"/>
      <c r="D257" s="103" t="s">
        <v>719</v>
      </c>
      <c r="E257" s="104" t="s">
        <v>580</v>
      </c>
      <c r="F257" s="105">
        <v>850</v>
      </c>
      <c r="G257" s="104"/>
      <c r="H257" s="104">
        <v>1042.5</v>
      </c>
      <c r="I257" s="122">
        <v>1023</v>
      </c>
      <c r="J257" s="123" t="s">
        <v>724</v>
      </c>
      <c r="K257" s="124">
        <v>192.5</v>
      </c>
      <c r="L257" s="125">
        <v>0.22647058823529401</v>
      </c>
      <c r="M257" s="126" t="s">
        <v>556</v>
      </c>
      <c r="N257" s="127">
        <v>42830</v>
      </c>
      <c r="O257" s="54"/>
      <c r="P257" s="13"/>
      <c r="Q257" s="13"/>
      <c r="R257" s="14"/>
      <c r="S257" s="13"/>
      <c r="T257" s="13"/>
      <c r="U257" s="13"/>
      <c r="V257" s="13"/>
      <c r="W257" s="13"/>
      <c r="X257" s="13"/>
      <c r="Y257" s="13"/>
      <c r="Z257" s="13"/>
    </row>
    <row r="258" spans="1:26">
      <c r="A258" s="194">
        <v>86</v>
      </c>
      <c r="B258" s="102">
        <v>42830</v>
      </c>
      <c r="C258" s="102"/>
      <c r="D258" s="103" t="s">
        <v>471</v>
      </c>
      <c r="E258" s="104" t="s">
        <v>580</v>
      </c>
      <c r="F258" s="105">
        <v>785</v>
      </c>
      <c r="G258" s="104"/>
      <c r="H258" s="104">
        <v>930</v>
      </c>
      <c r="I258" s="122">
        <v>920</v>
      </c>
      <c r="J258" s="123" t="s">
        <v>682</v>
      </c>
      <c r="K258" s="124">
        <f>H258-F258</f>
        <v>145</v>
      </c>
      <c r="L258" s="125">
        <f>K258/F258</f>
        <v>0.18471337579617833</v>
      </c>
      <c r="M258" s="126" t="s">
        <v>556</v>
      </c>
      <c r="N258" s="127">
        <v>42976</v>
      </c>
      <c r="O258" s="54"/>
      <c r="P258" s="13"/>
      <c r="Q258" s="13"/>
      <c r="R258" s="14"/>
      <c r="S258" s="13"/>
      <c r="T258" s="13"/>
      <c r="U258" s="13"/>
      <c r="V258" s="13"/>
      <c r="W258" s="13"/>
      <c r="X258" s="13"/>
      <c r="Y258" s="13"/>
      <c r="Z258" s="13"/>
    </row>
    <row r="259" spans="1:26">
      <c r="A259" s="195">
        <v>87</v>
      </c>
      <c r="B259" s="106">
        <v>42831</v>
      </c>
      <c r="C259" s="106"/>
      <c r="D259" s="107" t="s">
        <v>725</v>
      </c>
      <c r="E259" s="108" t="s">
        <v>580</v>
      </c>
      <c r="F259" s="109">
        <v>40</v>
      </c>
      <c r="G259" s="109"/>
      <c r="H259" s="110">
        <v>13.1</v>
      </c>
      <c r="I259" s="128">
        <v>60</v>
      </c>
      <c r="J259" s="134" t="s">
        <v>726</v>
      </c>
      <c r="K259" s="130">
        <v>-26.9</v>
      </c>
      <c r="L259" s="131">
        <v>-0.67249999999999999</v>
      </c>
      <c r="M259" s="132" t="s">
        <v>620</v>
      </c>
      <c r="N259" s="133">
        <v>43138</v>
      </c>
      <c r="O259" s="54"/>
      <c r="P259" s="13"/>
      <c r="Q259" s="13"/>
      <c r="R259" s="14"/>
      <c r="S259" s="13"/>
      <c r="T259" s="13"/>
      <c r="U259" s="13"/>
      <c r="V259" s="13"/>
      <c r="W259" s="13"/>
      <c r="X259" s="13"/>
      <c r="Y259" s="13"/>
      <c r="Z259" s="13"/>
    </row>
    <row r="260" spans="1:26">
      <c r="A260" s="194">
        <v>88</v>
      </c>
      <c r="B260" s="102">
        <v>42837</v>
      </c>
      <c r="C260" s="102"/>
      <c r="D260" s="103" t="s">
        <v>87</v>
      </c>
      <c r="E260" s="104" t="s">
        <v>580</v>
      </c>
      <c r="F260" s="105">
        <v>289.5</v>
      </c>
      <c r="G260" s="104"/>
      <c r="H260" s="104">
        <v>354</v>
      </c>
      <c r="I260" s="122">
        <v>360</v>
      </c>
      <c r="J260" s="123" t="s">
        <v>683</v>
      </c>
      <c r="K260" s="124">
        <f t="shared" ref="K260:K268" si="127">H260-F260</f>
        <v>64.5</v>
      </c>
      <c r="L260" s="125">
        <f t="shared" ref="L260:L268" si="128">K260/F260</f>
        <v>0.22279792746113988</v>
      </c>
      <c r="M260" s="126" t="s">
        <v>556</v>
      </c>
      <c r="N260" s="127">
        <v>43040</v>
      </c>
      <c r="O260" s="54"/>
      <c r="P260" s="13"/>
      <c r="Q260" s="13"/>
      <c r="R260" s="14"/>
      <c r="S260" s="13"/>
      <c r="T260" s="13"/>
      <c r="U260" s="13"/>
      <c r="V260" s="13"/>
      <c r="W260" s="13"/>
      <c r="X260" s="13"/>
      <c r="Y260" s="13"/>
      <c r="Z260" s="13"/>
    </row>
    <row r="261" spans="1:26">
      <c r="A261" s="194">
        <v>89</v>
      </c>
      <c r="B261" s="102">
        <v>42845</v>
      </c>
      <c r="C261" s="102"/>
      <c r="D261" s="103" t="s">
        <v>416</v>
      </c>
      <c r="E261" s="104" t="s">
        <v>580</v>
      </c>
      <c r="F261" s="105">
        <v>700</v>
      </c>
      <c r="G261" s="104"/>
      <c r="H261" s="104">
        <v>840</v>
      </c>
      <c r="I261" s="122">
        <v>840</v>
      </c>
      <c r="J261" s="123" t="s">
        <v>684</v>
      </c>
      <c r="K261" s="124">
        <f t="shared" si="127"/>
        <v>140</v>
      </c>
      <c r="L261" s="125">
        <f t="shared" si="128"/>
        <v>0.2</v>
      </c>
      <c r="M261" s="126" t="s">
        <v>556</v>
      </c>
      <c r="N261" s="127">
        <v>42893</v>
      </c>
      <c r="O261" s="54"/>
      <c r="P261" s="13"/>
      <c r="Q261" s="13"/>
      <c r="R261" s="14"/>
      <c r="S261" s="13"/>
      <c r="T261" s="13"/>
      <c r="U261" s="13"/>
      <c r="V261" s="13"/>
      <c r="W261" s="13"/>
      <c r="X261" s="13"/>
      <c r="Y261" s="13"/>
      <c r="Z261" s="13"/>
    </row>
    <row r="262" spans="1:26">
      <c r="A262" s="194">
        <v>90</v>
      </c>
      <c r="B262" s="102">
        <v>42887</v>
      </c>
      <c r="C262" s="102"/>
      <c r="D262" s="144" t="s">
        <v>353</v>
      </c>
      <c r="E262" s="104" t="s">
        <v>580</v>
      </c>
      <c r="F262" s="105">
        <v>130</v>
      </c>
      <c r="G262" s="104"/>
      <c r="H262" s="104">
        <v>144.25</v>
      </c>
      <c r="I262" s="122">
        <v>170</v>
      </c>
      <c r="J262" s="123" t="s">
        <v>685</v>
      </c>
      <c r="K262" s="124">
        <f t="shared" si="127"/>
        <v>14.25</v>
      </c>
      <c r="L262" s="125">
        <f t="shared" si="128"/>
        <v>0.10961538461538461</v>
      </c>
      <c r="M262" s="126" t="s">
        <v>556</v>
      </c>
      <c r="N262" s="127">
        <v>43675</v>
      </c>
      <c r="O262" s="54"/>
      <c r="P262" s="13"/>
      <c r="Q262" s="13"/>
      <c r="R262" s="14"/>
      <c r="S262" s="13"/>
      <c r="T262" s="13"/>
      <c r="U262" s="13"/>
      <c r="V262" s="13"/>
      <c r="W262" s="13"/>
      <c r="X262" s="13"/>
      <c r="Y262" s="13"/>
      <c r="Z262" s="13"/>
    </row>
    <row r="263" spans="1:26">
      <c r="A263" s="194">
        <v>91</v>
      </c>
      <c r="B263" s="102">
        <v>42901</v>
      </c>
      <c r="C263" s="102"/>
      <c r="D263" s="144" t="s">
        <v>686</v>
      </c>
      <c r="E263" s="104" t="s">
        <v>580</v>
      </c>
      <c r="F263" s="105">
        <v>214.5</v>
      </c>
      <c r="G263" s="104"/>
      <c r="H263" s="104">
        <v>262</v>
      </c>
      <c r="I263" s="122">
        <v>262</v>
      </c>
      <c r="J263" s="123" t="s">
        <v>687</v>
      </c>
      <c r="K263" s="124">
        <f t="shared" si="127"/>
        <v>47.5</v>
      </c>
      <c r="L263" s="125">
        <f t="shared" si="128"/>
        <v>0.22144522144522144</v>
      </c>
      <c r="M263" s="126" t="s">
        <v>556</v>
      </c>
      <c r="N263" s="127">
        <v>42977</v>
      </c>
      <c r="O263" s="54"/>
      <c r="P263" s="13"/>
      <c r="Q263" s="13"/>
      <c r="R263" s="14"/>
      <c r="S263" s="13"/>
      <c r="T263" s="13"/>
      <c r="U263" s="13"/>
      <c r="V263" s="13"/>
      <c r="W263" s="13"/>
      <c r="X263" s="13"/>
      <c r="Y263" s="13"/>
      <c r="Z263" s="13"/>
    </row>
    <row r="264" spans="1:26">
      <c r="A264" s="196">
        <v>92</v>
      </c>
      <c r="B264" s="150">
        <v>42933</v>
      </c>
      <c r="C264" s="150"/>
      <c r="D264" s="151" t="s">
        <v>688</v>
      </c>
      <c r="E264" s="152" t="s">
        <v>580</v>
      </c>
      <c r="F264" s="153">
        <v>370</v>
      </c>
      <c r="G264" s="152"/>
      <c r="H264" s="152">
        <v>447.5</v>
      </c>
      <c r="I264" s="174">
        <v>450</v>
      </c>
      <c r="J264" s="218" t="s">
        <v>639</v>
      </c>
      <c r="K264" s="124">
        <f t="shared" si="127"/>
        <v>77.5</v>
      </c>
      <c r="L264" s="176">
        <f t="shared" si="128"/>
        <v>0.20945945945945946</v>
      </c>
      <c r="M264" s="177" t="s">
        <v>556</v>
      </c>
      <c r="N264" s="178">
        <v>43035</v>
      </c>
      <c r="O264" s="54"/>
      <c r="P264" s="13"/>
      <c r="Q264" s="13"/>
      <c r="R264" s="14"/>
      <c r="S264" s="13"/>
      <c r="T264" s="13"/>
      <c r="U264" s="13"/>
      <c r="V264" s="13"/>
      <c r="W264" s="13"/>
      <c r="X264" s="13"/>
      <c r="Y264" s="13"/>
      <c r="Z264" s="13"/>
    </row>
    <row r="265" spans="1:26">
      <c r="A265" s="196">
        <v>93</v>
      </c>
      <c r="B265" s="150">
        <v>42943</v>
      </c>
      <c r="C265" s="150"/>
      <c r="D265" s="151" t="s">
        <v>164</v>
      </c>
      <c r="E265" s="152" t="s">
        <v>580</v>
      </c>
      <c r="F265" s="153">
        <v>657.5</v>
      </c>
      <c r="G265" s="152"/>
      <c r="H265" s="152">
        <v>825</v>
      </c>
      <c r="I265" s="174">
        <v>820</v>
      </c>
      <c r="J265" s="218" t="s">
        <v>639</v>
      </c>
      <c r="K265" s="124">
        <f t="shared" si="127"/>
        <v>167.5</v>
      </c>
      <c r="L265" s="176">
        <f t="shared" si="128"/>
        <v>0.25475285171102663</v>
      </c>
      <c r="M265" s="177" t="s">
        <v>556</v>
      </c>
      <c r="N265" s="178">
        <v>43090</v>
      </c>
      <c r="O265" s="54"/>
      <c r="P265" s="13"/>
      <c r="Q265" s="13"/>
      <c r="R265" s="14"/>
      <c r="S265" s="13"/>
      <c r="T265" s="13"/>
      <c r="U265" s="13"/>
      <c r="V265" s="13"/>
      <c r="W265" s="13"/>
      <c r="X265" s="13"/>
      <c r="Y265" s="13"/>
      <c r="Z265" s="13"/>
    </row>
    <row r="266" spans="1:26">
      <c r="A266" s="194">
        <v>94</v>
      </c>
      <c r="B266" s="102">
        <v>42964</v>
      </c>
      <c r="C266" s="102"/>
      <c r="D266" s="103" t="s">
        <v>357</v>
      </c>
      <c r="E266" s="104" t="s">
        <v>580</v>
      </c>
      <c r="F266" s="105">
        <v>605</v>
      </c>
      <c r="G266" s="104"/>
      <c r="H266" s="104">
        <v>750</v>
      </c>
      <c r="I266" s="122">
        <v>750</v>
      </c>
      <c r="J266" s="123" t="s">
        <v>682</v>
      </c>
      <c r="K266" s="124">
        <f t="shared" si="127"/>
        <v>145</v>
      </c>
      <c r="L266" s="125">
        <f t="shared" si="128"/>
        <v>0.23966942148760331</v>
      </c>
      <c r="M266" s="126" t="s">
        <v>556</v>
      </c>
      <c r="N266" s="127">
        <v>43027</v>
      </c>
      <c r="O266" s="54"/>
      <c r="P266" s="13"/>
      <c r="Q266" s="13"/>
      <c r="R266" s="14"/>
      <c r="S266" s="13"/>
      <c r="T266" s="13"/>
      <c r="U266" s="13"/>
      <c r="V266" s="13"/>
      <c r="W266" s="13"/>
      <c r="X266" s="13"/>
      <c r="Y266" s="13"/>
      <c r="Z266" s="13"/>
    </row>
    <row r="267" spans="1:26">
      <c r="A267" s="341">
        <v>95</v>
      </c>
      <c r="B267" s="145">
        <v>42979</v>
      </c>
      <c r="C267" s="145"/>
      <c r="D267" s="146" t="s">
        <v>475</v>
      </c>
      <c r="E267" s="147" t="s">
        <v>580</v>
      </c>
      <c r="F267" s="148">
        <v>255</v>
      </c>
      <c r="G267" s="149"/>
      <c r="H267" s="149">
        <v>217.25</v>
      </c>
      <c r="I267" s="149">
        <v>320</v>
      </c>
      <c r="J267" s="171" t="s">
        <v>689</v>
      </c>
      <c r="K267" s="130">
        <f t="shared" si="127"/>
        <v>-37.75</v>
      </c>
      <c r="L267" s="172">
        <f t="shared" si="128"/>
        <v>-0.14803921568627451</v>
      </c>
      <c r="M267" s="132" t="s">
        <v>620</v>
      </c>
      <c r="N267" s="173">
        <v>43661</v>
      </c>
      <c r="O267" s="54"/>
      <c r="P267" s="13"/>
      <c r="Q267" s="13"/>
      <c r="R267" s="14"/>
      <c r="S267" s="13"/>
      <c r="T267" s="13"/>
      <c r="U267" s="13"/>
      <c r="V267" s="13"/>
      <c r="W267" s="13"/>
      <c r="X267" s="13"/>
      <c r="Y267" s="13"/>
      <c r="Z267" s="13"/>
    </row>
    <row r="268" spans="1:26">
      <c r="A268" s="194">
        <v>96</v>
      </c>
      <c r="B268" s="102">
        <v>42997</v>
      </c>
      <c r="C268" s="102"/>
      <c r="D268" s="103" t="s">
        <v>690</v>
      </c>
      <c r="E268" s="104" t="s">
        <v>580</v>
      </c>
      <c r="F268" s="105">
        <v>215</v>
      </c>
      <c r="G268" s="104"/>
      <c r="H268" s="104">
        <v>258</v>
      </c>
      <c r="I268" s="122">
        <v>258</v>
      </c>
      <c r="J268" s="123" t="s">
        <v>639</v>
      </c>
      <c r="K268" s="124">
        <f t="shared" si="127"/>
        <v>43</v>
      </c>
      <c r="L268" s="125">
        <f t="shared" si="128"/>
        <v>0.2</v>
      </c>
      <c r="M268" s="126" t="s">
        <v>556</v>
      </c>
      <c r="N268" s="127">
        <v>43040</v>
      </c>
      <c r="O268" s="54"/>
      <c r="P268" s="13"/>
      <c r="Q268" s="13"/>
      <c r="R268" s="14"/>
      <c r="S268" s="13"/>
      <c r="T268" s="13"/>
      <c r="U268" s="13"/>
      <c r="V268" s="13"/>
      <c r="W268" s="13"/>
      <c r="X268" s="13"/>
      <c r="Y268" s="13"/>
      <c r="Z268" s="13"/>
    </row>
    <row r="269" spans="1:26">
      <c r="A269" s="194">
        <v>97</v>
      </c>
      <c r="B269" s="102">
        <v>42997</v>
      </c>
      <c r="C269" s="102"/>
      <c r="D269" s="103" t="s">
        <v>690</v>
      </c>
      <c r="E269" s="104" t="s">
        <v>580</v>
      </c>
      <c r="F269" s="105">
        <v>215</v>
      </c>
      <c r="G269" s="104"/>
      <c r="H269" s="104">
        <v>258</v>
      </c>
      <c r="I269" s="122">
        <v>258</v>
      </c>
      <c r="J269" s="218" t="s">
        <v>639</v>
      </c>
      <c r="K269" s="124">
        <v>43</v>
      </c>
      <c r="L269" s="125">
        <v>0.2</v>
      </c>
      <c r="M269" s="126" t="s">
        <v>556</v>
      </c>
      <c r="N269" s="127">
        <v>43040</v>
      </c>
      <c r="O269" s="54"/>
      <c r="P269" s="13"/>
      <c r="Q269" s="13"/>
      <c r="R269" s="14"/>
      <c r="S269" s="13"/>
      <c r="T269" s="13"/>
      <c r="U269" s="13"/>
      <c r="V269" s="13"/>
      <c r="W269" s="13"/>
      <c r="X269" s="13"/>
      <c r="Y269" s="13"/>
      <c r="Z269" s="13"/>
    </row>
    <row r="270" spans="1:26">
      <c r="A270" s="197">
        <v>98</v>
      </c>
      <c r="B270" s="198">
        <v>42998</v>
      </c>
      <c r="C270" s="198"/>
      <c r="D270" s="350" t="s">
        <v>780</v>
      </c>
      <c r="E270" s="199" t="s">
        <v>580</v>
      </c>
      <c r="F270" s="200">
        <v>75</v>
      </c>
      <c r="G270" s="199"/>
      <c r="H270" s="199">
        <v>90</v>
      </c>
      <c r="I270" s="219">
        <v>90</v>
      </c>
      <c r="J270" s="123" t="s">
        <v>691</v>
      </c>
      <c r="K270" s="124">
        <f t="shared" ref="K270:K275" si="129">H270-F270</f>
        <v>15</v>
      </c>
      <c r="L270" s="125">
        <f t="shared" ref="L270:L275" si="130">K270/F270</f>
        <v>0.2</v>
      </c>
      <c r="M270" s="126" t="s">
        <v>556</v>
      </c>
      <c r="N270" s="127">
        <v>43019</v>
      </c>
      <c r="O270" s="54"/>
      <c r="P270" s="13"/>
      <c r="Q270" s="13"/>
      <c r="R270" s="14"/>
      <c r="S270" s="13"/>
      <c r="T270" s="13"/>
      <c r="U270" s="13"/>
      <c r="V270" s="13"/>
      <c r="W270" s="13"/>
      <c r="X270" s="13"/>
      <c r="Y270" s="13"/>
      <c r="Z270" s="13"/>
    </row>
    <row r="271" spans="1:26">
      <c r="A271" s="196">
        <v>99</v>
      </c>
      <c r="B271" s="150">
        <v>43011</v>
      </c>
      <c r="C271" s="150"/>
      <c r="D271" s="151" t="s">
        <v>692</v>
      </c>
      <c r="E271" s="152" t="s">
        <v>580</v>
      </c>
      <c r="F271" s="153">
        <v>315</v>
      </c>
      <c r="G271" s="152"/>
      <c r="H271" s="152">
        <v>392</v>
      </c>
      <c r="I271" s="174">
        <v>384</v>
      </c>
      <c r="J271" s="218" t="s">
        <v>693</v>
      </c>
      <c r="K271" s="124">
        <f t="shared" si="129"/>
        <v>77</v>
      </c>
      <c r="L271" s="176">
        <f t="shared" si="130"/>
        <v>0.24444444444444444</v>
      </c>
      <c r="M271" s="177" t="s">
        <v>556</v>
      </c>
      <c r="N271" s="178">
        <v>43017</v>
      </c>
      <c r="O271" s="54"/>
      <c r="P271" s="13"/>
      <c r="Q271" s="13"/>
      <c r="R271" s="14"/>
      <c r="S271" s="13"/>
      <c r="T271" s="13"/>
      <c r="U271" s="13"/>
      <c r="V271" s="13"/>
      <c r="W271" s="13"/>
      <c r="X271" s="13"/>
      <c r="Y271" s="13"/>
      <c r="Z271" s="13"/>
    </row>
    <row r="272" spans="1:26">
      <c r="A272" s="196">
        <v>100</v>
      </c>
      <c r="B272" s="150">
        <v>43013</v>
      </c>
      <c r="C272" s="150"/>
      <c r="D272" s="151" t="s">
        <v>694</v>
      </c>
      <c r="E272" s="152" t="s">
        <v>580</v>
      </c>
      <c r="F272" s="153">
        <v>145</v>
      </c>
      <c r="G272" s="152"/>
      <c r="H272" s="152">
        <v>179</v>
      </c>
      <c r="I272" s="174">
        <v>180</v>
      </c>
      <c r="J272" s="218" t="s">
        <v>570</v>
      </c>
      <c r="K272" s="124">
        <f t="shared" si="129"/>
        <v>34</v>
      </c>
      <c r="L272" s="176">
        <f t="shared" si="130"/>
        <v>0.23448275862068965</v>
      </c>
      <c r="M272" s="177" t="s">
        <v>556</v>
      </c>
      <c r="N272" s="178">
        <v>43025</v>
      </c>
      <c r="O272" s="54"/>
      <c r="P272" s="13"/>
      <c r="Q272" s="13"/>
      <c r="R272" s="14"/>
      <c r="S272" s="13"/>
      <c r="T272" s="13"/>
      <c r="U272" s="13"/>
      <c r="V272" s="13"/>
      <c r="W272" s="13"/>
      <c r="X272" s="13"/>
      <c r="Y272" s="13"/>
      <c r="Z272" s="13"/>
    </row>
    <row r="273" spans="1:26">
      <c r="A273" s="196">
        <v>101</v>
      </c>
      <c r="B273" s="150">
        <v>43014</v>
      </c>
      <c r="C273" s="150"/>
      <c r="D273" s="151" t="s">
        <v>330</v>
      </c>
      <c r="E273" s="152" t="s">
        <v>580</v>
      </c>
      <c r="F273" s="153">
        <v>256</v>
      </c>
      <c r="G273" s="152"/>
      <c r="H273" s="152">
        <v>323</v>
      </c>
      <c r="I273" s="174">
        <v>320</v>
      </c>
      <c r="J273" s="218" t="s">
        <v>639</v>
      </c>
      <c r="K273" s="124">
        <f t="shared" si="129"/>
        <v>67</v>
      </c>
      <c r="L273" s="176">
        <f t="shared" si="130"/>
        <v>0.26171875</v>
      </c>
      <c r="M273" s="177" t="s">
        <v>556</v>
      </c>
      <c r="N273" s="178">
        <v>43067</v>
      </c>
      <c r="O273" s="54"/>
      <c r="P273" s="13"/>
      <c r="Q273" s="13"/>
      <c r="R273" s="14"/>
      <c r="S273" s="13"/>
      <c r="T273" s="13"/>
      <c r="U273" s="13"/>
      <c r="V273" s="13"/>
      <c r="W273" s="13"/>
      <c r="X273" s="13"/>
      <c r="Y273" s="13"/>
      <c r="Z273" s="13"/>
    </row>
    <row r="274" spans="1:26">
      <c r="A274" s="196">
        <v>102</v>
      </c>
      <c r="B274" s="150">
        <v>43017</v>
      </c>
      <c r="C274" s="150"/>
      <c r="D274" s="151" t="s">
        <v>350</v>
      </c>
      <c r="E274" s="152" t="s">
        <v>580</v>
      </c>
      <c r="F274" s="153">
        <v>137.5</v>
      </c>
      <c r="G274" s="152"/>
      <c r="H274" s="152">
        <v>184</v>
      </c>
      <c r="I274" s="174">
        <v>183</v>
      </c>
      <c r="J274" s="175" t="s">
        <v>695</v>
      </c>
      <c r="K274" s="124">
        <f t="shared" si="129"/>
        <v>46.5</v>
      </c>
      <c r="L274" s="176">
        <f t="shared" si="130"/>
        <v>0.33818181818181819</v>
      </c>
      <c r="M274" s="177" t="s">
        <v>556</v>
      </c>
      <c r="N274" s="178">
        <v>43108</v>
      </c>
      <c r="O274" s="54"/>
      <c r="P274" s="13"/>
      <c r="Q274" s="13"/>
      <c r="R274" s="14"/>
      <c r="S274" s="13"/>
      <c r="T274" s="13"/>
      <c r="U274" s="13"/>
      <c r="V274" s="13"/>
      <c r="W274" s="13"/>
      <c r="X274" s="13"/>
      <c r="Y274" s="13"/>
      <c r="Z274" s="13"/>
    </row>
    <row r="275" spans="1:26">
      <c r="A275" s="196">
        <v>103</v>
      </c>
      <c r="B275" s="150">
        <v>43018</v>
      </c>
      <c r="C275" s="150"/>
      <c r="D275" s="151" t="s">
        <v>696</v>
      </c>
      <c r="E275" s="152" t="s">
        <v>580</v>
      </c>
      <c r="F275" s="153">
        <v>125.5</v>
      </c>
      <c r="G275" s="152"/>
      <c r="H275" s="152">
        <v>158</v>
      </c>
      <c r="I275" s="174">
        <v>155</v>
      </c>
      <c r="J275" s="175" t="s">
        <v>697</v>
      </c>
      <c r="K275" s="124">
        <f t="shared" si="129"/>
        <v>32.5</v>
      </c>
      <c r="L275" s="176">
        <f t="shared" si="130"/>
        <v>0.25896414342629481</v>
      </c>
      <c r="M275" s="177" t="s">
        <v>556</v>
      </c>
      <c r="N275" s="178">
        <v>43067</v>
      </c>
      <c r="O275" s="54"/>
      <c r="P275" s="13"/>
      <c r="Q275" s="13"/>
      <c r="R275" s="14"/>
      <c r="S275" s="13"/>
      <c r="T275" s="13"/>
      <c r="U275" s="13"/>
      <c r="V275" s="13"/>
      <c r="W275" s="13"/>
      <c r="X275" s="13"/>
      <c r="Y275" s="13"/>
      <c r="Z275" s="13"/>
    </row>
    <row r="276" spans="1:26">
      <c r="A276" s="196">
        <v>104</v>
      </c>
      <c r="B276" s="150">
        <v>43018</v>
      </c>
      <c r="C276" s="150"/>
      <c r="D276" s="151" t="s">
        <v>727</v>
      </c>
      <c r="E276" s="152" t="s">
        <v>580</v>
      </c>
      <c r="F276" s="153">
        <v>895</v>
      </c>
      <c r="G276" s="152"/>
      <c r="H276" s="152">
        <v>1122.5</v>
      </c>
      <c r="I276" s="174">
        <v>1078</v>
      </c>
      <c r="J276" s="175" t="s">
        <v>728</v>
      </c>
      <c r="K276" s="124">
        <v>227.5</v>
      </c>
      <c r="L276" s="176">
        <v>0.25418994413407803</v>
      </c>
      <c r="M276" s="177" t="s">
        <v>556</v>
      </c>
      <c r="N276" s="178">
        <v>43117</v>
      </c>
      <c r="O276" s="54"/>
      <c r="P276" s="13"/>
      <c r="Q276" s="13"/>
      <c r="R276" s="14"/>
      <c r="S276" s="13"/>
      <c r="T276" s="13"/>
      <c r="U276" s="13"/>
      <c r="V276" s="13"/>
      <c r="W276" s="13"/>
      <c r="X276" s="13"/>
      <c r="Y276" s="13"/>
      <c r="Z276" s="13"/>
    </row>
    <row r="277" spans="1:26">
      <c r="A277" s="196">
        <v>105</v>
      </c>
      <c r="B277" s="150">
        <v>43020</v>
      </c>
      <c r="C277" s="150"/>
      <c r="D277" s="151" t="s">
        <v>338</v>
      </c>
      <c r="E277" s="152" t="s">
        <v>580</v>
      </c>
      <c r="F277" s="153">
        <v>525</v>
      </c>
      <c r="G277" s="152"/>
      <c r="H277" s="152">
        <v>629</v>
      </c>
      <c r="I277" s="174">
        <v>629</v>
      </c>
      <c r="J277" s="218" t="s">
        <v>639</v>
      </c>
      <c r="K277" s="124">
        <v>104</v>
      </c>
      <c r="L277" s="176">
        <v>0.19809523809523799</v>
      </c>
      <c r="M277" s="177" t="s">
        <v>556</v>
      </c>
      <c r="N277" s="178">
        <v>43119</v>
      </c>
      <c r="O277" s="54"/>
      <c r="P277" s="13"/>
      <c r="Q277" s="13"/>
      <c r="R277" s="14"/>
      <c r="S277" s="13"/>
      <c r="T277" s="13"/>
      <c r="U277" s="13"/>
      <c r="V277" s="13"/>
      <c r="W277" s="13"/>
      <c r="X277" s="13"/>
      <c r="Y277" s="13"/>
      <c r="Z277" s="13"/>
    </row>
    <row r="278" spans="1:26">
      <c r="A278" s="196">
        <v>106</v>
      </c>
      <c r="B278" s="150">
        <v>43046</v>
      </c>
      <c r="C278" s="150"/>
      <c r="D278" s="151" t="s">
        <v>379</v>
      </c>
      <c r="E278" s="152" t="s">
        <v>580</v>
      </c>
      <c r="F278" s="153">
        <v>740</v>
      </c>
      <c r="G278" s="152"/>
      <c r="H278" s="152">
        <v>892.5</v>
      </c>
      <c r="I278" s="174">
        <v>900</v>
      </c>
      <c r="J278" s="175" t="s">
        <v>698</v>
      </c>
      <c r="K278" s="124">
        <f>H278-F278</f>
        <v>152.5</v>
      </c>
      <c r="L278" s="176">
        <f>K278/F278</f>
        <v>0.20608108108108109</v>
      </c>
      <c r="M278" s="177" t="s">
        <v>556</v>
      </c>
      <c r="N278" s="178">
        <v>43052</v>
      </c>
      <c r="O278" s="54"/>
      <c r="P278" s="13"/>
      <c r="Q278" s="13"/>
      <c r="R278" s="14"/>
      <c r="S278" s="13"/>
      <c r="T278" s="13"/>
      <c r="U278" s="13"/>
      <c r="V278" s="13"/>
      <c r="W278" s="13"/>
      <c r="X278" s="13"/>
      <c r="Y278" s="13"/>
      <c r="Z278" s="13"/>
    </row>
    <row r="279" spans="1:26">
      <c r="A279" s="194">
        <v>107</v>
      </c>
      <c r="B279" s="102">
        <v>43073</v>
      </c>
      <c r="C279" s="102"/>
      <c r="D279" s="103" t="s">
        <v>699</v>
      </c>
      <c r="E279" s="104" t="s">
        <v>580</v>
      </c>
      <c r="F279" s="105">
        <v>118.5</v>
      </c>
      <c r="G279" s="104"/>
      <c r="H279" s="104">
        <v>143.5</v>
      </c>
      <c r="I279" s="122">
        <v>145</v>
      </c>
      <c r="J279" s="137" t="s">
        <v>700</v>
      </c>
      <c r="K279" s="124">
        <f>H279-F279</f>
        <v>25</v>
      </c>
      <c r="L279" s="125">
        <f>K279/F279</f>
        <v>0.2109704641350211</v>
      </c>
      <c r="M279" s="126" t="s">
        <v>556</v>
      </c>
      <c r="N279" s="127">
        <v>43097</v>
      </c>
      <c r="O279" s="54"/>
      <c r="P279" s="13"/>
      <c r="Q279" s="13"/>
      <c r="R279" s="14"/>
      <c r="S279" s="13"/>
      <c r="T279" s="13"/>
      <c r="U279" s="13"/>
      <c r="V279" s="13"/>
      <c r="W279" s="13"/>
      <c r="X279" s="13"/>
      <c r="Y279" s="13"/>
      <c r="Z279" s="13"/>
    </row>
    <row r="280" spans="1:26">
      <c r="A280" s="195">
        <v>108</v>
      </c>
      <c r="B280" s="106">
        <v>43090</v>
      </c>
      <c r="C280" s="106"/>
      <c r="D280" s="154" t="s">
        <v>420</v>
      </c>
      <c r="E280" s="108" t="s">
        <v>580</v>
      </c>
      <c r="F280" s="109">
        <v>715</v>
      </c>
      <c r="G280" s="109"/>
      <c r="H280" s="110">
        <v>500</v>
      </c>
      <c r="I280" s="128">
        <v>872</v>
      </c>
      <c r="J280" s="134" t="s">
        <v>701</v>
      </c>
      <c r="K280" s="130">
        <f>H280-F280</f>
        <v>-215</v>
      </c>
      <c r="L280" s="131">
        <f>K280/F280</f>
        <v>-0.30069930069930068</v>
      </c>
      <c r="M280" s="132" t="s">
        <v>620</v>
      </c>
      <c r="N280" s="133">
        <v>43670</v>
      </c>
      <c r="O280" s="54"/>
      <c r="P280" s="13"/>
      <c r="Q280" s="13"/>
      <c r="R280" s="14"/>
      <c r="S280" s="13"/>
      <c r="T280" s="13"/>
      <c r="U280" s="13"/>
      <c r="V280" s="13"/>
      <c r="W280" s="13"/>
      <c r="X280" s="13"/>
      <c r="Y280" s="13"/>
      <c r="Z280" s="13"/>
    </row>
    <row r="281" spans="1:26">
      <c r="A281" s="194">
        <v>109</v>
      </c>
      <c r="B281" s="102">
        <v>43098</v>
      </c>
      <c r="C281" s="102"/>
      <c r="D281" s="103" t="s">
        <v>692</v>
      </c>
      <c r="E281" s="104" t="s">
        <v>580</v>
      </c>
      <c r="F281" s="105">
        <v>435</v>
      </c>
      <c r="G281" s="104"/>
      <c r="H281" s="104">
        <v>542.5</v>
      </c>
      <c r="I281" s="122">
        <v>539</v>
      </c>
      <c r="J281" s="137" t="s">
        <v>639</v>
      </c>
      <c r="K281" s="124">
        <v>107.5</v>
      </c>
      <c r="L281" s="125">
        <v>0.247126436781609</v>
      </c>
      <c r="M281" s="126" t="s">
        <v>556</v>
      </c>
      <c r="N281" s="127">
        <v>43206</v>
      </c>
      <c r="O281" s="54"/>
      <c r="P281" s="13"/>
      <c r="Q281" s="13"/>
      <c r="R281" s="14"/>
      <c r="S281" s="13"/>
      <c r="T281" s="13"/>
      <c r="U281" s="13"/>
      <c r="V281" s="13"/>
      <c r="W281" s="13"/>
      <c r="X281" s="13"/>
      <c r="Y281" s="13"/>
      <c r="Z281" s="13"/>
    </row>
    <row r="282" spans="1:26">
      <c r="A282" s="194">
        <v>110</v>
      </c>
      <c r="B282" s="102">
        <v>43098</v>
      </c>
      <c r="C282" s="102"/>
      <c r="D282" s="103" t="s">
        <v>530</v>
      </c>
      <c r="E282" s="104" t="s">
        <v>580</v>
      </c>
      <c r="F282" s="105">
        <v>885</v>
      </c>
      <c r="G282" s="104"/>
      <c r="H282" s="104">
        <v>1090</v>
      </c>
      <c r="I282" s="122">
        <v>1084</v>
      </c>
      <c r="J282" s="137" t="s">
        <v>639</v>
      </c>
      <c r="K282" s="124">
        <v>205</v>
      </c>
      <c r="L282" s="125">
        <v>0.23163841807909599</v>
      </c>
      <c r="M282" s="126" t="s">
        <v>556</v>
      </c>
      <c r="N282" s="127">
        <v>43213</v>
      </c>
      <c r="O282" s="54"/>
      <c r="P282" s="13"/>
      <c r="Q282" s="13"/>
      <c r="R282" s="14"/>
      <c r="S282" s="13"/>
      <c r="T282" s="13"/>
      <c r="U282" s="13"/>
      <c r="V282" s="13"/>
      <c r="W282" s="13"/>
      <c r="X282" s="13"/>
      <c r="Y282" s="13"/>
      <c r="Z282" s="13"/>
    </row>
    <row r="283" spans="1:26">
      <c r="A283" s="342">
        <v>111</v>
      </c>
      <c r="B283" s="328">
        <v>43192</v>
      </c>
      <c r="C283" s="328"/>
      <c r="D283" s="112" t="s">
        <v>709</v>
      </c>
      <c r="E283" s="330" t="s">
        <v>580</v>
      </c>
      <c r="F283" s="332">
        <v>478.5</v>
      </c>
      <c r="G283" s="330"/>
      <c r="H283" s="330">
        <v>442</v>
      </c>
      <c r="I283" s="334">
        <v>613</v>
      </c>
      <c r="J283" s="359" t="s">
        <v>797</v>
      </c>
      <c r="K283" s="130">
        <f>H283-F283</f>
        <v>-36.5</v>
      </c>
      <c r="L283" s="131">
        <f>K283/F283</f>
        <v>-7.6280041797283177E-2</v>
      </c>
      <c r="M283" s="132" t="s">
        <v>620</v>
      </c>
      <c r="N283" s="133">
        <v>43762</v>
      </c>
      <c r="O283" s="54"/>
      <c r="P283" s="13"/>
      <c r="Q283" s="13"/>
      <c r="R283" s="14"/>
      <c r="S283" s="13"/>
      <c r="T283" s="13"/>
      <c r="U283" s="13"/>
      <c r="V283" s="13"/>
      <c r="W283" s="13"/>
      <c r="X283" s="13"/>
      <c r="Y283" s="13"/>
      <c r="Z283" s="13"/>
    </row>
    <row r="284" spans="1:26">
      <c r="A284" s="195">
        <v>112</v>
      </c>
      <c r="B284" s="106">
        <v>43194</v>
      </c>
      <c r="C284" s="106"/>
      <c r="D284" s="349" t="s">
        <v>779</v>
      </c>
      <c r="E284" s="108" t="s">
        <v>580</v>
      </c>
      <c r="F284" s="109">
        <f>141.5-7.3</f>
        <v>134.19999999999999</v>
      </c>
      <c r="G284" s="109"/>
      <c r="H284" s="110">
        <v>77</v>
      </c>
      <c r="I284" s="128">
        <v>180</v>
      </c>
      <c r="J284" s="359" t="s">
        <v>796</v>
      </c>
      <c r="K284" s="130">
        <f>H284-F284</f>
        <v>-57.199999999999989</v>
      </c>
      <c r="L284" s="131">
        <f>K284/F284</f>
        <v>-0.42622950819672129</v>
      </c>
      <c r="M284" s="132" t="s">
        <v>620</v>
      </c>
      <c r="N284" s="133">
        <v>43522</v>
      </c>
      <c r="O284" s="54"/>
      <c r="P284" s="13"/>
      <c r="Q284" s="13"/>
      <c r="R284" s="14"/>
      <c r="S284" s="13"/>
      <c r="T284" s="13"/>
      <c r="U284" s="13"/>
      <c r="V284" s="13"/>
      <c r="W284" s="13"/>
      <c r="X284" s="13"/>
      <c r="Y284" s="13"/>
      <c r="Z284" s="13"/>
    </row>
    <row r="285" spans="1:26">
      <c r="A285" s="195">
        <v>113</v>
      </c>
      <c r="B285" s="106">
        <v>43209</v>
      </c>
      <c r="C285" s="106"/>
      <c r="D285" s="107" t="s">
        <v>702</v>
      </c>
      <c r="E285" s="108" t="s">
        <v>580</v>
      </c>
      <c r="F285" s="109">
        <v>430</v>
      </c>
      <c r="G285" s="109"/>
      <c r="H285" s="110">
        <v>220</v>
      </c>
      <c r="I285" s="128">
        <v>537</v>
      </c>
      <c r="J285" s="134" t="s">
        <v>703</v>
      </c>
      <c r="K285" s="130">
        <f>H285-F285</f>
        <v>-210</v>
      </c>
      <c r="L285" s="131">
        <f>K285/F285</f>
        <v>-0.48837209302325579</v>
      </c>
      <c r="M285" s="132" t="s">
        <v>620</v>
      </c>
      <c r="N285" s="133">
        <v>43252</v>
      </c>
      <c r="O285" s="54"/>
      <c r="P285" s="13"/>
      <c r="Q285" s="13"/>
      <c r="R285" s="14"/>
      <c r="S285" s="13"/>
      <c r="T285" s="13"/>
      <c r="U285" s="13"/>
      <c r="V285" s="13"/>
      <c r="W285" s="13"/>
      <c r="X285" s="13"/>
      <c r="Y285" s="13"/>
      <c r="Z285" s="13"/>
    </row>
    <row r="286" spans="1:26">
      <c r="A286" s="343">
        <v>114</v>
      </c>
      <c r="B286" s="155">
        <v>43220</v>
      </c>
      <c r="C286" s="155"/>
      <c r="D286" s="156" t="s">
        <v>380</v>
      </c>
      <c r="E286" s="157" t="s">
        <v>580</v>
      </c>
      <c r="F286" s="159">
        <v>153.5</v>
      </c>
      <c r="G286" s="159"/>
      <c r="H286" s="159">
        <v>196</v>
      </c>
      <c r="I286" s="159">
        <v>196</v>
      </c>
      <c r="J286" s="336" t="s">
        <v>813</v>
      </c>
      <c r="K286" s="179">
        <f>H286-F286</f>
        <v>42.5</v>
      </c>
      <c r="L286" s="180">
        <f>K286/F286</f>
        <v>0.27687296416938112</v>
      </c>
      <c r="M286" s="158" t="s">
        <v>556</v>
      </c>
      <c r="N286" s="181">
        <v>43605</v>
      </c>
      <c r="O286" s="54"/>
      <c r="P286" s="13"/>
      <c r="Q286" s="13"/>
      <c r="R286" s="14"/>
      <c r="S286" s="13"/>
      <c r="T286" s="13"/>
      <c r="U286" s="13"/>
      <c r="V286" s="13"/>
      <c r="W286" s="13"/>
      <c r="X286" s="13"/>
      <c r="Y286" s="13"/>
      <c r="Z286" s="13"/>
    </row>
    <row r="287" spans="1:26">
      <c r="A287" s="195">
        <v>115</v>
      </c>
      <c r="B287" s="106">
        <v>43306</v>
      </c>
      <c r="C287" s="106"/>
      <c r="D287" s="107" t="s">
        <v>725</v>
      </c>
      <c r="E287" s="108" t="s">
        <v>580</v>
      </c>
      <c r="F287" s="109">
        <v>27.5</v>
      </c>
      <c r="G287" s="109"/>
      <c r="H287" s="110">
        <v>13.1</v>
      </c>
      <c r="I287" s="128">
        <v>60</v>
      </c>
      <c r="J287" s="134" t="s">
        <v>729</v>
      </c>
      <c r="K287" s="130">
        <v>-14.4</v>
      </c>
      <c r="L287" s="131">
        <v>-0.52363636363636401</v>
      </c>
      <c r="M287" s="132" t="s">
        <v>620</v>
      </c>
      <c r="N287" s="133">
        <v>43138</v>
      </c>
      <c r="O287" s="54"/>
      <c r="P287" s="13"/>
      <c r="Q287" s="13"/>
      <c r="R287" s="14"/>
      <c r="S287" s="13"/>
      <c r="T287" s="13"/>
      <c r="U287" s="13"/>
      <c r="V287" s="13"/>
      <c r="W287" s="13"/>
      <c r="X287" s="13"/>
      <c r="Y287" s="13"/>
      <c r="Z287" s="13"/>
    </row>
    <row r="288" spans="1:26">
      <c r="A288" s="342">
        <v>116</v>
      </c>
      <c r="B288" s="328">
        <v>43318</v>
      </c>
      <c r="C288" s="328"/>
      <c r="D288" s="112" t="s">
        <v>704</v>
      </c>
      <c r="E288" s="330" t="s">
        <v>580</v>
      </c>
      <c r="F288" s="330">
        <v>148.5</v>
      </c>
      <c r="G288" s="330"/>
      <c r="H288" s="330">
        <v>102</v>
      </c>
      <c r="I288" s="334">
        <v>182</v>
      </c>
      <c r="J288" s="134" t="s">
        <v>812</v>
      </c>
      <c r="K288" s="130">
        <f>H288-F288</f>
        <v>-46.5</v>
      </c>
      <c r="L288" s="131">
        <f>K288/F288</f>
        <v>-0.31313131313131315</v>
      </c>
      <c r="M288" s="132" t="s">
        <v>620</v>
      </c>
      <c r="N288" s="133">
        <v>43661</v>
      </c>
      <c r="O288" s="54"/>
      <c r="P288" s="13"/>
      <c r="Q288" s="13"/>
      <c r="R288" s="14"/>
      <c r="S288" s="13"/>
      <c r="T288" s="13"/>
      <c r="U288" s="13"/>
      <c r="V288" s="13"/>
      <c r="W288" s="13"/>
      <c r="X288" s="13"/>
      <c r="Y288" s="13"/>
      <c r="Z288" s="13"/>
    </row>
    <row r="289" spans="1:26">
      <c r="A289" s="194">
        <v>117</v>
      </c>
      <c r="B289" s="102">
        <v>43335</v>
      </c>
      <c r="C289" s="102"/>
      <c r="D289" s="103" t="s">
        <v>730</v>
      </c>
      <c r="E289" s="104" t="s">
        <v>580</v>
      </c>
      <c r="F289" s="152">
        <v>285</v>
      </c>
      <c r="G289" s="104"/>
      <c r="H289" s="104">
        <v>355</v>
      </c>
      <c r="I289" s="122">
        <v>364</v>
      </c>
      <c r="J289" s="137" t="s">
        <v>731</v>
      </c>
      <c r="K289" s="124">
        <v>70</v>
      </c>
      <c r="L289" s="125">
        <v>0.24561403508771901</v>
      </c>
      <c r="M289" s="126" t="s">
        <v>556</v>
      </c>
      <c r="N289" s="127">
        <v>43455</v>
      </c>
      <c r="O289" s="54"/>
      <c r="P289" s="13"/>
      <c r="Q289" s="13"/>
      <c r="R289" s="14"/>
      <c r="S289" s="13"/>
      <c r="T289" s="13"/>
      <c r="U289" s="13"/>
      <c r="V289" s="13"/>
      <c r="W289" s="13"/>
      <c r="X289" s="13"/>
      <c r="Y289" s="13"/>
      <c r="Z289" s="13"/>
    </row>
    <row r="290" spans="1:26">
      <c r="A290" s="194">
        <v>118</v>
      </c>
      <c r="B290" s="102">
        <v>43341</v>
      </c>
      <c r="C290" s="102"/>
      <c r="D290" s="103" t="s">
        <v>370</v>
      </c>
      <c r="E290" s="104" t="s">
        <v>580</v>
      </c>
      <c r="F290" s="152">
        <v>525</v>
      </c>
      <c r="G290" s="104"/>
      <c r="H290" s="104">
        <v>585</v>
      </c>
      <c r="I290" s="122">
        <v>635</v>
      </c>
      <c r="J290" s="137" t="s">
        <v>705</v>
      </c>
      <c r="K290" s="124">
        <f t="shared" ref="K290:K302" si="131">H290-F290</f>
        <v>60</v>
      </c>
      <c r="L290" s="125">
        <f t="shared" ref="L290:L302" si="132">K290/F290</f>
        <v>0.11428571428571428</v>
      </c>
      <c r="M290" s="126" t="s">
        <v>556</v>
      </c>
      <c r="N290" s="127">
        <v>43662</v>
      </c>
      <c r="O290" s="54"/>
      <c r="P290" s="13"/>
      <c r="Q290" s="13"/>
      <c r="R290" s="14"/>
      <c r="S290" s="13"/>
      <c r="T290" s="13"/>
      <c r="U290" s="13"/>
      <c r="V290" s="13"/>
      <c r="W290" s="13"/>
      <c r="X290" s="13"/>
      <c r="Y290" s="13"/>
      <c r="Z290" s="13"/>
    </row>
    <row r="291" spans="1:26">
      <c r="A291" s="194">
        <v>119</v>
      </c>
      <c r="B291" s="102">
        <v>43395</v>
      </c>
      <c r="C291" s="102"/>
      <c r="D291" s="103" t="s">
        <v>357</v>
      </c>
      <c r="E291" s="104" t="s">
        <v>580</v>
      </c>
      <c r="F291" s="152">
        <v>475</v>
      </c>
      <c r="G291" s="104"/>
      <c r="H291" s="104">
        <v>574</v>
      </c>
      <c r="I291" s="122">
        <v>570</v>
      </c>
      <c r="J291" s="137" t="s">
        <v>639</v>
      </c>
      <c r="K291" s="124">
        <f t="shared" si="131"/>
        <v>99</v>
      </c>
      <c r="L291" s="125">
        <f t="shared" si="132"/>
        <v>0.20842105263157895</v>
      </c>
      <c r="M291" s="126" t="s">
        <v>556</v>
      </c>
      <c r="N291" s="127">
        <v>43403</v>
      </c>
      <c r="O291" s="54"/>
      <c r="P291" s="13"/>
      <c r="Q291" s="13"/>
      <c r="R291" s="14"/>
      <c r="S291" s="13"/>
      <c r="T291" s="13"/>
      <c r="U291" s="13"/>
      <c r="V291" s="13"/>
      <c r="W291" s="13"/>
      <c r="X291" s="13"/>
      <c r="Y291" s="13"/>
      <c r="Z291" s="13"/>
    </row>
    <row r="292" spans="1:26">
      <c r="A292" s="196">
        <v>120</v>
      </c>
      <c r="B292" s="150">
        <v>43397</v>
      </c>
      <c r="C292" s="150"/>
      <c r="D292" s="376" t="s">
        <v>377</v>
      </c>
      <c r="E292" s="152" t="s">
        <v>580</v>
      </c>
      <c r="F292" s="152">
        <v>707.5</v>
      </c>
      <c r="G292" s="152"/>
      <c r="H292" s="152">
        <v>872</v>
      </c>
      <c r="I292" s="174">
        <v>872</v>
      </c>
      <c r="J292" s="175" t="s">
        <v>639</v>
      </c>
      <c r="K292" s="124">
        <f t="shared" si="131"/>
        <v>164.5</v>
      </c>
      <c r="L292" s="176">
        <f t="shared" si="132"/>
        <v>0.23250883392226149</v>
      </c>
      <c r="M292" s="177" t="s">
        <v>556</v>
      </c>
      <c r="N292" s="178">
        <v>43482</v>
      </c>
      <c r="O292" s="54"/>
      <c r="P292" s="13"/>
      <c r="Q292" s="13"/>
      <c r="R292" s="14"/>
      <c r="S292" s="13"/>
      <c r="T292" s="13"/>
      <c r="U292" s="13"/>
      <c r="V292" s="13"/>
      <c r="W292" s="13"/>
      <c r="X292" s="13"/>
      <c r="Y292" s="13"/>
      <c r="Z292" s="13"/>
    </row>
    <row r="293" spans="1:26">
      <c r="A293" s="196">
        <v>121</v>
      </c>
      <c r="B293" s="150">
        <v>43398</v>
      </c>
      <c r="C293" s="150"/>
      <c r="D293" s="376" t="s">
        <v>339</v>
      </c>
      <c r="E293" s="152" t="s">
        <v>580</v>
      </c>
      <c r="F293" s="152">
        <v>162</v>
      </c>
      <c r="G293" s="152"/>
      <c r="H293" s="152">
        <v>204</v>
      </c>
      <c r="I293" s="174">
        <v>209</v>
      </c>
      <c r="J293" s="175" t="s">
        <v>811</v>
      </c>
      <c r="K293" s="124">
        <f t="shared" si="131"/>
        <v>42</v>
      </c>
      <c r="L293" s="176">
        <f t="shared" si="132"/>
        <v>0.25925925925925924</v>
      </c>
      <c r="M293" s="177" t="s">
        <v>556</v>
      </c>
      <c r="N293" s="178">
        <v>43539</v>
      </c>
      <c r="O293" s="54"/>
      <c r="P293" s="13"/>
      <c r="Q293" s="13"/>
      <c r="R293" s="14"/>
      <c r="S293" s="13"/>
      <c r="T293" s="13"/>
      <c r="U293" s="13"/>
      <c r="V293" s="13"/>
      <c r="W293" s="13"/>
      <c r="X293" s="13"/>
      <c r="Y293" s="13"/>
      <c r="Z293" s="13"/>
    </row>
    <row r="294" spans="1:26">
      <c r="A294" s="197">
        <v>122</v>
      </c>
      <c r="B294" s="198">
        <v>43399</v>
      </c>
      <c r="C294" s="198"/>
      <c r="D294" s="151" t="s">
        <v>465</v>
      </c>
      <c r="E294" s="199" t="s">
        <v>580</v>
      </c>
      <c r="F294" s="199">
        <v>240</v>
      </c>
      <c r="G294" s="199"/>
      <c r="H294" s="199">
        <v>297</v>
      </c>
      <c r="I294" s="219">
        <v>297</v>
      </c>
      <c r="J294" s="175" t="s">
        <v>639</v>
      </c>
      <c r="K294" s="220">
        <f t="shared" si="131"/>
        <v>57</v>
      </c>
      <c r="L294" s="221">
        <f t="shared" si="132"/>
        <v>0.23749999999999999</v>
      </c>
      <c r="M294" s="222" t="s">
        <v>556</v>
      </c>
      <c r="N294" s="223">
        <v>43417</v>
      </c>
      <c r="O294" s="54"/>
      <c r="P294" s="13"/>
      <c r="Q294" s="13"/>
      <c r="R294" s="14"/>
      <c r="S294" s="13"/>
      <c r="T294" s="13"/>
      <c r="U294" s="13"/>
      <c r="V294" s="13"/>
      <c r="W294" s="13"/>
      <c r="X294" s="13"/>
      <c r="Y294" s="13"/>
      <c r="Z294" s="13"/>
    </row>
    <row r="295" spans="1:26">
      <c r="A295" s="194">
        <v>123</v>
      </c>
      <c r="B295" s="102">
        <v>43439</v>
      </c>
      <c r="C295" s="102"/>
      <c r="D295" s="144" t="s">
        <v>706</v>
      </c>
      <c r="E295" s="104" t="s">
        <v>580</v>
      </c>
      <c r="F295" s="104">
        <v>202.5</v>
      </c>
      <c r="G295" s="104"/>
      <c r="H295" s="104">
        <v>255</v>
      </c>
      <c r="I295" s="122">
        <v>252</v>
      </c>
      <c r="J295" s="137" t="s">
        <v>639</v>
      </c>
      <c r="K295" s="124">
        <f t="shared" si="131"/>
        <v>52.5</v>
      </c>
      <c r="L295" s="125">
        <f t="shared" si="132"/>
        <v>0.25925925925925924</v>
      </c>
      <c r="M295" s="126" t="s">
        <v>556</v>
      </c>
      <c r="N295" s="127">
        <v>43542</v>
      </c>
      <c r="O295" s="54"/>
      <c r="P295" s="13"/>
      <c r="Q295" s="13"/>
      <c r="R295" s="90" t="s">
        <v>708</v>
      </c>
      <c r="S295" s="13"/>
      <c r="T295" s="13"/>
      <c r="U295" s="13"/>
      <c r="V295" s="13"/>
      <c r="W295" s="13"/>
      <c r="X295" s="13"/>
      <c r="Y295" s="13"/>
      <c r="Z295" s="13"/>
    </row>
    <row r="296" spans="1:26">
      <c r="A296" s="197">
        <v>124</v>
      </c>
      <c r="B296" s="198">
        <v>43465</v>
      </c>
      <c r="C296" s="102"/>
      <c r="D296" s="376" t="s">
        <v>402</v>
      </c>
      <c r="E296" s="199" t="s">
        <v>580</v>
      </c>
      <c r="F296" s="199">
        <v>710</v>
      </c>
      <c r="G296" s="199"/>
      <c r="H296" s="199">
        <v>866</v>
      </c>
      <c r="I296" s="219">
        <v>866</v>
      </c>
      <c r="J296" s="175" t="s">
        <v>639</v>
      </c>
      <c r="K296" s="124">
        <f t="shared" si="131"/>
        <v>156</v>
      </c>
      <c r="L296" s="125">
        <f t="shared" si="132"/>
        <v>0.21971830985915494</v>
      </c>
      <c r="M296" s="126" t="s">
        <v>556</v>
      </c>
      <c r="N296" s="338">
        <v>43553</v>
      </c>
      <c r="O296" s="54"/>
      <c r="P296" s="13"/>
      <c r="Q296" s="13"/>
      <c r="R296" s="14" t="s">
        <v>708</v>
      </c>
      <c r="S296" s="13"/>
      <c r="T296" s="13"/>
      <c r="U296" s="13"/>
      <c r="V296" s="13"/>
      <c r="W296" s="13"/>
      <c r="X296" s="13"/>
      <c r="Y296" s="13"/>
      <c r="Z296" s="13"/>
    </row>
    <row r="297" spans="1:26">
      <c r="A297" s="197">
        <v>125</v>
      </c>
      <c r="B297" s="198">
        <v>43522</v>
      </c>
      <c r="C297" s="198"/>
      <c r="D297" s="376" t="s">
        <v>139</v>
      </c>
      <c r="E297" s="199" t="s">
        <v>580</v>
      </c>
      <c r="F297" s="199">
        <v>337.25</v>
      </c>
      <c r="G297" s="199"/>
      <c r="H297" s="199">
        <v>398.5</v>
      </c>
      <c r="I297" s="219">
        <v>411</v>
      </c>
      <c r="J297" s="137" t="s">
        <v>810</v>
      </c>
      <c r="K297" s="124">
        <f t="shared" si="131"/>
        <v>61.25</v>
      </c>
      <c r="L297" s="125">
        <f t="shared" si="132"/>
        <v>0.1816160118606375</v>
      </c>
      <c r="M297" s="126" t="s">
        <v>556</v>
      </c>
      <c r="N297" s="338">
        <v>43760</v>
      </c>
      <c r="O297" s="54"/>
      <c r="P297" s="13"/>
      <c r="Q297" s="13"/>
      <c r="R297" s="90" t="s">
        <v>708</v>
      </c>
      <c r="S297" s="13"/>
      <c r="T297" s="13"/>
      <c r="U297" s="13"/>
      <c r="V297" s="13"/>
      <c r="W297" s="13"/>
      <c r="X297" s="13"/>
      <c r="Y297" s="13"/>
      <c r="Z297" s="13"/>
    </row>
    <row r="298" spans="1:26">
      <c r="A298" s="344">
        <v>126</v>
      </c>
      <c r="B298" s="160">
        <v>43559</v>
      </c>
      <c r="C298" s="160"/>
      <c r="D298" s="161" t="s">
        <v>394</v>
      </c>
      <c r="E298" s="162" t="s">
        <v>580</v>
      </c>
      <c r="F298" s="162">
        <v>130</v>
      </c>
      <c r="G298" s="162"/>
      <c r="H298" s="162">
        <v>65</v>
      </c>
      <c r="I298" s="182">
        <v>158</v>
      </c>
      <c r="J298" s="134" t="s">
        <v>707</v>
      </c>
      <c r="K298" s="130">
        <f t="shared" si="131"/>
        <v>-65</v>
      </c>
      <c r="L298" s="131">
        <f t="shared" si="132"/>
        <v>-0.5</v>
      </c>
      <c r="M298" s="132" t="s">
        <v>620</v>
      </c>
      <c r="N298" s="133">
        <v>43726</v>
      </c>
      <c r="O298" s="54"/>
      <c r="P298" s="13"/>
      <c r="Q298" s="13"/>
      <c r="R298" s="14" t="s">
        <v>710</v>
      </c>
      <c r="S298" s="13"/>
      <c r="T298" s="13"/>
      <c r="U298" s="13"/>
      <c r="V298" s="13"/>
      <c r="W298" s="13"/>
      <c r="X298" s="13"/>
      <c r="Y298" s="13"/>
      <c r="Z298" s="13"/>
    </row>
    <row r="299" spans="1:26">
      <c r="A299" s="345">
        <v>127</v>
      </c>
      <c r="B299" s="183">
        <v>43017</v>
      </c>
      <c r="C299" s="183"/>
      <c r="D299" s="184" t="s">
        <v>166</v>
      </c>
      <c r="E299" s="185" t="s">
        <v>580</v>
      </c>
      <c r="F299" s="186">
        <v>141.5</v>
      </c>
      <c r="G299" s="187"/>
      <c r="H299" s="187">
        <v>183.5</v>
      </c>
      <c r="I299" s="187">
        <v>210</v>
      </c>
      <c r="J299" s="208" t="s">
        <v>801</v>
      </c>
      <c r="K299" s="209">
        <f t="shared" si="131"/>
        <v>42</v>
      </c>
      <c r="L299" s="210">
        <f t="shared" si="132"/>
        <v>0.29681978798586572</v>
      </c>
      <c r="M299" s="186" t="s">
        <v>556</v>
      </c>
      <c r="N299" s="211">
        <v>43042</v>
      </c>
      <c r="O299" s="54"/>
      <c r="P299" s="13"/>
      <c r="Q299" s="13"/>
      <c r="R299" s="90" t="s">
        <v>710</v>
      </c>
      <c r="S299" s="13"/>
      <c r="T299" s="13"/>
      <c r="U299" s="13"/>
      <c r="V299" s="13"/>
      <c r="W299" s="13"/>
      <c r="X299" s="13"/>
      <c r="Y299" s="13"/>
      <c r="Z299" s="13"/>
    </row>
    <row r="300" spans="1:26">
      <c r="A300" s="344">
        <v>128</v>
      </c>
      <c r="B300" s="160">
        <v>43074</v>
      </c>
      <c r="C300" s="160"/>
      <c r="D300" s="161" t="s">
        <v>295</v>
      </c>
      <c r="E300" s="162" t="s">
        <v>580</v>
      </c>
      <c r="F300" s="163">
        <v>172</v>
      </c>
      <c r="G300" s="162"/>
      <c r="H300" s="162">
        <v>155.25</v>
      </c>
      <c r="I300" s="182">
        <v>230</v>
      </c>
      <c r="J300" s="359" t="s">
        <v>794</v>
      </c>
      <c r="K300" s="130">
        <f t="shared" ref="K300" si="133">H300-F300</f>
        <v>-16.75</v>
      </c>
      <c r="L300" s="131">
        <f t="shared" ref="L300" si="134">K300/F300</f>
        <v>-9.7383720930232565E-2</v>
      </c>
      <c r="M300" s="132" t="s">
        <v>620</v>
      </c>
      <c r="N300" s="133">
        <v>43787</v>
      </c>
      <c r="O300" s="54"/>
      <c r="P300" s="13"/>
      <c r="Q300" s="13"/>
      <c r="R300" s="14" t="s">
        <v>710</v>
      </c>
      <c r="S300" s="13"/>
      <c r="T300" s="13"/>
      <c r="U300" s="13"/>
      <c r="V300" s="13"/>
      <c r="W300" s="13"/>
      <c r="X300" s="13"/>
      <c r="Y300" s="13"/>
      <c r="Z300" s="13"/>
    </row>
    <row r="301" spans="1:26">
      <c r="A301" s="345">
        <v>129</v>
      </c>
      <c r="B301" s="183">
        <v>43398</v>
      </c>
      <c r="C301" s="183"/>
      <c r="D301" s="184" t="s">
        <v>103</v>
      </c>
      <c r="E301" s="185" t="s">
        <v>580</v>
      </c>
      <c r="F301" s="187">
        <v>698.5</v>
      </c>
      <c r="G301" s="187"/>
      <c r="H301" s="187">
        <v>850</v>
      </c>
      <c r="I301" s="187">
        <v>890</v>
      </c>
      <c r="J301" s="212" t="s">
        <v>807</v>
      </c>
      <c r="K301" s="209">
        <f t="shared" si="131"/>
        <v>151.5</v>
      </c>
      <c r="L301" s="210">
        <f t="shared" si="132"/>
        <v>0.21689334287759485</v>
      </c>
      <c r="M301" s="186" t="s">
        <v>556</v>
      </c>
      <c r="N301" s="211">
        <v>43453</v>
      </c>
      <c r="O301" s="54"/>
      <c r="P301" s="13"/>
      <c r="Q301" s="13"/>
      <c r="R301" s="14" t="s">
        <v>708</v>
      </c>
      <c r="S301" s="13"/>
      <c r="T301" s="13"/>
      <c r="U301" s="13"/>
      <c r="V301" s="13"/>
      <c r="W301" s="13"/>
      <c r="X301" s="13"/>
      <c r="Y301" s="13"/>
      <c r="Z301" s="13"/>
    </row>
    <row r="302" spans="1:26">
      <c r="A302" s="197">
        <v>130</v>
      </c>
      <c r="B302" s="155">
        <v>42877</v>
      </c>
      <c r="C302" s="155"/>
      <c r="D302" s="156" t="s">
        <v>369</v>
      </c>
      <c r="E302" s="157" t="s">
        <v>580</v>
      </c>
      <c r="F302" s="158">
        <v>127.6</v>
      </c>
      <c r="G302" s="159"/>
      <c r="H302" s="159">
        <v>138</v>
      </c>
      <c r="I302" s="159">
        <v>190</v>
      </c>
      <c r="J302" s="360" t="s">
        <v>798</v>
      </c>
      <c r="K302" s="179">
        <f t="shared" si="131"/>
        <v>10.400000000000006</v>
      </c>
      <c r="L302" s="180">
        <f t="shared" si="132"/>
        <v>8.1504702194357417E-2</v>
      </c>
      <c r="M302" s="158" t="s">
        <v>556</v>
      </c>
      <c r="N302" s="181">
        <v>43774</v>
      </c>
      <c r="O302" s="54"/>
      <c r="P302" s="13"/>
      <c r="Q302" s="13"/>
      <c r="R302" s="90" t="s">
        <v>710</v>
      </c>
      <c r="S302" s="13"/>
      <c r="T302" s="13"/>
      <c r="U302" s="13"/>
      <c r="V302" s="13"/>
      <c r="W302" s="13"/>
      <c r="X302" s="13"/>
      <c r="Y302" s="13"/>
      <c r="Z302" s="13"/>
    </row>
    <row r="303" spans="1:26">
      <c r="A303" s="197">
        <v>131</v>
      </c>
      <c r="B303" s="155">
        <v>43158</v>
      </c>
      <c r="C303" s="155"/>
      <c r="D303" s="156" t="s">
        <v>711</v>
      </c>
      <c r="E303" s="157" t="s">
        <v>580</v>
      </c>
      <c r="F303" s="158">
        <v>317</v>
      </c>
      <c r="G303" s="159"/>
      <c r="H303" s="159">
        <v>382.5</v>
      </c>
      <c r="I303" s="159">
        <v>398</v>
      </c>
      <c r="J303" s="360" t="s">
        <v>839</v>
      </c>
      <c r="K303" s="179">
        <f t="shared" ref="K303" si="135">H303-F303</f>
        <v>65.5</v>
      </c>
      <c r="L303" s="180">
        <f t="shared" ref="L303" si="136">K303/F303</f>
        <v>0.20662460567823343</v>
      </c>
      <c r="M303" s="158" t="s">
        <v>556</v>
      </c>
      <c r="N303" s="181">
        <v>44238</v>
      </c>
      <c r="O303" s="54"/>
      <c r="P303" s="13"/>
      <c r="Q303" s="13"/>
      <c r="R303" s="322" t="s">
        <v>710</v>
      </c>
      <c r="S303" s="13"/>
      <c r="T303" s="13"/>
      <c r="U303" s="13"/>
      <c r="V303" s="13"/>
      <c r="W303" s="13"/>
      <c r="X303" s="13"/>
      <c r="Y303" s="13"/>
      <c r="Z303" s="13"/>
    </row>
    <row r="304" spans="1:26">
      <c r="A304" s="344">
        <v>132</v>
      </c>
      <c r="B304" s="160">
        <v>43164</v>
      </c>
      <c r="C304" s="160"/>
      <c r="D304" s="161" t="s">
        <v>133</v>
      </c>
      <c r="E304" s="162" t="s">
        <v>580</v>
      </c>
      <c r="F304" s="163">
        <f>510-14.4</f>
        <v>495.6</v>
      </c>
      <c r="G304" s="162"/>
      <c r="H304" s="162">
        <v>350</v>
      </c>
      <c r="I304" s="182">
        <v>672</v>
      </c>
      <c r="J304" s="359" t="s">
        <v>803</v>
      </c>
      <c r="K304" s="130">
        <f t="shared" ref="K304" si="137">H304-F304</f>
        <v>-145.60000000000002</v>
      </c>
      <c r="L304" s="131">
        <f t="shared" ref="L304" si="138">K304/F304</f>
        <v>-0.29378531073446329</v>
      </c>
      <c r="M304" s="132" t="s">
        <v>620</v>
      </c>
      <c r="N304" s="133">
        <v>43887</v>
      </c>
      <c r="O304" s="54"/>
      <c r="P304" s="13"/>
      <c r="Q304" s="13"/>
      <c r="R304" s="14" t="s">
        <v>708</v>
      </c>
      <c r="S304" s="13"/>
      <c r="T304" s="13"/>
      <c r="U304" s="13"/>
      <c r="V304" s="13"/>
      <c r="W304" s="13"/>
      <c r="X304" s="13"/>
      <c r="Y304" s="13"/>
      <c r="Z304" s="13"/>
    </row>
    <row r="305" spans="1:26">
      <c r="A305" s="344">
        <v>133</v>
      </c>
      <c r="B305" s="160">
        <v>43237</v>
      </c>
      <c r="C305" s="160"/>
      <c r="D305" s="161" t="s">
        <v>459</v>
      </c>
      <c r="E305" s="162" t="s">
        <v>580</v>
      </c>
      <c r="F305" s="163">
        <v>230.3</v>
      </c>
      <c r="G305" s="162"/>
      <c r="H305" s="162">
        <v>102.5</v>
      </c>
      <c r="I305" s="182">
        <v>348</v>
      </c>
      <c r="J305" s="359" t="s">
        <v>805</v>
      </c>
      <c r="K305" s="130">
        <f t="shared" ref="K305:K306" si="139">H305-F305</f>
        <v>-127.80000000000001</v>
      </c>
      <c r="L305" s="131">
        <f t="shared" ref="L305:L306" si="140">K305/F305</f>
        <v>-0.55492835432045162</v>
      </c>
      <c r="M305" s="132" t="s">
        <v>620</v>
      </c>
      <c r="N305" s="133">
        <v>43896</v>
      </c>
      <c r="O305" s="54"/>
      <c r="P305" s="13"/>
      <c r="Q305" s="13"/>
      <c r="R305" s="324" t="s">
        <v>708</v>
      </c>
      <c r="S305" s="13"/>
      <c r="T305" s="13"/>
      <c r="U305" s="13"/>
      <c r="V305" s="13"/>
      <c r="W305" s="13"/>
      <c r="X305" s="13"/>
      <c r="Y305" s="13"/>
      <c r="Z305" s="13"/>
    </row>
    <row r="306" spans="1:26">
      <c r="A306" s="197">
        <v>134</v>
      </c>
      <c r="B306" s="155">
        <v>43258</v>
      </c>
      <c r="C306" s="155"/>
      <c r="D306" s="156" t="s">
        <v>426</v>
      </c>
      <c r="E306" s="157" t="s">
        <v>580</v>
      </c>
      <c r="F306" s="158">
        <f>342.5-5.1</f>
        <v>337.4</v>
      </c>
      <c r="G306" s="159"/>
      <c r="H306" s="159">
        <v>412.5</v>
      </c>
      <c r="I306" s="159">
        <v>439</v>
      </c>
      <c r="J306" s="360" t="s">
        <v>837</v>
      </c>
      <c r="K306" s="179">
        <f t="shared" si="139"/>
        <v>75.100000000000023</v>
      </c>
      <c r="L306" s="180">
        <f t="shared" si="140"/>
        <v>0.22258446947243635</v>
      </c>
      <c r="M306" s="158" t="s">
        <v>556</v>
      </c>
      <c r="N306" s="181">
        <v>44230</v>
      </c>
      <c r="O306" s="54"/>
      <c r="P306" s="13"/>
      <c r="Q306" s="13"/>
      <c r="R306" s="90" t="s">
        <v>710</v>
      </c>
      <c r="S306" s="13"/>
      <c r="T306" s="13"/>
      <c r="U306" s="13"/>
      <c r="V306" s="13"/>
      <c r="W306" s="13"/>
      <c r="X306" s="13"/>
      <c r="Y306" s="13"/>
      <c r="Z306" s="13"/>
    </row>
    <row r="307" spans="1:26">
      <c r="A307" s="205">
        <v>135</v>
      </c>
      <c r="B307" s="190">
        <v>43285</v>
      </c>
      <c r="C307" s="190"/>
      <c r="D307" s="193" t="s">
        <v>48</v>
      </c>
      <c r="E307" s="191" t="s">
        <v>580</v>
      </c>
      <c r="F307" s="189">
        <f>127.5-5.53</f>
        <v>121.97</v>
      </c>
      <c r="G307" s="191"/>
      <c r="H307" s="191"/>
      <c r="I307" s="213">
        <v>170</v>
      </c>
      <c r="J307" s="225" t="s">
        <v>558</v>
      </c>
      <c r="K307" s="215"/>
      <c r="L307" s="216"/>
      <c r="M307" s="214" t="s">
        <v>558</v>
      </c>
      <c r="N307" s="217"/>
      <c r="O307" s="54"/>
      <c r="P307" s="13"/>
      <c r="Q307" s="13"/>
      <c r="R307" s="14" t="s">
        <v>708</v>
      </c>
      <c r="S307" s="13"/>
      <c r="T307" s="13"/>
      <c r="U307" s="13"/>
      <c r="V307" s="13"/>
      <c r="W307" s="13"/>
      <c r="X307" s="13"/>
      <c r="Y307" s="13"/>
      <c r="Z307" s="13"/>
    </row>
    <row r="308" spans="1:26">
      <c r="A308" s="344">
        <v>136</v>
      </c>
      <c r="B308" s="160">
        <v>43294</v>
      </c>
      <c r="C308" s="160"/>
      <c r="D308" s="161" t="s">
        <v>239</v>
      </c>
      <c r="E308" s="162" t="s">
        <v>580</v>
      </c>
      <c r="F308" s="163">
        <v>46.5</v>
      </c>
      <c r="G308" s="162"/>
      <c r="H308" s="162">
        <v>17</v>
      </c>
      <c r="I308" s="182">
        <v>59</v>
      </c>
      <c r="J308" s="359" t="s">
        <v>802</v>
      </c>
      <c r="K308" s="130">
        <f t="shared" ref="K308" si="141">H308-F308</f>
        <v>-29.5</v>
      </c>
      <c r="L308" s="131">
        <f t="shared" ref="L308" si="142">K308/F308</f>
        <v>-0.63440860215053763</v>
      </c>
      <c r="M308" s="132" t="s">
        <v>620</v>
      </c>
      <c r="N308" s="133">
        <v>43887</v>
      </c>
      <c r="O308" s="54"/>
      <c r="P308" s="13"/>
      <c r="Q308" s="13"/>
      <c r="R308" s="14" t="s">
        <v>708</v>
      </c>
      <c r="S308" s="13"/>
      <c r="T308" s="13"/>
      <c r="U308" s="13"/>
      <c r="V308" s="13"/>
      <c r="W308" s="13"/>
      <c r="X308" s="13"/>
      <c r="Y308" s="13"/>
      <c r="Z308" s="13"/>
    </row>
    <row r="309" spans="1:26">
      <c r="A309" s="346">
        <v>137</v>
      </c>
      <c r="B309" s="188">
        <v>43396</v>
      </c>
      <c r="C309" s="188"/>
      <c r="D309" s="193" t="s">
        <v>404</v>
      </c>
      <c r="E309" s="191" t="s">
        <v>580</v>
      </c>
      <c r="F309" s="192">
        <v>156.5</v>
      </c>
      <c r="G309" s="191"/>
      <c r="H309" s="191"/>
      <c r="I309" s="213">
        <v>191</v>
      </c>
      <c r="J309" s="225" t="s">
        <v>558</v>
      </c>
      <c r="K309" s="215"/>
      <c r="L309" s="216"/>
      <c r="M309" s="214" t="s">
        <v>558</v>
      </c>
      <c r="N309" s="217"/>
      <c r="O309" s="54"/>
      <c r="P309" s="13"/>
      <c r="Q309" s="13"/>
      <c r="R309" s="14" t="s">
        <v>708</v>
      </c>
      <c r="S309" s="13"/>
      <c r="T309" s="13"/>
      <c r="U309" s="13"/>
      <c r="V309" s="13"/>
      <c r="W309" s="13"/>
      <c r="X309" s="13"/>
      <c r="Y309" s="13"/>
      <c r="Z309" s="13"/>
    </row>
    <row r="310" spans="1:26">
      <c r="A310" s="346">
        <v>138</v>
      </c>
      <c r="B310" s="188">
        <v>43439</v>
      </c>
      <c r="C310" s="188"/>
      <c r="D310" s="193" t="s">
        <v>321</v>
      </c>
      <c r="E310" s="191" t="s">
        <v>580</v>
      </c>
      <c r="F310" s="192">
        <v>259.5</v>
      </c>
      <c r="G310" s="191"/>
      <c r="H310" s="191"/>
      <c r="I310" s="213">
        <v>321</v>
      </c>
      <c r="J310" s="225" t="s">
        <v>558</v>
      </c>
      <c r="K310" s="215"/>
      <c r="L310" s="216"/>
      <c r="M310" s="214" t="s">
        <v>558</v>
      </c>
      <c r="N310" s="217"/>
      <c r="O310" s="13"/>
      <c r="P310" s="13"/>
      <c r="Q310" s="13"/>
      <c r="R310" s="14" t="s">
        <v>708</v>
      </c>
      <c r="S310" s="13"/>
      <c r="T310" s="13"/>
      <c r="U310" s="13"/>
      <c r="V310" s="13"/>
      <c r="W310" s="13"/>
      <c r="X310" s="13"/>
      <c r="Y310" s="13"/>
      <c r="Z310" s="13"/>
    </row>
    <row r="311" spans="1:26">
      <c r="A311" s="344">
        <v>139</v>
      </c>
      <c r="B311" s="160">
        <v>43439</v>
      </c>
      <c r="C311" s="160"/>
      <c r="D311" s="161" t="s">
        <v>732</v>
      </c>
      <c r="E311" s="162" t="s">
        <v>580</v>
      </c>
      <c r="F311" s="162">
        <v>715</v>
      </c>
      <c r="G311" s="162"/>
      <c r="H311" s="162">
        <v>445</v>
      </c>
      <c r="I311" s="182">
        <v>840</v>
      </c>
      <c r="J311" s="134" t="s">
        <v>782</v>
      </c>
      <c r="K311" s="130">
        <f t="shared" ref="K311:K314" si="143">H311-F311</f>
        <v>-270</v>
      </c>
      <c r="L311" s="131">
        <f t="shared" ref="L311:L314" si="144">K311/F311</f>
        <v>-0.3776223776223776</v>
      </c>
      <c r="M311" s="132" t="s">
        <v>620</v>
      </c>
      <c r="N311" s="133">
        <v>43800</v>
      </c>
      <c r="O311" s="54"/>
      <c r="P311" s="13"/>
      <c r="Q311" s="13"/>
      <c r="R311" s="14" t="s">
        <v>708</v>
      </c>
      <c r="S311" s="13"/>
      <c r="T311" s="13"/>
      <c r="U311" s="13"/>
      <c r="V311" s="13"/>
      <c r="W311" s="13"/>
      <c r="X311" s="13"/>
      <c r="Y311" s="13"/>
      <c r="Z311" s="13"/>
    </row>
    <row r="312" spans="1:26">
      <c r="A312" s="197">
        <v>140</v>
      </c>
      <c r="B312" s="198">
        <v>43469</v>
      </c>
      <c r="C312" s="198"/>
      <c r="D312" s="151" t="s">
        <v>143</v>
      </c>
      <c r="E312" s="199" t="s">
        <v>580</v>
      </c>
      <c r="F312" s="199">
        <v>875</v>
      </c>
      <c r="G312" s="199"/>
      <c r="H312" s="199">
        <v>1165</v>
      </c>
      <c r="I312" s="219">
        <v>1185</v>
      </c>
      <c r="J312" s="137" t="s">
        <v>808</v>
      </c>
      <c r="K312" s="124">
        <f t="shared" si="143"/>
        <v>290</v>
      </c>
      <c r="L312" s="125">
        <f t="shared" si="144"/>
        <v>0.33142857142857141</v>
      </c>
      <c r="M312" s="126" t="s">
        <v>556</v>
      </c>
      <c r="N312" s="338">
        <v>43847</v>
      </c>
      <c r="O312" s="54"/>
      <c r="P312" s="13"/>
      <c r="Q312" s="13"/>
      <c r="R312" s="324" t="s">
        <v>708</v>
      </c>
      <c r="S312" s="13"/>
      <c r="T312" s="13"/>
      <c r="U312" s="13"/>
      <c r="V312" s="13"/>
      <c r="W312" s="13"/>
      <c r="X312" s="13"/>
      <c r="Y312" s="13"/>
      <c r="Z312" s="13"/>
    </row>
    <row r="313" spans="1:26">
      <c r="A313" s="197">
        <v>141</v>
      </c>
      <c r="B313" s="198">
        <v>43559</v>
      </c>
      <c r="C313" s="198"/>
      <c r="D313" s="376" t="s">
        <v>336</v>
      </c>
      <c r="E313" s="199" t="s">
        <v>580</v>
      </c>
      <c r="F313" s="199">
        <f>387-14.63</f>
        <v>372.37</v>
      </c>
      <c r="G313" s="199"/>
      <c r="H313" s="199">
        <v>490</v>
      </c>
      <c r="I313" s="219">
        <v>490</v>
      </c>
      <c r="J313" s="137" t="s">
        <v>639</v>
      </c>
      <c r="K313" s="124">
        <f t="shared" si="143"/>
        <v>117.63</v>
      </c>
      <c r="L313" s="125">
        <f t="shared" si="144"/>
        <v>0.31589548030185027</v>
      </c>
      <c r="M313" s="126" t="s">
        <v>556</v>
      </c>
      <c r="N313" s="338">
        <v>43850</v>
      </c>
      <c r="O313" s="54"/>
      <c r="P313" s="13"/>
      <c r="Q313" s="13"/>
      <c r="R313" s="324" t="s">
        <v>708</v>
      </c>
      <c r="S313" s="13"/>
      <c r="T313" s="13"/>
      <c r="U313" s="13"/>
      <c r="V313" s="13"/>
      <c r="W313" s="13"/>
      <c r="X313" s="13"/>
      <c r="Y313" s="13"/>
      <c r="Z313" s="13"/>
    </row>
    <row r="314" spans="1:26">
      <c r="A314" s="344">
        <v>142</v>
      </c>
      <c r="B314" s="160">
        <v>43578</v>
      </c>
      <c r="C314" s="160"/>
      <c r="D314" s="161" t="s">
        <v>733</v>
      </c>
      <c r="E314" s="162" t="s">
        <v>557</v>
      </c>
      <c r="F314" s="162">
        <v>220</v>
      </c>
      <c r="G314" s="162"/>
      <c r="H314" s="162">
        <v>127.5</v>
      </c>
      <c r="I314" s="182">
        <v>284</v>
      </c>
      <c r="J314" s="359" t="s">
        <v>806</v>
      </c>
      <c r="K314" s="130">
        <f t="shared" si="143"/>
        <v>-92.5</v>
      </c>
      <c r="L314" s="131">
        <f t="shared" si="144"/>
        <v>-0.42045454545454547</v>
      </c>
      <c r="M314" s="132" t="s">
        <v>620</v>
      </c>
      <c r="N314" s="133">
        <v>43896</v>
      </c>
      <c r="O314" s="54"/>
      <c r="P314" s="13"/>
      <c r="Q314" s="13"/>
      <c r="R314" s="14" t="s">
        <v>708</v>
      </c>
      <c r="S314" s="13"/>
      <c r="T314" s="13"/>
      <c r="U314" s="13"/>
      <c r="V314" s="13"/>
      <c r="W314" s="13"/>
      <c r="X314" s="13"/>
      <c r="Y314" s="13"/>
      <c r="Z314" s="13"/>
    </row>
    <row r="315" spans="1:26">
      <c r="A315" s="197">
        <v>143</v>
      </c>
      <c r="B315" s="198">
        <v>43622</v>
      </c>
      <c r="C315" s="198"/>
      <c r="D315" s="376" t="s">
        <v>466</v>
      </c>
      <c r="E315" s="199" t="s">
        <v>557</v>
      </c>
      <c r="F315" s="199">
        <v>332.8</v>
      </c>
      <c r="G315" s="199"/>
      <c r="H315" s="199">
        <v>405</v>
      </c>
      <c r="I315" s="219">
        <v>419</v>
      </c>
      <c r="J315" s="137" t="s">
        <v>809</v>
      </c>
      <c r="K315" s="124">
        <f t="shared" ref="K315" si="145">H315-F315</f>
        <v>72.199999999999989</v>
      </c>
      <c r="L315" s="125">
        <f t="shared" ref="L315" si="146">K315/F315</f>
        <v>0.21694711538461534</v>
      </c>
      <c r="M315" s="126" t="s">
        <v>556</v>
      </c>
      <c r="N315" s="338">
        <v>43860</v>
      </c>
      <c r="O315" s="54"/>
      <c r="P315" s="13"/>
      <c r="Q315" s="13"/>
      <c r="R315" s="14" t="s">
        <v>710</v>
      </c>
      <c r="S315" s="13"/>
      <c r="T315" s="13"/>
      <c r="U315" s="13"/>
      <c r="V315" s="13"/>
      <c r="W315" s="13"/>
      <c r="X315" s="13"/>
      <c r="Y315" s="13"/>
      <c r="Z315" s="13"/>
    </row>
    <row r="316" spans="1:26">
      <c r="A316" s="140">
        <v>144</v>
      </c>
      <c r="B316" s="139">
        <v>43641</v>
      </c>
      <c r="C316" s="139"/>
      <c r="D316" s="140" t="s">
        <v>137</v>
      </c>
      <c r="E316" s="141" t="s">
        <v>580</v>
      </c>
      <c r="F316" s="142">
        <v>386</v>
      </c>
      <c r="G316" s="143"/>
      <c r="H316" s="143">
        <v>395</v>
      </c>
      <c r="I316" s="143">
        <v>452</v>
      </c>
      <c r="J316" s="166" t="s">
        <v>799</v>
      </c>
      <c r="K316" s="167">
        <f t="shared" ref="K316" si="147">H316-F316</f>
        <v>9</v>
      </c>
      <c r="L316" s="168">
        <f t="shared" ref="L316" si="148">K316/F316</f>
        <v>2.3316062176165803E-2</v>
      </c>
      <c r="M316" s="169" t="s">
        <v>665</v>
      </c>
      <c r="N316" s="170">
        <v>43868</v>
      </c>
      <c r="O316" s="13"/>
      <c r="P316" s="13"/>
      <c r="Q316" s="13"/>
      <c r="R316" s="14" t="s">
        <v>710</v>
      </c>
      <c r="S316" s="13"/>
      <c r="T316" s="13"/>
      <c r="U316" s="13"/>
      <c r="V316" s="13"/>
      <c r="W316" s="13"/>
      <c r="X316" s="13"/>
      <c r="Y316" s="13"/>
      <c r="Z316" s="13"/>
    </row>
    <row r="317" spans="1:26">
      <c r="A317" s="347">
        <v>145</v>
      </c>
      <c r="B317" s="188">
        <v>43707</v>
      </c>
      <c r="C317" s="188"/>
      <c r="D317" s="193" t="s">
        <v>255</v>
      </c>
      <c r="E317" s="191" t="s">
        <v>580</v>
      </c>
      <c r="F317" s="191" t="s">
        <v>712</v>
      </c>
      <c r="G317" s="191"/>
      <c r="H317" s="191"/>
      <c r="I317" s="213">
        <v>190</v>
      </c>
      <c r="J317" s="225" t="s">
        <v>558</v>
      </c>
      <c r="K317" s="215"/>
      <c r="L317" s="216"/>
      <c r="M317" s="335" t="s">
        <v>558</v>
      </c>
      <c r="N317" s="217"/>
      <c r="O317" s="13"/>
      <c r="P317" s="13"/>
      <c r="Q317" s="13"/>
      <c r="R317" s="324" t="s">
        <v>708</v>
      </c>
      <c r="S317" s="13"/>
      <c r="T317" s="13"/>
      <c r="U317" s="13"/>
      <c r="V317" s="13"/>
      <c r="W317" s="13"/>
      <c r="X317" s="13"/>
      <c r="Y317" s="13"/>
      <c r="Z317" s="13"/>
    </row>
    <row r="318" spans="1:26">
      <c r="A318" s="197">
        <v>146</v>
      </c>
      <c r="B318" s="198">
        <v>43731</v>
      </c>
      <c r="C318" s="198"/>
      <c r="D318" s="151" t="s">
        <v>418</v>
      </c>
      <c r="E318" s="199" t="s">
        <v>580</v>
      </c>
      <c r="F318" s="199">
        <v>235</v>
      </c>
      <c r="G318" s="199"/>
      <c r="H318" s="199">
        <v>295</v>
      </c>
      <c r="I318" s="219">
        <v>296</v>
      </c>
      <c r="J318" s="137" t="s">
        <v>787</v>
      </c>
      <c r="K318" s="124">
        <f t="shared" ref="K318" si="149">H318-F318</f>
        <v>60</v>
      </c>
      <c r="L318" s="125">
        <f t="shared" ref="L318" si="150">K318/F318</f>
        <v>0.25531914893617019</v>
      </c>
      <c r="M318" s="126" t="s">
        <v>556</v>
      </c>
      <c r="N318" s="338">
        <v>43844</v>
      </c>
      <c r="O318" s="54"/>
      <c r="P318" s="13"/>
      <c r="Q318" s="13"/>
      <c r="R318" s="14" t="s">
        <v>710</v>
      </c>
      <c r="S318" s="13"/>
      <c r="T318" s="13"/>
      <c r="U318" s="13"/>
      <c r="V318" s="13"/>
      <c r="W318" s="13"/>
      <c r="X318" s="13"/>
      <c r="Y318" s="13"/>
      <c r="Z318" s="13"/>
    </row>
    <row r="319" spans="1:26">
      <c r="A319" s="197">
        <v>147</v>
      </c>
      <c r="B319" s="198">
        <v>43752</v>
      </c>
      <c r="C319" s="198"/>
      <c r="D319" s="151" t="s">
        <v>778</v>
      </c>
      <c r="E319" s="199" t="s">
        <v>580</v>
      </c>
      <c r="F319" s="199">
        <v>277.5</v>
      </c>
      <c r="G319" s="199"/>
      <c r="H319" s="199">
        <v>333</v>
      </c>
      <c r="I319" s="219">
        <v>333</v>
      </c>
      <c r="J319" s="137" t="s">
        <v>788</v>
      </c>
      <c r="K319" s="124">
        <f t="shared" ref="K319" si="151">H319-F319</f>
        <v>55.5</v>
      </c>
      <c r="L319" s="125">
        <f t="shared" ref="L319" si="152">K319/F319</f>
        <v>0.2</v>
      </c>
      <c r="M319" s="126" t="s">
        <v>556</v>
      </c>
      <c r="N319" s="338">
        <v>43846</v>
      </c>
      <c r="O319" s="54"/>
      <c r="P319" s="13"/>
      <c r="Q319" s="13"/>
      <c r="R319" s="324" t="s">
        <v>708</v>
      </c>
      <c r="S319" s="13"/>
      <c r="T319" s="13"/>
      <c r="U319" s="13"/>
      <c r="V319" s="13"/>
      <c r="W319" s="13"/>
      <c r="X319" s="13"/>
      <c r="Y319" s="13"/>
      <c r="Z319" s="13"/>
    </row>
    <row r="320" spans="1:26">
      <c r="A320" s="197">
        <v>148</v>
      </c>
      <c r="B320" s="198">
        <v>43752</v>
      </c>
      <c r="C320" s="198"/>
      <c r="D320" s="151" t="s">
        <v>777</v>
      </c>
      <c r="E320" s="199" t="s">
        <v>580</v>
      </c>
      <c r="F320" s="199">
        <v>930</v>
      </c>
      <c r="G320" s="199"/>
      <c r="H320" s="199">
        <v>1165</v>
      </c>
      <c r="I320" s="219">
        <v>1200</v>
      </c>
      <c r="J320" s="137" t="s">
        <v>789</v>
      </c>
      <c r="K320" s="124">
        <f t="shared" ref="K320" si="153">H320-F320</f>
        <v>235</v>
      </c>
      <c r="L320" s="125">
        <f t="shared" ref="L320" si="154">K320/F320</f>
        <v>0.25268817204301075</v>
      </c>
      <c r="M320" s="126" t="s">
        <v>556</v>
      </c>
      <c r="N320" s="338">
        <v>43847</v>
      </c>
      <c r="O320" s="54"/>
      <c r="P320" s="13"/>
      <c r="Q320" s="13"/>
      <c r="R320" s="324" t="s">
        <v>710</v>
      </c>
      <c r="S320" s="13"/>
      <c r="T320" s="13"/>
      <c r="U320" s="13"/>
      <c r="V320" s="13"/>
      <c r="W320" s="13"/>
      <c r="X320" s="13"/>
      <c r="Y320" s="13"/>
      <c r="Z320" s="13"/>
    </row>
    <row r="321" spans="1:26">
      <c r="A321" s="346">
        <v>149</v>
      </c>
      <c r="B321" s="327">
        <v>43753</v>
      </c>
      <c r="C321" s="202"/>
      <c r="D321" s="348" t="s">
        <v>776</v>
      </c>
      <c r="E321" s="329" t="s">
        <v>580</v>
      </c>
      <c r="F321" s="331">
        <v>111</v>
      </c>
      <c r="G321" s="329"/>
      <c r="H321" s="329"/>
      <c r="I321" s="333">
        <v>141</v>
      </c>
      <c r="J321" s="225" t="s">
        <v>558</v>
      </c>
      <c r="K321" s="225"/>
      <c r="L321" s="119"/>
      <c r="M321" s="337" t="s">
        <v>558</v>
      </c>
      <c r="N321" s="227"/>
      <c r="O321" s="13"/>
      <c r="P321" s="13"/>
      <c r="Q321" s="13"/>
      <c r="R321" s="324" t="s">
        <v>710</v>
      </c>
      <c r="S321" s="13"/>
      <c r="T321" s="13"/>
      <c r="U321" s="13"/>
      <c r="V321" s="13"/>
      <c r="W321" s="13"/>
      <c r="X321" s="13"/>
      <c r="Y321" s="13"/>
      <c r="Z321" s="13"/>
    </row>
    <row r="322" spans="1:26">
      <c r="A322" s="197">
        <v>150</v>
      </c>
      <c r="B322" s="198">
        <v>43753</v>
      </c>
      <c r="C322" s="198"/>
      <c r="D322" s="151" t="s">
        <v>775</v>
      </c>
      <c r="E322" s="199" t="s">
        <v>580</v>
      </c>
      <c r="F322" s="200">
        <v>296</v>
      </c>
      <c r="G322" s="199"/>
      <c r="H322" s="199">
        <v>370</v>
      </c>
      <c r="I322" s="219">
        <v>370</v>
      </c>
      <c r="J322" s="137" t="s">
        <v>639</v>
      </c>
      <c r="K322" s="124">
        <f t="shared" ref="K322:K323" si="155">H322-F322</f>
        <v>74</v>
      </c>
      <c r="L322" s="125">
        <f t="shared" ref="L322:L323" si="156">K322/F322</f>
        <v>0.25</v>
      </c>
      <c r="M322" s="126" t="s">
        <v>556</v>
      </c>
      <c r="N322" s="338">
        <v>43853</v>
      </c>
      <c r="O322" s="54"/>
      <c r="P322" s="13"/>
      <c r="Q322" s="13"/>
      <c r="R322" s="324" t="s">
        <v>710</v>
      </c>
      <c r="S322" s="13"/>
      <c r="T322" s="13"/>
      <c r="U322" s="13"/>
      <c r="V322" s="13"/>
      <c r="W322" s="13"/>
      <c r="X322" s="13"/>
      <c r="Y322" s="13"/>
      <c r="Z322" s="13"/>
    </row>
    <row r="323" spans="1:26">
      <c r="A323" s="197">
        <v>151</v>
      </c>
      <c r="B323" s="198">
        <v>43754</v>
      </c>
      <c r="C323" s="198"/>
      <c r="D323" s="151" t="s">
        <v>774</v>
      </c>
      <c r="E323" s="199" t="s">
        <v>580</v>
      </c>
      <c r="F323" s="200">
        <v>300</v>
      </c>
      <c r="G323" s="199"/>
      <c r="H323" s="199">
        <v>382.5</v>
      </c>
      <c r="I323" s="219">
        <v>344</v>
      </c>
      <c r="J323" s="462" t="s">
        <v>840</v>
      </c>
      <c r="K323" s="124">
        <f t="shared" si="155"/>
        <v>82.5</v>
      </c>
      <c r="L323" s="125">
        <f t="shared" si="156"/>
        <v>0.27500000000000002</v>
      </c>
      <c r="M323" s="126" t="s">
        <v>556</v>
      </c>
      <c r="N323" s="338">
        <v>44238</v>
      </c>
      <c r="O323" s="13"/>
      <c r="P323" s="13"/>
      <c r="Q323" s="13"/>
      <c r="R323" s="324" t="s">
        <v>710</v>
      </c>
      <c r="S323" s="13"/>
      <c r="T323" s="13"/>
      <c r="U323" s="13"/>
      <c r="V323" s="13"/>
      <c r="W323" s="13"/>
      <c r="X323" s="13"/>
      <c r="Y323" s="13"/>
      <c r="Z323" s="13"/>
    </row>
    <row r="324" spans="1:26">
      <c r="A324" s="326">
        <v>152</v>
      </c>
      <c r="B324" s="202">
        <v>43832</v>
      </c>
      <c r="C324" s="202"/>
      <c r="D324" s="206" t="s">
        <v>758</v>
      </c>
      <c r="E324" s="203" t="s">
        <v>580</v>
      </c>
      <c r="F324" s="204" t="s">
        <v>786</v>
      </c>
      <c r="G324" s="203"/>
      <c r="H324" s="203"/>
      <c r="I324" s="224">
        <v>590</v>
      </c>
      <c r="J324" s="225" t="s">
        <v>558</v>
      </c>
      <c r="K324" s="225"/>
      <c r="L324" s="119"/>
      <c r="M324" s="323" t="s">
        <v>558</v>
      </c>
      <c r="N324" s="227"/>
      <c r="O324" s="13"/>
      <c r="P324" s="13"/>
      <c r="Q324" s="13"/>
      <c r="R324" s="324" t="s">
        <v>710</v>
      </c>
      <c r="S324" s="13"/>
      <c r="T324" s="13"/>
      <c r="U324" s="13"/>
      <c r="V324" s="13"/>
      <c r="W324" s="13"/>
      <c r="X324" s="13"/>
      <c r="Y324" s="13"/>
      <c r="Z324" s="13"/>
    </row>
    <row r="325" spans="1:26">
      <c r="A325" s="197">
        <v>153</v>
      </c>
      <c r="B325" s="198">
        <v>43966</v>
      </c>
      <c r="C325" s="198"/>
      <c r="D325" s="151" t="s">
        <v>64</v>
      </c>
      <c r="E325" s="199" t="s">
        <v>580</v>
      </c>
      <c r="F325" s="200">
        <v>67.5</v>
      </c>
      <c r="G325" s="199"/>
      <c r="H325" s="199">
        <v>86</v>
      </c>
      <c r="I325" s="219">
        <v>86</v>
      </c>
      <c r="J325" s="137" t="s">
        <v>817</v>
      </c>
      <c r="K325" s="124">
        <f t="shared" ref="K325" si="157">H325-F325</f>
        <v>18.5</v>
      </c>
      <c r="L325" s="125">
        <f t="shared" ref="L325" si="158">K325/F325</f>
        <v>0.27407407407407408</v>
      </c>
      <c r="M325" s="126" t="s">
        <v>556</v>
      </c>
      <c r="N325" s="338">
        <v>44008</v>
      </c>
      <c r="O325" s="54"/>
      <c r="P325" s="13"/>
      <c r="Q325" s="13"/>
      <c r="R325" s="324" t="s">
        <v>710</v>
      </c>
      <c r="S325" s="13"/>
      <c r="T325" s="13"/>
      <c r="U325" s="13"/>
      <c r="V325" s="13"/>
      <c r="W325" s="13"/>
      <c r="X325" s="13"/>
      <c r="Y325" s="13"/>
      <c r="Z325" s="13"/>
    </row>
    <row r="326" spans="1:26">
      <c r="A326" s="201">
        <v>154</v>
      </c>
      <c r="B326" s="202">
        <v>44035</v>
      </c>
      <c r="C326" s="202"/>
      <c r="D326" s="206" t="s">
        <v>465</v>
      </c>
      <c r="E326" s="203" t="s">
        <v>580</v>
      </c>
      <c r="F326" s="204" t="s">
        <v>820</v>
      </c>
      <c r="G326" s="203"/>
      <c r="H326" s="203"/>
      <c r="I326" s="224">
        <v>296</v>
      </c>
      <c r="J326" s="225" t="s">
        <v>558</v>
      </c>
      <c r="K326" s="225"/>
      <c r="L326" s="119"/>
      <c r="M326" s="226"/>
      <c r="N326" s="227"/>
      <c r="O326" s="13"/>
      <c r="P326" s="13"/>
      <c r="Q326" s="13"/>
      <c r="R326" s="324" t="s">
        <v>710</v>
      </c>
      <c r="S326" s="13"/>
      <c r="T326" s="13"/>
      <c r="U326" s="13"/>
      <c r="V326" s="13"/>
      <c r="W326" s="13"/>
      <c r="X326" s="13"/>
      <c r="Y326" s="13"/>
      <c r="Z326" s="13"/>
    </row>
    <row r="327" spans="1:26">
      <c r="A327" s="197">
        <v>155</v>
      </c>
      <c r="B327" s="198">
        <v>44092</v>
      </c>
      <c r="C327" s="198"/>
      <c r="D327" s="151" t="s">
        <v>398</v>
      </c>
      <c r="E327" s="199" t="s">
        <v>580</v>
      </c>
      <c r="F327" s="199">
        <v>206</v>
      </c>
      <c r="G327" s="199"/>
      <c r="H327" s="199">
        <v>248</v>
      </c>
      <c r="I327" s="219">
        <v>248</v>
      </c>
      <c r="J327" s="137" t="s">
        <v>639</v>
      </c>
      <c r="K327" s="124">
        <f t="shared" ref="K327:K328" si="159">H327-F327</f>
        <v>42</v>
      </c>
      <c r="L327" s="125">
        <f t="shared" ref="L327:L328" si="160">K327/F327</f>
        <v>0.20388349514563106</v>
      </c>
      <c r="M327" s="126" t="s">
        <v>556</v>
      </c>
      <c r="N327" s="338">
        <v>44214</v>
      </c>
      <c r="O327" s="54"/>
      <c r="P327" s="13"/>
      <c r="Q327" s="13"/>
      <c r="R327" s="324" t="s">
        <v>710</v>
      </c>
      <c r="S327" s="13"/>
      <c r="T327" s="13"/>
      <c r="U327" s="13"/>
      <c r="V327" s="13"/>
      <c r="W327" s="13"/>
      <c r="X327" s="13"/>
      <c r="Y327" s="13"/>
      <c r="Z327" s="13"/>
    </row>
    <row r="328" spans="1:26">
      <c r="A328" s="197">
        <v>156</v>
      </c>
      <c r="B328" s="198">
        <v>44140</v>
      </c>
      <c r="C328" s="198"/>
      <c r="D328" s="151" t="s">
        <v>398</v>
      </c>
      <c r="E328" s="199" t="s">
        <v>580</v>
      </c>
      <c r="F328" s="199">
        <v>182.5</v>
      </c>
      <c r="G328" s="199"/>
      <c r="H328" s="199">
        <v>248</v>
      </c>
      <c r="I328" s="219">
        <v>248</v>
      </c>
      <c r="J328" s="137" t="s">
        <v>639</v>
      </c>
      <c r="K328" s="124">
        <f t="shared" si="159"/>
        <v>65.5</v>
      </c>
      <c r="L328" s="125">
        <f t="shared" si="160"/>
        <v>0.35890410958904112</v>
      </c>
      <c r="M328" s="126" t="s">
        <v>556</v>
      </c>
      <c r="N328" s="338">
        <v>44214</v>
      </c>
      <c r="O328" s="54"/>
      <c r="P328" s="13"/>
      <c r="Q328" s="13"/>
      <c r="R328" s="324" t="s">
        <v>710</v>
      </c>
      <c r="S328" s="13"/>
      <c r="T328" s="13"/>
      <c r="U328" s="13"/>
      <c r="V328" s="13"/>
      <c r="W328" s="13"/>
      <c r="X328" s="13"/>
      <c r="Y328" s="13"/>
      <c r="Z328" s="13"/>
    </row>
    <row r="329" spans="1:26">
      <c r="A329" s="201">
        <v>157</v>
      </c>
      <c r="B329" s="202">
        <v>44140</v>
      </c>
      <c r="C329" s="202"/>
      <c r="D329" s="206" t="s">
        <v>321</v>
      </c>
      <c r="E329" s="203" t="s">
        <v>580</v>
      </c>
      <c r="F329" s="204" t="s">
        <v>824</v>
      </c>
      <c r="G329" s="203"/>
      <c r="H329" s="203"/>
      <c r="I329" s="224">
        <v>320</v>
      </c>
      <c r="J329" s="225" t="s">
        <v>558</v>
      </c>
      <c r="K329" s="225"/>
      <c r="L329" s="119"/>
      <c r="M329" s="226"/>
      <c r="N329" s="227"/>
      <c r="O329" s="13"/>
      <c r="P329" s="13"/>
      <c r="Q329" s="13"/>
      <c r="R329" s="324" t="s">
        <v>710</v>
      </c>
      <c r="S329" s="13"/>
      <c r="T329" s="13"/>
      <c r="U329" s="13"/>
      <c r="V329" s="13"/>
      <c r="W329" s="13"/>
      <c r="X329" s="13"/>
      <c r="Y329" s="13"/>
      <c r="Z329" s="13"/>
    </row>
    <row r="330" spans="1:26">
      <c r="A330" s="197">
        <v>158</v>
      </c>
      <c r="B330" s="198">
        <v>44140</v>
      </c>
      <c r="C330" s="198"/>
      <c r="D330" s="151" t="s">
        <v>461</v>
      </c>
      <c r="E330" s="199" t="s">
        <v>580</v>
      </c>
      <c r="F330" s="200">
        <v>925</v>
      </c>
      <c r="G330" s="199"/>
      <c r="H330" s="199">
        <v>1095</v>
      </c>
      <c r="I330" s="219">
        <v>1093</v>
      </c>
      <c r="J330" s="462" t="s">
        <v>828</v>
      </c>
      <c r="K330" s="124">
        <f t="shared" ref="K330" si="161">H330-F330</f>
        <v>170</v>
      </c>
      <c r="L330" s="125">
        <f t="shared" ref="L330" si="162">K330/F330</f>
        <v>0.18378378378378379</v>
      </c>
      <c r="M330" s="126" t="s">
        <v>556</v>
      </c>
      <c r="N330" s="338">
        <v>44201</v>
      </c>
      <c r="O330" s="13"/>
      <c r="P330" s="13"/>
      <c r="Q330" s="13"/>
      <c r="R330" s="324" t="s">
        <v>710</v>
      </c>
      <c r="S330" s="13"/>
      <c r="T330" s="13"/>
      <c r="U330" s="13"/>
      <c r="V330" s="13"/>
      <c r="W330" s="13"/>
      <c r="X330" s="13"/>
      <c r="Y330" s="13"/>
      <c r="Z330" s="13"/>
    </row>
    <row r="331" spans="1:26">
      <c r="A331" s="197">
        <v>159</v>
      </c>
      <c r="B331" s="198">
        <v>44140</v>
      </c>
      <c r="C331" s="198"/>
      <c r="D331" s="151" t="s">
        <v>336</v>
      </c>
      <c r="E331" s="199" t="s">
        <v>580</v>
      </c>
      <c r="F331" s="200">
        <v>332.5</v>
      </c>
      <c r="G331" s="199"/>
      <c r="H331" s="199">
        <v>393</v>
      </c>
      <c r="I331" s="219">
        <v>406</v>
      </c>
      <c r="J331" s="462" t="s">
        <v>843</v>
      </c>
      <c r="K331" s="124">
        <f t="shared" ref="K331" si="163">H331-F331</f>
        <v>60.5</v>
      </c>
      <c r="L331" s="125">
        <f t="shared" ref="L331" si="164">K331/F331</f>
        <v>0.18195488721804512</v>
      </c>
      <c r="M331" s="126" t="s">
        <v>556</v>
      </c>
      <c r="N331" s="338">
        <v>44256</v>
      </c>
      <c r="O331" s="13"/>
      <c r="P331" s="13"/>
      <c r="Q331" s="13"/>
      <c r="R331" s="324" t="s">
        <v>710</v>
      </c>
      <c r="S331" s="13"/>
      <c r="T331" s="13"/>
      <c r="U331" s="13"/>
      <c r="V331" s="13"/>
      <c r="W331" s="13"/>
      <c r="X331" s="13"/>
      <c r="Y331" s="13"/>
      <c r="Z331" s="13"/>
    </row>
    <row r="332" spans="1:26">
      <c r="A332" s="201">
        <v>160</v>
      </c>
      <c r="B332" s="202">
        <v>44141</v>
      </c>
      <c r="C332" s="202"/>
      <c r="D332" s="206" t="s">
        <v>465</v>
      </c>
      <c r="E332" s="203" t="s">
        <v>580</v>
      </c>
      <c r="F332" s="204" t="s">
        <v>825</v>
      </c>
      <c r="G332" s="203"/>
      <c r="H332" s="203"/>
      <c r="I332" s="224">
        <v>290</v>
      </c>
      <c r="J332" s="225" t="s">
        <v>558</v>
      </c>
      <c r="K332" s="225"/>
      <c r="L332" s="119"/>
      <c r="M332" s="226"/>
      <c r="N332" s="227"/>
      <c r="O332" s="13"/>
      <c r="P332" s="13"/>
      <c r="Q332" s="13"/>
      <c r="R332" s="324" t="s">
        <v>710</v>
      </c>
      <c r="S332" s="13"/>
      <c r="T332" s="13"/>
      <c r="U332" s="13"/>
      <c r="V332" s="13"/>
      <c r="W332" s="13"/>
      <c r="X332" s="13"/>
      <c r="Y332" s="13"/>
      <c r="Z332" s="13"/>
    </row>
    <row r="333" spans="1:26">
      <c r="A333" s="201">
        <v>161</v>
      </c>
      <c r="B333" s="202">
        <v>44187</v>
      </c>
      <c r="C333" s="202"/>
      <c r="D333" s="206" t="s">
        <v>754</v>
      </c>
      <c r="E333" s="203" t="s">
        <v>580</v>
      </c>
      <c r="F333" s="456" t="s">
        <v>827</v>
      </c>
      <c r="G333" s="203"/>
      <c r="H333" s="203"/>
      <c r="I333" s="224">
        <v>239</v>
      </c>
      <c r="J333" s="457" t="s">
        <v>558</v>
      </c>
      <c r="K333" s="225"/>
      <c r="L333" s="119"/>
      <c r="M333" s="226"/>
      <c r="N333" s="227"/>
      <c r="O333" s="13"/>
      <c r="P333" s="13"/>
      <c r="Q333" s="13"/>
      <c r="R333" s="324" t="s">
        <v>710</v>
      </c>
      <c r="S333" s="13"/>
      <c r="T333" s="13"/>
      <c r="U333" s="13"/>
      <c r="V333" s="13"/>
      <c r="W333" s="13"/>
      <c r="X333" s="13"/>
      <c r="Y333" s="13"/>
      <c r="Z333" s="13"/>
    </row>
    <row r="334" spans="1:26">
      <c r="A334" s="201">
        <v>162</v>
      </c>
      <c r="B334" s="202">
        <v>44258</v>
      </c>
      <c r="C334" s="202"/>
      <c r="D334" s="206" t="s">
        <v>758</v>
      </c>
      <c r="E334" s="203" t="s">
        <v>580</v>
      </c>
      <c r="F334" s="204" t="s">
        <v>786</v>
      </c>
      <c r="G334" s="203"/>
      <c r="H334" s="203"/>
      <c r="I334" s="224">
        <v>590</v>
      </c>
      <c r="J334" s="225" t="s">
        <v>558</v>
      </c>
      <c r="K334" s="225"/>
      <c r="L334" s="119"/>
      <c r="M334" s="323"/>
      <c r="N334" s="227"/>
      <c r="O334" s="13"/>
      <c r="P334" s="13"/>
      <c r="R334" s="324" t="s">
        <v>710</v>
      </c>
    </row>
    <row r="335" spans="1:26">
      <c r="A335" s="201">
        <v>163</v>
      </c>
      <c r="B335" s="202">
        <v>44274</v>
      </c>
      <c r="C335" s="202"/>
      <c r="D335" s="206" t="s">
        <v>336</v>
      </c>
      <c r="E335" s="504" t="s">
        <v>580</v>
      </c>
      <c r="F335" s="456" t="s">
        <v>848</v>
      </c>
      <c r="G335" s="203"/>
      <c r="H335" s="203"/>
      <c r="I335" s="224">
        <v>420</v>
      </c>
      <c r="J335" s="457" t="s">
        <v>558</v>
      </c>
      <c r="K335" s="225"/>
      <c r="L335" s="119"/>
      <c r="M335" s="226"/>
      <c r="N335" s="227"/>
      <c r="O335" s="13"/>
      <c r="R335" s="505" t="s">
        <v>710</v>
      </c>
    </row>
    <row r="336" spans="1:26">
      <c r="A336" s="201">
        <v>164</v>
      </c>
      <c r="B336" s="202">
        <v>44295</v>
      </c>
      <c r="C336" s="202"/>
      <c r="D336" s="206" t="s">
        <v>920</v>
      </c>
      <c r="E336" s="203" t="s">
        <v>580</v>
      </c>
      <c r="F336" s="204" t="s">
        <v>921</v>
      </c>
      <c r="G336" s="203"/>
      <c r="H336" s="203"/>
      <c r="I336" s="224">
        <v>663</v>
      </c>
      <c r="J336" s="457" t="s">
        <v>558</v>
      </c>
      <c r="K336" s="225"/>
      <c r="L336" s="119"/>
      <c r="M336" s="226"/>
      <c r="N336" s="227"/>
      <c r="O336" s="13"/>
      <c r="R336" s="228"/>
    </row>
    <row r="337" spans="1:18">
      <c r="A337" s="201">
        <v>165</v>
      </c>
      <c r="B337" s="202">
        <v>44308</v>
      </c>
      <c r="C337" s="202"/>
      <c r="D337" s="206" t="s">
        <v>369</v>
      </c>
      <c r="E337" s="504" t="s">
        <v>580</v>
      </c>
      <c r="F337" s="456" t="s">
        <v>1034</v>
      </c>
      <c r="G337" s="203"/>
      <c r="H337" s="203"/>
      <c r="I337" s="224">
        <v>155</v>
      </c>
      <c r="J337" s="457" t="s">
        <v>558</v>
      </c>
      <c r="K337" s="225"/>
      <c r="L337" s="119"/>
      <c r="M337" s="226"/>
      <c r="N337" s="227"/>
      <c r="O337" s="13"/>
      <c r="R337" s="228"/>
    </row>
    <row r="338" spans="1:18">
      <c r="O338" s="13"/>
      <c r="R338" s="228"/>
    </row>
    <row r="339" spans="1:18">
      <c r="R339" s="228"/>
    </row>
    <row r="340" spans="1:18">
      <c r="R340" s="228"/>
    </row>
    <row r="341" spans="1:18">
      <c r="R341" s="228"/>
    </row>
    <row r="342" spans="1:18">
      <c r="R342" s="228"/>
    </row>
    <row r="343" spans="1:18">
      <c r="R343" s="228"/>
    </row>
    <row r="344" spans="1:18">
      <c r="R344" s="228"/>
    </row>
    <row r="345" spans="1:18">
      <c r="A345" s="201"/>
      <c r="B345" s="192" t="s">
        <v>781</v>
      </c>
      <c r="R345" s="228"/>
    </row>
    <row r="355" spans="1:6">
      <c r="A355" s="207"/>
    </row>
    <row r="356" spans="1:6">
      <c r="A356" s="207"/>
      <c r="F356" s="458"/>
    </row>
    <row r="357" spans="1:6">
      <c r="A357" s="203"/>
    </row>
  </sheetData>
  <autoFilter ref="R1:R353"/>
  <mergeCells count="21">
    <mergeCell ref="P76:P77"/>
    <mergeCell ref="A78:A79"/>
    <mergeCell ref="B78:B79"/>
    <mergeCell ref="J78:J79"/>
    <mergeCell ref="M78:M79"/>
    <mergeCell ref="N78:N79"/>
    <mergeCell ref="O78:O79"/>
    <mergeCell ref="P78:P79"/>
    <mergeCell ref="A76:A77"/>
    <mergeCell ref="B76:B77"/>
    <mergeCell ref="J76:J77"/>
    <mergeCell ref="M76:M77"/>
    <mergeCell ref="N76:N77"/>
    <mergeCell ref="O76:O77"/>
    <mergeCell ref="O80:O81"/>
    <mergeCell ref="P80:P81"/>
    <mergeCell ref="A80:A81"/>
    <mergeCell ref="B80:B81"/>
    <mergeCell ref="J80:J81"/>
    <mergeCell ref="M80:M81"/>
    <mergeCell ref="N80:N81"/>
  </mergeCells>
  <phoneticPr fontId="50" type="noConversion"/>
  <hyperlinks>
    <hyperlink ref="M5" location="Main!A1" display="Back To Main Page"/>
  </hyperlinks>
  <pageMargins left="0.69930555555555596" right="0.69930555555555596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Lenovo</cp:lastModifiedBy>
  <cp:lastPrinted>2019-09-05T08:25:00Z</cp:lastPrinted>
  <dcterms:created xsi:type="dcterms:W3CDTF">2015-06-08T02:34:00Z</dcterms:created>
  <dcterms:modified xsi:type="dcterms:W3CDTF">2021-04-23T02:35:08Z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1033-10.2.0.7646</vt:lpwstr>
  </property>
</Properties>
</file>