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F&amp;O)'!$R$1:$R$381</definedName>
    <definedName name="_xlnm._FilterDatabase" localSheetId="1" hidden="1">'Future Intra'!$B$14:$P$14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7" i="6"/>
  <c r="M167" s="1"/>
  <c r="K159"/>
  <c r="M159" s="1"/>
  <c r="K165"/>
  <c r="M165" s="1"/>
  <c r="K164"/>
  <c r="M164" s="1"/>
  <c r="M163"/>
  <c r="K163"/>
  <c r="M161"/>
  <c r="K161"/>
  <c r="K160"/>
  <c r="M160" s="1"/>
  <c r="K162"/>
  <c r="M162" s="1"/>
  <c r="K158"/>
  <c r="M158" s="1"/>
  <c r="L122"/>
  <c r="M122" s="1"/>
  <c r="K122"/>
  <c r="L121"/>
  <c r="K121"/>
  <c r="M120"/>
  <c r="L120"/>
  <c r="K120"/>
  <c r="L123"/>
  <c r="K123"/>
  <c r="L119"/>
  <c r="K119"/>
  <c r="L58"/>
  <c r="L62"/>
  <c r="K62"/>
  <c r="K154"/>
  <c r="M154" s="1"/>
  <c r="K153"/>
  <c r="M153" s="1"/>
  <c r="K152"/>
  <c r="M152" s="1"/>
  <c r="K157"/>
  <c r="M157" s="1"/>
  <c r="K156"/>
  <c r="M156" s="1"/>
  <c r="K155"/>
  <c r="M155" s="1"/>
  <c r="L118"/>
  <c r="K118"/>
  <c r="L61"/>
  <c r="K61"/>
  <c r="L117"/>
  <c r="K117"/>
  <c r="K145"/>
  <c r="M145" s="1"/>
  <c r="K58"/>
  <c r="L54"/>
  <c r="K54"/>
  <c r="L111"/>
  <c r="K111"/>
  <c r="K150"/>
  <c r="M150" s="1"/>
  <c r="K151"/>
  <c r="M151" s="1"/>
  <c r="K149"/>
  <c r="M149" s="1"/>
  <c r="K147"/>
  <c r="M147" s="1"/>
  <c r="K148"/>
  <c r="M148" s="1"/>
  <c r="L116"/>
  <c r="K116"/>
  <c r="L105"/>
  <c r="K105"/>
  <c r="L113"/>
  <c r="K113"/>
  <c r="L55"/>
  <c r="K55"/>
  <c r="L18"/>
  <c r="K18"/>
  <c r="K146"/>
  <c r="M146" s="1"/>
  <c r="L108"/>
  <c r="K108"/>
  <c r="L115"/>
  <c r="K115"/>
  <c r="L114"/>
  <c r="K114"/>
  <c r="L112"/>
  <c r="K112"/>
  <c r="L101"/>
  <c r="K101"/>
  <c r="L103"/>
  <c r="K103"/>
  <c r="M109"/>
  <c r="L109"/>
  <c r="K110"/>
  <c r="K109"/>
  <c r="L106"/>
  <c r="K106"/>
  <c r="L104"/>
  <c r="K104"/>
  <c r="L107"/>
  <c r="K107"/>
  <c r="L10"/>
  <c r="K10"/>
  <c r="K144"/>
  <c r="M144" s="1"/>
  <c r="L99"/>
  <c r="K99"/>
  <c r="L100"/>
  <c r="K100"/>
  <c r="L57"/>
  <c r="K57"/>
  <c r="K56"/>
  <c r="L56"/>
  <c r="P20"/>
  <c r="L102"/>
  <c r="K102"/>
  <c r="L22"/>
  <c r="K22"/>
  <c r="L21"/>
  <c r="K21"/>
  <c r="L20"/>
  <c r="K20"/>
  <c r="L49"/>
  <c r="K49"/>
  <c r="L48"/>
  <c r="K48"/>
  <c r="L47"/>
  <c r="K47"/>
  <c r="K143"/>
  <c r="M143" s="1"/>
  <c r="K142"/>
  <c r="M142" s="1"/>
  <c r="K141"/>
  <c r="M141" s="1"/>
  <c r="L98"/>
  <c r="K98"/>
  <c r="L97"/>
  <c r="K97"/>
  <c r="L17"/>
  <c r="K17"/>
  <c r="L19"/>
  <c r="K19"/>
  <c r="L53"/>
  <c r="K53"/>
  <c r="L52"/>
  <c r="K52"/>
  <c r="L51"/>
  <c r="K51"/>
  <c r="L50"/>
  <c r="K50"/>
  <c r="L96"/>
  <c r="K96"/>
  <c r="L95"/>
  <c r="K95"/>
  <c r="L94"/>
  <c r="K94"/>
  <c r="L90"/>
  <c r="K90"/>
  <c r="L92"/>
  <c r="K92"/>
  <c r="L93"/>
  <c r="K93"/>
  <c r="L89"/>
  <c r="K89"/>
  <c r="K91"/>
  <c r="L91"/>
  <c r="K140"/>
  <c r="M140" s="1"/>
  <c r="L88"/>
  <c r="K88"/>
  <c r="L37"/>
  <c r="K37"/>
  <c r="L15"/>
  <c r="H15"/>
  <c r="M121" l="1"/>
  <c r="M123"/>
  <c r="M62"/>
  <c r="M119"/>
  <c r="M57"/>
  <c r="M112"/>
  <c r="M58"/>
  <c r="M49"/>
  <c r="M114"/>
  <c r="M118"/>
  <c r="M61"/>
  <c r="M117"/>
  <c r="M54"/>
  <c r="M55"/>
  <c r="M99"/>
  <c r="M106"/>
  <c r="M113"/>
  <c r="M111"/>
  <c r="M116"/>
  <c r="M105"/>
  <c r="M100"/>
  <c r="M53"/>
  <c r="M103"/>
  <c r="M18"/>
  <c r="M108"/>
  <c r="M115"/>
  <c r="M101"/>
  <c r="M10"/>
  <c r="M48"/>
  <c r="M20"/>
  <c r="M22"/>
  <c r="M93"/>
  <c r="M104"/>
  <c r="M107"/>
  <c r="M56"/>
  <c r="M90"/>
  <c r="M21"/>
  <c r="M17"/>
  <c r="M98"/>
  <c r="M37"/>
  <c r="M50"/>
  <c r="M52"/>
  <c r="M47"/>
  <c r="M102"/>
  <c r="M51"/>
  <c r="M92"/>
  <c r="M19"/>
  <c r="M95"/>
  <c r="M97"/>
  <c r="M96"/>
  <c r="M94"/>
  <c r="M91"/>
  <c r="M89"/>
  <c r="M88"/>
  <c r="L45"/>
  <c r="K45"/>
  <c r="L44"/>
  <c r="K44"/>
  <c r="L40"/>
  <c r="K40"/>
  <c r="L46"/>
  <c r="K46"/>
  <c r="K139"/>
  <c r="M139" s="1"/>
  <c r="K137"/>
  <c r="M137" s="1"/>
  <c r="L86"/>
  <c r="K86"/>
  <c r="L87"/>
  <c r="K87"/>
  <c r="M46" l="1"/>
  <c r="M40"/>
  <c r="M45"/>
  <c r="M44"/>
  <c r="M86"/>
  <c r="M87"/>
  <c r="K136"/>
  <c r="M136" s="1"/>
  <c r="L85"/>
  <c r="K85"/>
  <c r="L84"/>
  <c r="K84"/>
  <c r="L83"/>
  <c r="K83"/>
  <c r="L80"/>
  <c r="K80"/>
  <c r="L81"/>
  <c r="K81"/>
  <c r="L41"/>
  <c r="K41"/>
  <c r="L39"/>
  <c r="K39"/>
  <c r="L42"/>
  <c r="K42"/>
  <c r="L43"/>
  <c r="K43"/>
  <c r="L16"/>
  <c r="K16"/>
  <c r="L14"/>
  <c r="K14"/>
  <c r="L82"/>
  <c r="K82"/>
  <c r="M16" l="1"/>
  <c r="M41"/>
  <c r="M42"/>
  <c r="M43"/>
  <c r="M85"/>
  <c r="M39"/>
  <c r="M14"/>
  <c r="M84"/>
  <c r="M80"/>
  <c r="M81"/>
  <c r="M83"/>
  <c r="M82"/>
  <c r="K135" l="1"/>
  <c r="M135" s="1"/>
  <c r="L38" l="1"/>
  <c r="L12"/>
  <c r="K12"/>
  <c r="L13"/>
  <c r="K38"/>
  <c r="L76"/>
  <c r="K76"/>
  <c r="L79"/>
  <c r="K79"/>
  <c r="L78"/>
  <c r="K78"/>
  <c r="L77"/>
  <c r="K77"/>
  <c r="K134"/>
  <c r="M134" s="1"/>
  <c r="K138"/>
  <c r="M138" s="1"/>
  <c r="L176"/>
  <c r="L75"/>
  <c r="K75"/>
  <c r="L74"/>
  <c r="K74"/>
  <c r="K176"/>
  <c r="L11"/>
  <c r="K11"/>
  <c r="K15"/>
  <c r="K13"/>
  <c r="K133"/>
  <c r="M133" s="1"/>
  <c r="M12" l="1"/>
  <c r="M38"/>
  <c r="M75"/>
  <c r="M76"/>
  <c r="M74"/>
  <c r="M77"/>
  <c r="M78"/>
  <c r="M79"/>
  <c r="M176"/>
  <c r="M11"/>
  <c r="M15"/>
  <c r="M13"/>
  <c r="K369" l="1"/>
  <c r="L369" s="1"/>
  <c r="K358"/>
  <c r="L358" s="1"/>
  <c r="K348"/>
  <c r="L348" s="1"/>
  <c r="K364" l="1"/>
  <c r="L364" s="1"/>
  <c r="K365" l="1"/>
  <c r="L365" s="1"/>
  <c r="K362" l="1"/>
  <c r="L362" s="1"/>
  <c r="K341"/>
  <c r="L341" s="1"/>
  <c r="K361"/>
  <c r="L361" s="1"/>
  <c r="K360"/>
  <c r="L360" s="1"/>
  <c r="K359"/>
  <c r="L359" s="1"/>
  <c r="K356"/>
  <c r="L356" s="1"/>
  <c r="K355"/>
  <c r="L355" s="1"/>
  <c r="K354"/>
  <c r="L354" s="1"/>
  <c r="K353"/>
  <c r="L353" s="1"/>
  <c r="K352"/>
  <c r="L352" s="1"/>
  <c r="K351"/>
  <c r="L351" s="1"/>
  <c r="K350"/>
  <c r="L350" s="1"/>
  <c r="K349"/>
  <c r="L349" s="1"/>
  <c r="K347"/>
  <c r="L347" s="1"/>
  <c r="K346"/>
  <c r="L346" s="1"/>
  <c r="K345"/>
  <c r="L345" s="1"/>
  <c r="K344"/>
  <c r="L344" s="1"/>
  <c r="K343"/>
  <c r="L343" s="1"/>
  <c r="K342"/>
  <c r="L342" s="1"/>
  <c r="K340"/>
  <c r="L340" s="1"/>
  <c r="K339"/>
  <c r="L339" s="1"/>
  <c r="K338"/>
  <c r="L338" s="1"/>
  <c r="F337"/>
  <c r="K337" s="1"/>
  <c r="L337" s="1"/>
  <c r="K336"/>
  <c r="L336" s="1"/>
  <c r="K335"/>
  <c r="L335" s="1"/>
  <c r="K334"/>
  <c r="L334" s="1"/>
  <c r="K333"/>
  <c r="L333" s="1"/>
  <c r="K332"/>
  <c r="L332" s="1"/>
  <c r="F331"/>
  <c r="K331" s="1"/>
  <c r="L331" s="1"/>
  <c r="F330"/>
  <c r="K330" s="1"/>
  <c r="L330" s="1"/>
  <c r="K329"/>
  <c r="L329" s="1"/>
  <c r="F328"/>
  <c r="K328" s="1"/>
  <c r="L328" s="1"/>
  <c r="K327"/>
  <c r="L327" s="1"/>
  <c r="K326"/>
  <c r="L326" s="1"/>
  <c r="K325"/>
  <c r="L325" s="1"/>
  <c r="K324"/>
  <c r="L324" s="1"/>
  <c r="K323"/>
  <c r="L323" s="1"/>
  <c r="K322"/>
  <c r="L322" s="1"/>
  <c r="K321"/>
  <c r="L321" s="1"/>
  <c r="K320"/>
  <c r="L320" s="1"/>
  <c r="K319"/>
  <c r="L319" s="1"/>
  <c r="K318"/>
  <c r="L318" s="1"/>
  <c r="K317"/>
  <c r="L317" s="1"/>
  <c r="K316"/>
  <c r="L316" s="1"/>
  <c r="K315"/>
  <c r="L315" s="1"/>
  <c r="K314"/>
  <c r="L314" s="1"/>
  <c r="K312"/>
  <c r="L312" s="1"/>
  <c r="K310"/>
  <c r="L310" s="1"/>
  <c r="K309"/>
  <c r="L309" s="1"/>
  <c r="F308"/>
  <c r="K308" s="1"/>
  <c r="L308" s="1"/>
  <c r="K307"/>
  <c r="L307" s="1"/>
  <c r="K304"/>
  <c r="L304" s="1"/>
  <c r="K303"/>
  <c r="L303" s="1"/>
  <c r="K302"/>
  <c r="L302" s="1"/>
  <c r="K299"/>
  <c r="L299" s="1"/>
  <c r="K298"/>
  <c r="L298" s="1"/>
  <c r="K297"/>
  <c r="L297" s="1"/>
  <c r="K296"/>
  <c r="L296" s="1"/>
  <c r="K295"/>
  <c r="L295" s="1"/>
  <c r="K294"/>
  <c r="L294" s="1"/>
  <c r="K292"/>
  <c r="L292" s="1"/>
  <c r="K291"/>
  <c r="L291" s="1"/>
  <c r="K290"/>
  <c r="L290" s="1"/>
  <c r="K289"/>
  <c r="L289" s="1"/>
  <c r="K288"/>
  <c r="L288" s="1"/>
  <c r="K287"/>
  <c r="L287" s="1"/>
  <c r="K286"/>
  <c r="L286" s="1"/>
  <c r="K285"/>
  <c r="L285" s="1"/>
  <c r="K284"/>
  <c r="L284" s="1"/>
  <c r="K282"/>
  <c r="L282" s="1"/>
  <c r="K280"/>
  <c r="L280" s="1"/>
  <c r="K278"/>
  <c r="L278" s="1"/>
  <c r="K276"/>
  <c r="L276" s="1"/>
  <c r="K275"/>
  <c r="L275" s="1"/>
  <c r="K274"/>
  <c r="L274" s="1"/>
  <c r="K272"/>
  <c r="L272" s="1"/>
  <c r="K271"/>
  <c r="L271" s="1"/>
  <c r="K270"/>
  <c r="L270" s="1"/>
  <c r="K269"/>
  <c r="K268"/>
  <c r="L268" s="1"/>
  <c r="K267"/>
  <c r="L267" s="1"/>
  <c r="K265"/>
  <c r="L265" s="1"/>
  <c r="K264"/>
  <c r="L264" s="1"/>
  <c r="K263"/>
  <c r="L263" s="1"/>
  <c r="K262"/>
  <c r="L262" s="1"/>
  <c r="K261"/>
  <c r="L261" s="1"/>
  <c r="F260"/>
  <c r="K260" s="1"/>
  <c r="L260" s="1"/>
  <c r="H259"/>
  <c r="K259" s="1"/>
  <c r="L259" s="1"/>
  <c r="K256"/>
  <c r="L256" s="1"/>
  <c r="K255"/>
  <c r="L255" s="1"/>
  <c r="K254"/>
  <c r="L254" s="1"/>
  <c r="K253"/>
  <c r="L253" s="1"/>
  <c r="K252"/>
  <c r="L252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H225"/>
  <c r="K225" s="1"/>
  <c r="L225" s="1"/>
  <c r="F224"/>
  <c r="K224" s="1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M7"/>
  <c r="D7" i="5"/>
  <c r="K6" i="4"/>
  <c r="K6" i="3"/>
  <c r="L6" i="2"/>
</calcChain>
</file>

<file path=xl/sharedStrings.xml><?xml version="1.0" encoding="utf-8"?>
<sst xmlns="http://schemas.openxmlformats.org/spreadsheetml/2006/main" count="3285" uniqueCount="1270">
  <si>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</si>
  <si>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</si>
  <si>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</si>
  <si>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</si>
  <si>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</si>
  <si>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</si>
  <si>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</si>
  <si>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</si>
  <si>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</si>
  <si>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</si>
  <si>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</si>
  <si>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</si>
  <si>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</si>
  <si>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</si>
  <si>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</si>
  <si>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</si>
  <si>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</si>
  <si>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</si>
  <si>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</si>
  <si>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</si>
  <si>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</si>
  <si>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</si>
  <si>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</si>
  <si>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</si>
  <si>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</si>
  <si>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</si>
  <si>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</si>
  <si>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</si>
  <si>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</si>
  <si>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</si>
  <si>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</si>
  <si>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</si>
  <si>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</si>
  <si>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</si>
  <si>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</si>
  <si>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</si>
  <si>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</si>
  <si>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</si>
  <si>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</si>
  <si>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</si>
  <si>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</si>
  <si>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</si>
  <si>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</si>
  <si>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</si>
  <si>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</si>
  <si>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</si>
  <si>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</si>
  <si>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</si>
  <si>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</si>
  <si>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</si>
  <si>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</si>
  <si>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</si>
  <si>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</si>
  <si>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</si>
  <si>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</si>
  <si>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</si>
  <si>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</si>
  <si>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</si>
  <si>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</si>
  <si>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</si>
  <si>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</si>
  <si>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</si>
  <si>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</si>
  <si>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</si>
  <si>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</si>
  <si>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</si>
  <si>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</si>
  <si>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</si>
  <si>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</si>
  <si>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</si>
  <si>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</si>
  <si>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</si>
  <si>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</si>
  <si>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</si>
  <si>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</si>
  <si>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</si>
  <si>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</si>
  <si>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</si>
  <si>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</si>
  <si>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</si>
  <si>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</si>
  <si>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</si>
  <si>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</si>
  <si>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</si>
  <si>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</si>
  <si>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</si>
  <si>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</si>
  <si>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</si>
  <si>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</si>
  <si>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</si>
  <si>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</si>
  <si>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</si>
  <si>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</si>
  <si>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</si>
  <si>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</si>
  <si>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</si>
  <si>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</si>
  <si>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</si>
  <si>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</si>
  <si>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</si>
  <si>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</si>
  <si>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</si>
  <si>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</si>
  <si>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</si>
  <si>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</si>
  <si>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</si>
  <si>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</si>
  <si>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</si>
  <si>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</si>
  <si>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</si>
  <si>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</si>
  <si>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</si>
  <si>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</si>
  <si>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</si>
  <si>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</si>
  <si>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</si>
  <si>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</si>
  <si>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</si>
  <si>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</si>
  <si>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</si>
  <si>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</si>
  <si>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</si>
  <si>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</si>
  <si>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</si>
  <si>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</si>
  <si>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</si>
  <si>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</si>
  <si>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</si>
  <si>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</si>
  <si>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</si>
  <si>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</si>
  <si>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</si>
  <si>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</si>
  <si>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</si>
  <si>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</si>
  <si>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</si>
  <si>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</si>
  <si>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</si>
  <si>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</si>
  <si>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</si>
  <si>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</si>
  <si>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</si>
  <si>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</si>
  <si>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</si>
  <si>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</si>
  <si>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</si>
  <si>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</si>
  <si>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</si>
  <si>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</si>
  <si>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</si>
  <si>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</si>
  <si>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</si>
  <si>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</si>
  <si>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</si>
  <si>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</si>
  <si>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</si>
  <si>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</si>
  <si>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</si>
  <si>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</si>
  <si>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</si>
  <si>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</si>
  <si>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</si>
  <si>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</si>
  <si>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</si>
  <si>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</si>
  <si>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</si>
  <si>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</si>
  <si>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</si>
  <si>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</si>
  <si>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</si>
  <si>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</si>
  <si>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</si>
  <si>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</si>
  <si>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</si>
  <si>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</si>
  <si>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</si>
  <si>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</si>
  <si>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</si>
  <si>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</si>
  <si>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</si>
  <si>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</si>
  <si>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</si>
  <si>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</si>
  <si>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</si>
  <si>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</si>
  <si>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</si>
  <si>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</si>
  <si>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</si>
  <si>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</si>
  <si>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</si>
  <si>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</si>
  <si>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</si>
  <si>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</si>
  <si>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</si>
  <si>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</si>
  <si>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</si>
  <si>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</si>
  <si>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</si>
  <si>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</si>
  <si>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</si>
  <si>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</si>
  <si>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</si>
  <si>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</si>
  <si>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</si>
  <si>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</si>
  <si>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</si>
  <si>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</si>
  <si>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</si>
  <si>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</si>
  <si>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</si>
  <si>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</si>
  <si>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</si>
  <si>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</si>
  <si>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</si>
  <si>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</si>
  <si>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</si>
  <si>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</si>
  <si>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</si>
  <si>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</si>
  <si>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</si>
  <si>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</si>
  <si>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</si>
  <si>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</si>
  <si>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</si>
  <si>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</si>
  <si>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</si>
  <si>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</si>
  <si>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</si>
  <si>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</si>
  <si>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</si>
  <si>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</si>
  <si>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</si>
  <si>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</si>
  <si>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</si>
  <si>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</si>
  <si>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</si>
  <si>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</si>
  <si>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</si>
  <si>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</si>
  <si>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</si>
  <si>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</si>
  <si>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</si>
  <si>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</si>
  <si>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</si>
  <si>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</si>
  <si>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</si>
  <si>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</si>
  <si>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</si>
  <si>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</si>
  <si>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</si>
  <si>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</si>
  <si>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</si>
  <si>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</si>
  <si>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</si>
  <si>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</si>
  <si>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</si>
  <si>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</si>
  <si>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</si>
  <si>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</si>
  <si>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</si>
  <si>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</si>
  <si>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</si>
  <si>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</si>
  <si>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</si>
  <si>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</si>
  <si>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</si>
  <si>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</si>
  <si>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</si>
  <si>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</si>
  <si>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</si>
  <si>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</si>
  <si>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</si>
  <si>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</si>
  <si>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</si>
  <si>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</si>
  <si>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</si>
  <si>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</si>
  <si>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</si>
  <si>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</si>
  <si>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</si>
  <si>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</si>
  <si>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</si>
  <si>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</si>
  <si>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</si>
  <si>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</si>
  <si>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</si>
  <si>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</si>
  <si>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</si>
  <si>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</si>
  <si>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</si>
  <si>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</si>
  <si>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</si>
  <si>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</si>
  <si>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</si>
  <si>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</si>
  <si>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</si>
  <si>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</si>
  <si>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</si>
  <si>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</si>
  <si>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</si>
  <si>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</si>
  <si>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</si>
  <si>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</si>
  <si>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</si>
  <si>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</si>
  <si>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</si>
  <si>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</si>
  <si>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</si>
  <si>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</si>
  <si>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</si>
  <si>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</si>
  <si>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</si>
  <si>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</si>
  <si>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</si>
  <si>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</si>
  <si>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</si>
  <si>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</si>
  <si>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</si>
  <si>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</si>
  <si>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</si>
  <si>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</si>
  <si>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</si>
  <si>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</si>
  <si>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</si>
  <si>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</si>
  <si>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</si>
  <si>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</si>
  <si>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</si>
  <si>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</si>
  <si>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</si>
  <si>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</si>
  <si>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</si>
  <si>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</si>
  <si>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</si>
  <si>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</si>
  <si>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</si>
  <si>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</si>
  <si>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</si>
  <si>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</si>
  <si>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</si>
  <si>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</si>
  <si>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</si>
  <si>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</si>
  <si>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</si>
  <si>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</si>
  <si>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</si>
  <si>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</si>
  <si>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</si>
  <si>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</si>
  <si>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</si>
  <si>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</si>
  <si>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</si>
  <si>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</si>
  <si>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</si>
  <si>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</si>
  <si>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</si>
  <si>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</si>
  <si>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</si>
  <si>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</si>
  <si>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</si>
  <si>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</si>
  <si>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</si>
  <si>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</si>
  <si>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</si>
  <si>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</si>
  <si>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</si>
  <si>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</si>
  <si>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</si>
  <si>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</si>
  <si>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</si>
  <si>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</si>
  <si>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</si>
  <si>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</si>
  <si>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</si>
  <si>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</si>
  <si>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</si>
  <si>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</si>
  <si>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</si>
  <si>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</si>
  <si>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</si>
  <si>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</si>
  <si>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</si>
  <si>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</si>
  <si>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</si>
  <si>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</si>
  <si>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</si>
  <si>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</si>
  <si>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</si>
  <si>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</si>
  <si>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</si>
  <si>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</si>
  <si>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</si>
  <si>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</si>
  <si>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</si>
  <si>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</si>
  <si>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</si>
  <si>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</si>
  <si>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</si>
  <si>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</si>
  <si>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</si>
  <si>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</si>
  <si>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</si>
  <si>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</si>
  <si>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</si>
  <si>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</si>
  <si>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</si>
  <si>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</si>
  <si>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</si>
  <si>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</si>
  <si>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</si>
  <si>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</si>
  <si>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</si>
  <si>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</si>
  <si>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</si>
  <si>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</si>
  <si>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</si>
  <si>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</si>
  <si>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</si>
  <si>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</si>
  <si>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</si>
  <si>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</si>
  <si>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</si>
  <si>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</si>
  <si>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</si>
  <si>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</si>
  <si>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</si>
  <si>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</si>
  <si>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</si>
  <si>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</si>
  <si>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</si>
  <si>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</si>
  <si>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</si>
  <si>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</si>
  <si>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</si>
  <si>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</si>
  <si>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</si>
  <si>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</si>
  <si>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</si>
  <si>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</si>
  <si>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</si>
  <si>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</si>
  <si>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</si>
  <si>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</si>
  <si>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</si>
  <si>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</si>
  <si>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</si>
  <si>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</si>
  <si>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</si>
  <si>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</si>
  <si>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</si>
  <si>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</si>
  <si>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</si>
  <si>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</si>
  <si>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</si>
  <si>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</si>
  <si>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</si>
  <si>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</si>
  <si>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</si>
  <si>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</si>
  <si>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</si>
  <si>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</si>
  <si>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</si>
  <si>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</si>
  <si>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</si>
  <si>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</si>
  <si>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</si>
  <si>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</si>
  <si>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</si>
  <si>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</si>
  <si>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</si>
  <si>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</si>
  <si>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</si>
  <si>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</si>
  <si>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</si>
  <si>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</si>
  <si>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</si>
  <si>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</si>
  <si>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</si>
  <si>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</si>
  <si>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</si>
  <si>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</si>
  <si>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</si>
  <si>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</si>
  <si>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</si>
  <si>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</si>
  <si>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</si>
  <si>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</si>
  <si>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</si>
  <si>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</si>
  <si>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</si>
  <si>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</si>
  <si>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</si>
  <si>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</si>
  <si>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</si>
  <si>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</si>
  <si>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</si>
  <si>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</si>
  <si>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</si>
  <si>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</si>
  <si>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</si>
  <si>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</si>
  <si>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</si>
  <si>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</si>
  <si>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</si>
  <si>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</si>
  <si>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</si>
  <si>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</si>
  <si>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</si>
  <si>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</si>
  <si>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</si>
  <si>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</si>
  <si>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</si>
  <si>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</si>
  <si>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</si>
  <si>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</si>
  <si>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</si>
  <si>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</si>
  <si>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</si>
  <si>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</si>
  <si>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</si>
  <si>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</si>
  <si>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</si>
  <si>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</si>
  <si>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</si>
  <si>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</si>
  <si>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</si>
  <si>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</si>
  <si>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</si>
  <si>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</si>
  <si>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</si>
  <si>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</si>
  <si>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</si>
  <si>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</si>
  <si>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</si>
  <si>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</si>
  <si>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</si>
  <si>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</si>
  <si>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</si>
  <si>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</si>
  <si>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</si>
  <si>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</si>
  <si>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</si>
  <si>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</si>
  <si>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</si>
  <si>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</si>
  <si>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</si>
  <si>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</si>
  <si>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</si>
  <si>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</si>
  <si>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</si>
  <si>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</si>
  <si>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</si>
  <si>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</si>
  <si>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</si>
  <si>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</si>
  <si>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</si>
  <si>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</si>
  <si>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</si>
  <si>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</si>
  <si>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</si>
  <si>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</si>
  <si>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</si>
  <si>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</si>
  <si>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</si>
  <si>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</si>
  <si>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</si>
  <si>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</si>
  <si>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</si>
  <si>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</si>
  <si>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</si>
  <si>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</si>
  <si>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</si>
  <si>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</si>
  <si>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</si>
  <si>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</si>
  <si>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</si>
  <si>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</si>
  <si>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</si>
  <si>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</si>
  <si>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</si>
  <si>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</si>
  <si>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</si>
  <si>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</si>
  <si>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</si>
  <si>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</si>
  <si>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</si>
  <si>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</si>
  <si>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</si>
  <si>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</si>
  <si>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</si>
  <si>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</si>
  <si>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</si>
  <si>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</si>
  <si>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</si>
  <si>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</si>
  <si>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</si>
  <si>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</si>
  <si>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</si>
  <si>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</si>
  <si>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</si>
  <si>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</si>
  <si>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</si>
  <si>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</si>
  <si>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</si>
  <si>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</si>
  <si>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</si>
  <si>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</si>
  <si>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</si>
  <si>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</si>
  <si>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</si>
  <si>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</si>
  <si>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</si>
  <si>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</si>
  <si>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</si>
  <si>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</si>
  <si>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</si>
  <si>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</si>
  <si>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</si>
  <si>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</si>
  <si>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</si>
  <si>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</si>
  <si>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</si>
  <si>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</si>
  <si>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</si>
  <si>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</si>
  <si>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</si>
  <si>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</si>
  <si>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</si>
  <si>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</si>
  <si>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</si>
  <si>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</si>
  <si>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</si>
  <si>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</si>
  <si>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</si>
  <si>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</si>
  <si>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</si>
  <si>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</si>
  <si>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</si>
  <si>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</si>
  <si>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</si>
  <si>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</si>
  <si>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</si>
  <si>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</si>
  <si>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</si>
  <si>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</si>
  <si>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</si>
  <si>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</si>
  <si>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</si>
  <si>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</si>
  <si>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</si>
  <si>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</si>
  <si>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</si>
  <si>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</si>
  <si>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</si>
  <si>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</si>
  <si>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</si>
  <si>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</si>
  <si>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</si>
  <si>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</si>
  <si>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</si>
  <si>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</si>
  <si>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</si>
  <si>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</si>
  <si>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</si>
  <si>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</si>
  <si>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</si>
  <si>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</si>
  <si>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</si>
  <si>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</si>
  <si>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</si>
  <si>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</si>
  <si>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</si>
  <si>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</si>
  <si>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</si>
  <si>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</si>
  <si>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</si>
  <si>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</si>
  <si>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</si>
  <si>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</si>
  <si>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</si>
  <si>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</si>
  <si>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</si>
  <si>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</si>
  <si>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</si>
  <si>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</si>
  <si>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</si>
  <si>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</si>
  <si>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</si>
  <si>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</si>
  <si>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</si>
  <si>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</si>
  <si>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</si>
  <si>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</si>
  <si>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</si>
  <si>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</si>
  <si>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</si>
  <si>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</si>
  <si>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</si>
  <si>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</si>
  <si>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</si>
  <si>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</si>
  <si>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</si>
  <si>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</si>
  <si>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</si>
  <si>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</si>
  <si>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</si>
  <si>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</si>
  <si>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</si>
  <si>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</si>
  <si>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</si>
  <si>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</si>
  <si>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</si>
  <si>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</si>
  <si>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</si>
  <si>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</si>
  <si>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</si>
  <si>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</si>
  <si>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</si>
  <si>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</si>
  <si>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</si>
  <si>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</si>
  <si>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</si>
  <si>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</si>
  <si>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</si>
  <si>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</si>
  <si>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</si>
  <si>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</si>
  <si>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</si>
  <si>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</si>
  <si>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</si>
  <si>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</si>
  <si>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</si>
  <si>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</si>
  <si>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</si>
  <si>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</si>
  <si>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</si>
  <si>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</si>
  <si>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</si>
  <si>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</si>
  <si>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</si>
  <si>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</si>
  <si>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</si>
  <si>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</si>
  <si>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</si>
  <si>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</si>
  <si>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</si>
  <si>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</si>
  <si>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</si>
  <si>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</si>
  <si>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</si>
  <si>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</si>
  <si>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</si>
  <si>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</si>
  <si>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</si>
  <si>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</si>
  <si>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</si>
  <si>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</si>
  <si>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</si>
  <si>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</si>
  <si>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</si>
  <si>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</si>
  <si>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</si>
  <si>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</si>
  <si>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</si>
  <si>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</si>
  <si>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</si>
  <si>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</si>
  <si>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</si>
  <si>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</si>
  <si>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</si>
  <si>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</si>
  <si>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</si>
  <si>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</si>
  <si>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</si>
  <si>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</si>
  <si>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</si>
  <si>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</si>
  <si>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</si>
  <si>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</si>
  <si>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</si>
  <si>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</si>
  <si>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</si>
  <si>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</si>
  <si>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</si>
  <si>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</si>
  <si>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</si>
  <si>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</si>
  <si>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</si>
  <si>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</si>
  <si>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</si>
  <si>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</si>
  <si>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</si>
  <si>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</si>
  <si>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</si>
  <si>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</si>
  <si>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</si>
  <si>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</si>
  <si>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</si>
  <si>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</si>
  <si>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</si>
  <si>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</si>
  <si>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</si>
  <si>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</si>
  <si>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</si>
  <si>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</si>
  <si>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</si>
  <si>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</si>
  <si>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</si>
  <si>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</si>
  <si>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</si>
  <si>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</si>
  <si>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</si>
  <si>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</si>
  <si>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</si>
  <si>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</si>
  <si>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</si>
  <si>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</si>
  <si>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</si>
  <si>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</si>
  <si>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</si>
  <si>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</si>
  <si>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</si>
  <si>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</si>
  <si>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</si>
  <si>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</si>
  <si>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</si>
  <si>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</si>
  <si>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</si>
  <si>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</si>
  <si>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</si>
  <si>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</si>
  <si>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</si>
  <si>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</si>
  <si>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</si>
  <si>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</si>
  <si>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</si>
  <si>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</si>
  <si>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</si>
  <si>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</si>
  <si>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</si>
  <si>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</si>
  <si>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</si>
  <si>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</si>
  <si>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</si>
  <si>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</si>
  <si>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</si>
  <si>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</si>
  <si>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</si>
  <si>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</si>
  <si>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</si>
  <si>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</si>
  <si>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</si>
  <si>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</si>
  <si>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</si>
  <si>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1250-1300</t>
  </si>
  <si>
    <t>1150-1200</t>
  </si>
  <si>
    <t>Profit of Rs.100/-</t>
  </si>
  <si>
    <t>Profit of Rs.82.5/-</t>
  </si>
  <si>
    <t>MIDCPNIFTY</t>
  </si>
  <si>
    <t>140-160</t>
  </si>
  <si>
    <t>230-240</t>
  </si>
  <si>
    <t>Profit of Rs.25.5/-</t>
  </si>
  <si>
    <t>920-960</t>
  </si>
  <si>
    <t>630-640</t>
  </si>
  <si>
    <t>Profit of Rs.11.5/-</t>
  </si>
  <si>
    <t>Part profiit of Rs.460/-</t>
  </si>
  <si>
    <t>70-90</t>
  </si>
  <si>
    <t>1245-1265</t>
  </si>
  <si>
    <t>BHARATFORG MAR FUT</t>
  </si>
  <si>
    <t>HDFCBANK MAR FUT</t>
  </si>
  <si>
    <t>160-170</t>
  </si>
  <si>
    <t>2500-2600</t>
  </si>
  <si>
    <t>750-780</t>
  </si>
  <si>
    <t>1000-1050</t>
  </si>
  <si>
    <t>SIEMENS MAR FUT</t>
  </si>
  <si>
    <t>1470-1480</t>
  </si>
  <si>
    <t>2400-2450</t>
  </si>
  <si>
    <t>1880-1920</t>
  </si>
  <si>
    <t>Loss of Rs.22/-</t>
  </si>
  <si>
    <t>680-695</t>
  </si>
  <si>
    <t>INFY MAR FUT</t>
  </si>
  <si>
    <t>1750-1780</t>
  </si>
  <si>
    <t>RELIANCE 2420 CE MAR</t>
  </si>
  <si>
    <t>NIFTY 16750 CE 03-MAR</t>
  </si>
  <si>
    <t>150-200</t>
  </si>
  <si>
    <t>SRF  MAR FUT</t>
  </si>
  <si>
    <t>GSPL MAR FUT</t>
  </si>
  <si>
    <t>290-295</t>
  </si>
  <si>
    <t>2380-2420</t>
  </si>
  <si>
    <t>740-780</t>
  </si>
  <si>
    <t xml:space="preserve">JSWSTEEL </t>
  </si>
  <si>
    <t>680-690</t>
  </si>
  <si>
    <t>ASIANPAINT 3100 CE MAR</t>
  </si>
  <si>
    <t>PCBL</t>
  </si>
  <si>
    <t>RBA</t>
  </si>
  <si>
    <t>SONACOMS</t>
  </si>
  <si>
    <t>Retail Research Technical Calls &amp; Fundamental Performance Report for the month of Mar-2022</t>
  </si>
  <si>
    <t>2150-2250</t>
  </si>
  <si>
    <t>430-440</t>
  </si>
  <si>
    <t>3550-3600</t>
  </si>
  <si>
    <t>1850-1900</t>
  </si>
  <si>
    <t>INFY 1740 CE MAR</t>
  </si>
  <si>
    <t>60-75</t>
  </si>
  <si>
    <t>80-90</t>
  </si>
  <si>
    <t xml:space="preserve">SRF  MAR FUT </t>
  </si>
  <si>
    <t>NIFTY 16500 CE 03-MAR</t>
  </si>
  <si>
    <t>80-100</t>
  </si>
  <si>
    <t>Profit of Rs.19.5/-</t>
  </si>
  <si>
    <t>285-295</t>
  </si>
  <si>
    <t>Profit of Rs.6/-</t>
  </si>
  <si>
    <t>Profit of Rs.27.5/-</t>
  </si>
  <si>
    <t>Loss of Rs.17/-</t>
  </si>
  <si>
    <t>Profit of Rs.45/-</t>
  </si>
  <si>
    <t>Profit of Rs.5/-</t>
  </si>
  <si>
    <t>Profit of Rs.19/-</t>
  </si>
  <si>
    <t>Loss of Rs.49.5/-</t>
  </si>
  <si>
    <t>Profit of Rs.63.5/-</t>
  </si>
  <si>
    <t>Profit of Rs.8/-</t>
  </si>
  <si>
    <t>Loss of Rs.36/-</t>
  </si>
  <si>
    <t>SBIN MAR FUT</t>
  </si>
  <si>
    <t>470-480</t>
  </si>
  <si>
    <t>MPHASIS MAR FUT</t>
  </si>
  <si>
    <t>3200-3250</t>
  </si>
  <si>
    <t>TECHM MAR FUT</t>
  </si>
  <si>
    <t>1450-1470</t>
  </si>
  <si>
    <t>Loss of Rs.130/-</t>
  </si>
  <si>
    <t>Loss of Rs.65/-</t>
  </si>
  <si>
    <t>380-385</t>
  </si>
  <si>
    <t>300-310</t>
  </si>
  <si>
    <t>Profit of Rs.7/-</t>
  </si>
  <si>
    <t>Loss of Rs.10/-</t>
  </si>
  <si>
    <t>Loss of Rs.45/-</t>
  </si>
  <si>
    <t>Loss of Rs.13/-</t>
  </si>
  <si>
    <t>HDFC 2300 CE MAR</t>
  </si>
  <si>
    <t>2370-2430</t>
  </si>
  <si>
    <t>Loss of Rs.37.5/-</t>
  </si>
  <si>
    <t>Profit of Rs.33/-</t>
  </si>
  <si>
    <t>Profit of Rs.14.5/-</t>
  </si>
  <si>
    <t>Profit of Rs.7.5/-</t>
  </si>
  <si>
    <t>1800-1820</t>
  </si>
  <si>
    <t>6900-7000</t>
  </si>
  <si>
    <t xml:space="preserve">BAJFINANCE </t>
  </si>
  <si>
    <t>1140-1200</t>
  </si>
  <si>
    <t>2450-2550</t>
  </si>
  <si>
    <t xml:space="preserve"> HCLTECH MAR FUT </t>
  </si>
  <si>
    <t>1160-1175</t>
  </si>
  <si>
    <t>Profit of Rs.14/-</t>
  </si>
  <si>
    <t>180-185</t>
  </si>
  <si>
    <t>Loss of Rs.47/-</t>
  </si>
  <si>
    <t>Loss of Rs.20/-</t>
  </si>
  <si>
    <t>1570-1600</t>
  </si>
  <si>
    <t>Profit of Rs.17.5/-</t>
  </si>
  <si>
    <t>Loss of Rs.55/-</t>
  </si>
  <si>
    <t>Loss of Rs.160/-</t>
  </si>
  <si>
    <t>Loss of Rs.115/-</t>
  </si>
  <si>
    <t>ZYDUSLIFE</t>
  </si>
  <si>
    <t>Loss of Rs.8.25/-</t>
  </si>
  <si>
    <t>Profit of Rs.49.5/-</t>
  </si>
  <si>
    <t>COLPAL MAR FUT</t>
  </si>
  <si>
    <t>APOLLOTYRE MAR FUT</t>
  </si>
  <si>
    <t>1440-1470</t>
  </si>
  <si>
    <t>HDFC MAR FUT</t>
  </si>
  <si>
    <t>2160-2200</t>
  </si>
  <si>
    <t>Loss of Rs.5.5/-</t>
  </si>
  <si>
    <t>365-370</t>
  </si>
  <si>
    <t>INFY 1760 CE MAR</t>
  </si>
  <si>
    <t>65-75</t>
  </si>
  <si>
    <t>RELIANCE 2300 CE MAR</t>
  </si>
  <si>
    <t>AMBUJACEM MAR FUT</t>
  </si>
  <si>
    <t>285-290</t>
  </si>
  <si>
    <t>690-700</t>
  </si>
  <si>
    <t>275-285</t>
  </si>
  <si>
    <t>M&amp;M MAR FUT</t>
  </si>
  <si>
    <t>720-730</t>
  </si>
  <si>
    <t>3270-3350</t>
  </si>
  <si>
    <t>TRENT MAR FUT</t>
  </si>
  <si>
    <t>Profit of Rs.5.5/-</t>
  </si>
  <si>
    <t>1070-1090</t>
  </si>
  <si>
    <t>Profit of Rs.24/-</t>
  </si>
  <si>
    <t>1090-1110</t>
  </si>
  <si>
    <t>ALPHA LEON ENTERPRISES LLP</t>
  </si>
  <si>
    <t>1180-1200</t>
  </si>
  <si>
    <t>2280-2300</t>
  </si>
  <si>
    <t>Profit of Rs.21.5/-</t>
  </si>
  <si>
    <t>Profit of Rs.65/-</t>
  </si>
  <si>
    <t>295-300</t>
  </si>
  <si>
    <t>460-465</t>
  </si>
  <si>
    <t>Profit of Rs.62.5/-</t>
  </si>
  <si>
    <t>275-280</t>
  </si>
  <si>
    <t>COFORGE MAR FUT</t>
  </si>
  <si>
    <t>4850-4950</t>
  </si>
  <si>
    <t>Profit of Rs.10.5/-</t>
  </si>
  <si>
    <t>790-820</t>
  </si>
  <si>
    <t>Loss of Rs.85/-</t>
  </si>
  <si>
    <t>HCLTECH MAR FUT</t>
  </si>
  <si>
    <t>NIFTY 16700 PE 10-MAR</t>
  </si>
  <si>
    <t>90-110</t>
  </si>
  <si>
    <t>2080-2120</t>
  </si>
  <si>
    <t>158-160</t>
  </si>
  <si>
    <t xml:space="preserve">HINDCOPPER MAR FUT </t>
  </si>
  <si>
    <t>130-132</t>
  </si>
  <si>
    <t>VEDL MAR FUT</t>
  </si>
  <si>
    <t>382-387</t>
  </si>
  <si>
    <t>PIDILITIND MAR FUT</t>
  </si>
  <si>
    <t>NIFTY 16500 CE 10 MAR</t>
  </si>
  <si>
    <t>Profit of Rs.20/-</t>
  </si>
  <si>
    <t>Profit of Rs.23/-</t>
  </si>
  <si>
    <t>Part profit of Rs.7/-</t>
  </si>
  <si>
    <t>Profit of Rs.4/-</t>
  </si>
  <si>
    <t>N</t>
  </si>
  <si>
    <t>Profit of Rs.130/-</t>
  </si>
  <si>
    <t>Sell</t>
  </si>
  <si>
    <t>580-570</t>
  </si>
  <si>
    <t>Profit of Rs.12.5/-</t>
  </si>
  <si>
    <t>222-225</t>
  </si>
  <si>
    <t>Profit of Rs.0.5/-</t>
  </si>
  <si>
    <t>Profit of Rs.2.75/-</t>
  </si>
  <si>
    <t>HDFC 2200 PE MAR</t>
  </si>
  <si>
    <t>Profit of Rs.6.5/-</t>
  </si>
  <si>
    <t xml:space="preserve">SRF MAR FUT </t>
  </si>
  <si>
    <t>2300-2340</t>
  </si>
  <si>
    <t>Part profit of Rs.45/-</t>
  </si>
  <si>
    <t>COROMANDEL MAR FUT</t>
  </si>
  <si>
    <t>810-820</t>
  </si>
  <si>
    <t>209.5-210.5</t>
  </si>
  <si>
    <t>218-222</t>
  </si>
  <si>
    <t>Profit of Rs.12/-</t>
  </si>
  <si>
    <t>HINDCOPPER MAR FUT</t>
  </si>
  <si>
    <t>126-129</t>
  </si>
  <si>
    <t>NIFTY MAR FUT</t>
  </si>
  <si>
    <t>16500-16400</t>
  </si>
  <si>
    <t>HDFCAMC MAR FUT</t>
  </si>
  <si>
    <t>2210-2260</t>
  </si>
  <si>
    <t>NIFTY 16500 PE 17-MAR</t>
  </si>
  <si>
    <t>Loss of Rs.15/-</t>
  </si>
  <si>
    <t>Loss of Rs.99/-</t>
  </si>
  <si>
    <t>Profit of Rs.35/-</t>
  </si>
  <si>
    <t>AARTIIND MAR FUT</t>
  </si>
  <si>
    <t>895-905</t>
  </si>
  <si>
    <t>LT MAR FUT</t>
  </si>
  <si>
    <t>1780-1800</t>
  </si>
  <si>
    <t>IEX MAR FUT</t>
  </si>
  <si>
    <t>226-228</t>
  </si>
  <si>
    <t>16800-16850</t>
  </si>
  <si>
    <t>Profit of Rs.50/-</t>
  </si>
  <si>
    <t>HDFCBANK 1460 CE MAR</t>
  </si>
  <si>
    <t>Loss of Rs.3.25/-</t>
  </si>
  <si>
    <t>Loss of Rs.2.75/-</t>
  </si>
  <si>
    <t>35-45</t>
  </si>
  <si>
    <t xml:space="preserve"> NIFTY 16800 CE 17-MAR</t>
  </si>
  <si>
    <t>150-180</t>
  </si>
  <si>
    <t>1580-1590</t>
  </si>
  <si>
    <t>1650-1700</t>
  </si>
  <si>
    <t>Profit of Rs.38.5/-</t>
  </si>
  <si>
    <t>Profit of Rs.117.5/-</t>
  </si>
  <si>
    <t>Loss of Rs.6.5/-</t>
  </si>
  <si>
    <t>3300-3350</t>
  </si>
  <si>
    <t>NIFTY 16800 PE 17-MAR</t>
  </si>
  <si>
    <t xml:space="preserve">BANKNIFTY 35200 PE 17-MAR </t>
  </si>
  <si>
    <t>320-400</t>
  </si>
  <si>
    <t>Profit of Rs.75/-</t>
  </si>
  <si>
    <t>Loss of Rs.18/-</t>
  </si>
  <si>
    <t>SBIN 480 PE MAR</t>
  </si>
  <si>
    <t>14-15</t>
  </si>
  <si>
    <t>RELIANCE 2380 PE MAR</t>
  </si>
  <si>
    <t>60-70</t>
  </si>
  <si>
    <t>HINDUNILVR MAR FUT</t>
  </si>
  <si>
    <t>Buy&lt;&gt;</t>
  </si>
  <si>
    <t>Loss of Rs.75/-</t>
  </si>
  <si>
    <t>Profit of Rs.39/-</t>
  </si>
  <si>
    <t>KOCL</t>
  </si>
  <si>
    <t>Profit of Rs.57.5/-</t>
  </si>
  <si>
    <t>Loss of Rs.12/-</t>
  </si>
  <si>
    <t>1160-1170</t>
  </si>
  <si>
    <t>Profit of Rs.44/-</t>
  </si>
  <si>
    <t>NIFTY 17250 CE 17-MAR</t>
  </si>
  <si>
    <t>Profit of Rs.38/-</t>
  </si>
  <si>
    <t>MOTHERSUMI  135 PE</t>
  </si>
  <si>
    <t>7.0-10.0</t>
  </si>
  <si>
    <t>127-130</t>
  </si>
  <si>
    <t>Profit of Rs.3.5/-</t>
  </si>
  <si>
    <t>ABB MAR FUT</t>
  </si>
  <si>
    <t>2230-2250</t>
  </si>
  <si>
    <t>KOTAKBANK MAR FUT</t>
  </si>
  <si>
    <t>1860-1890</t>
  </si>
  <si>
    <t>315-325</t>
  </si>
  <si>
    <t>NIFTY 17300 CE 17-MAR</t>
  </si>
  <si>
    <t>Loss of Rs.105/-</t>
  </si>
  <si>
    <t>Loss of Rs.3.1/-</t>
  </si>
  <si>
    <t>Loss of Rs.16/-</t>
  </si>
  <si>
    <t>NNM SECURITIES PVT LTD</t>
  </si>
  <si>
    <t>ELEFLOR</t>
  </si>
  <si>
    <t>RCL</t>
  </si>
  <si>
    <t>Loss of Rs.42.5/-</t>
  </si>
  <si>
    <t>2450-2490</t>
  </si>
  <si>
    <t xml:space="preserve"> MFSL </t>
  </si>
  <si>
    <t>820-840</t>
  </si>
  <si>
    <t>2150-2160</t>
  </si>
  <si>
    <t>1815-1830</t>
  </si>
  <si>
    <t>Loss of Rs.32.5/-</t>
  </si>
  <si>
    <t>Loss of Rs.23.5/-</t>
  </si>
  <si>
    <t>NIFTY 17500 CE 24-MAR</t>
  </si>
  <si>
    <t>120-140</t>
  </si>
  <si>
    <t>1630-1650</t>
  </si>
  <si>
    <t>1800-1900</t>
  </si>
  <si>
    <t>710-715</t>
  </si>
  <si>
    <t>740-750</t>
  </si>
  <si>
    <t>Loss of Rs.24/-</t>
  </si>
  <si>
    <t>ACC 2100 CE MAR</t>
  </si>
  <si>
    <t>65-85</t>
  </si>
  <si>
    <t>121-122</t>
  </si>
  <si>
    <t>ADCON</t>
  </si>
  <si>
    <t>BCLENTERPR</t>
  </si>
  <si>
    <t>EKENNIS</t>
  </si>
  <si>
    <t>ARTLINK VINTRADE LIMITED</t>
  </si>
  <si>
    <t>TARINI</t>
  </si>
  <si>
    <t>NU HEIGHTS AGENCY PRIVATE LIMITED</t>
  </si>
  <si>
    <t>SELAN</t>
  </si>
  <si>
    <t>Selan Exploration Technol</t>
  </si>
  <si>
    <t>RAJASTHAN GLOBAL SECURITIES PVT LTD</t>
  </si>
  <si>
    <t>3060-3080</t>
  </si>
  <si>
    <t>3200-325-</t>
  </si>
  <si>
    <t>Loss of Rs.9.5/-</t>
  </si>
  <si>
    <t>Loss of Rs.45.5/-</t>
  </si>
  <si>
    <t>Loss of Rs.32/-</t>
  </si>
  <si>
    <t>HDFCBANK 1490 CE MAR</t>
  </si>
  <si>
    <t>30-40</t>
  </si>
  <si>
    <t>LT 1760 CE MAR</t>
  </si>
  <si>
    <t>40-48</t>
  </si>
  <si>
    <t>2440-2450</t>
  </si>
  <si>
    <t>2520-2550</t>
  </si>
  <si>
    <t>1785-1805</t>
  </si>
  <si>
    <t>1950-2000</t>
  </si>
  <si>
    <t>NIFTY 17500 CE 31-MAR</t>
  </si>
  <si>
    <t>250-300</t>
  </si>
  <si>
    <t>Profit of Rs.18.5/-</t>
  </si>
  <si>
    <t>Profit of Rs.20.5/-</t>
  </si>
  <si>
    <t>Profit of Rs.0.6/-</t>
  </si>
  <si>
    <t>1183-1185</t>
  </si>
  <si>
    <t>1220-1230</t>
  </si>
  <si>
    <t>ASIANPAINT 3080 CE MAR</t>
  </si>
  <si>
    <t>HDFC 2400 CE MAR</t>
  </si>
  <si>
    <t>55-65</t>
  </si>
  <si>
    <t>RELIANCE 2540 CE MAR</t>
  </si>
  <si>
    <t>BERGEPAINT 720 CE MAR</t>
  </si>
  <si>
    <t>6.0-7.0</t>
  </si>
  <si>
    <t>12.0-14.0</t>
  </si>
  <si>
    <t>7NR</t>
  </si>
  <si>
    <t>JETKINGQ</t>
  </si>
  <si>
    <t>RAGHAV VIJAY KAROL</t>
  </si>
  <si>
    <t>HARDIK HIMMATBHAI MUNJPARA</t>
  </si>
  <si>
    <t>KRETTOSYS</t>
  </si>
  <si>
    <t>UYFINCORP</t>
  </si>
  <si>
    <t>ALLTIME DEALER PRIVATE LIMITED .</t>
  </si>
  <si>
    <t>VITESSE</t>
  </si>
  <si>
    <t>MANISH NITIN THAKUR</t>
  </si>
  <si>
    <t>ADROIT FINANCIAL SERVICES PVT LTD</t>
  </si>
  <si>
    <t>SECURCRED</t>
  </si>
  <si>
    <t>SecUR Credentials Limited</t>
  </si>
  <si>
    <t>SPRL</t>
  </si>
  <si>
    <t>SP Refractories Limited</t>
  </si>
  <si>
    <t>VENKATESHWARA INDUSTRIAL PROMOTION CO.LIMITED</t>
  </si>
  <si>
    <t>PANKAJ RAMESHCHANDRA VYAS</t>
  </si>
  <si>
    <t>Profit of Rs.15.5/-</t>
  </si>
  <si>
    <t>Loss of Rs.15.5/-</t>
  </si>
  <si>
    <t>Profit of Rs.24.5/-</t>
  </si>
  <si>
    <t>LUPIN  MAR FUT</t>
  </si>
  <si>
    <t>760-762</t>
  </si>
  <si>
    <t>780-790</t>
  </si>
  <si>
    <t>35-37</t>
  </si>
  <si>
    <t>CUB 120 PE MAR</t>
  </si>
  <si>
    <t>1-1.20</t>
  </si>
  <si>
    <t>2.0-3.0</t>
  </si>
  <si>
    <t>599-604</t>
  </si>
  <si>
    <t xml:space="preserve">JSWSTEEL  MAR FUT </t>
  </si>
  <si>
    <t>707-709</t>
  </si>
  <si>
    <t>725-730</t>
  </si>
  <si>
    <t>JAIMESH G SHETH HUF</t>
  </si>
  <si>
    <t>HITESH RAMNIKLAL MEHTA</t>
  </si>
  <si>
    <t>AMERISE</t>
  </si>
  <si>
    <t>SANJAY RAMESHBHAI PATEL</t>
  </si>
  <si>
    <t>ASHISHPO</t>
  </si>
  <si>
    <t>ANURADHARAMESHSABNIS</t>
  </si>
  <si>
    <t>SIDHARTH GUPTA</t>
  </si>
  <si>
    <t>CHCL</t>
  </si>
  <si>
    <t>VIBHUTI ENTERPRISES</t>
  </si>
  <si>
    <t>CIL</t>
  </si>
  <si>
    <t>HIMESHSAVKARSONONE</t>
  </si>
  <si>
    <t>DML</t>
  </si>
  <si>
    <t>SIMPLURIS TECHNOLOGIES PVT LTD .</t>
  </si>
  <si>
    <t>UMESHKUMAR</t>
  </si>
  <si>
    <t>AMIT LOHIA HUF</t>
  </si>
  <si>
    <t>SREE NIWAS LOHIA &amp; SONS HUF</t>
  </si>
  <si>
    <t>VIKASH LOHIA HUF</t>
  </si>
  <si>
    <t>FRANKLIN</t>
  </si>
  <si>
    <t>MSB E TRADE SECURITIES LIMITED</t>
  </si>
  <si>
    <t>GGENG</t>
  </si>
  <si>
    <t>VINOD HARMUKHRAI BERIWAL</t>
  </si>
  <si>
    <t>ANUSTUP TRADING PRIVATE LIMITED</t>
  </si>
  <si>
    <t>SKSE SECURITIES LIMITED CORP CM/TM PROP A/C</t>
  </si>
  <si>
    <t>GLCL</t>
  </si>
  <si>
    <t>SAJALKHANDELWAL</t>
  </si>
  <si>
    <t>IFINSER</t>
  </si>
  <si>
    <t>ALPESHBHAI RASIKLAL SHAH</t>
  </si>
  <si>
    <t>DEEPSHREE SARDA</t>
  </si>
  <si>
    <t>UDAYAN KANUBHAI MANDAVIA</t>
  </si>
  <si>
    <t>AVINASH BHARWANI</t>
  </si>
  <si>
    <t>ABHILASHA VIVEK SINGHANIA</t>
  </si>
  <si>
    <t>BHAUMIK PARMAR</t>
  </si>
  <si>
    <t>MANOJ RAMESHBHAI SOLANKI</t>
  </si>
  <si>
    <t>ANKIT AJITBHAI PANCHAL</t>
  </si>
  <si>
    <t>SUBRAHMANYESWARA RAO ASEPU</t>
  </si>
  <si>
    <t>LARSEN &amp; TOUBRO LIMITED</t>
  </si>
  <si>
    <t>LKPFIN</t>
  </si>
  <si>
    <t>SUNIDHI SECURITIES &amp; FINANCE LTD</t>
  </si>
  <si>
    <t>SARASWATI COMMERCIAL INDIA LTD</t>
  </si>
  <si>
    <t>LUHARUKA</t>
  </si>
  <si>
    <t>MADHUSE</t>
  </si>
  <si>
    <t>KUMAR GAURAV GUPTA</t>
  </si>
  <si>
    <t>MANOMAY</t>
  </si>
  <si>
    <t>MCLEODRUSS</t>
  </si>
  <si>
    <t>TEAM INDIA MANAGERS LTD</t>
  </si>
  <si>
    <t>PACIFICI</t>
  </si>
  <si>
    <t>LAHAR SINGH SIROYA</t>
  </si>
  <si>
    <t>POLYCHEM</t>
  </si>
  <si>
    <t>KILACHAND NANDISH T</t>
  </si>
  <si>
    <t>KILACHAND PARTHIV T</t>
  </si>
  <si>
    <t>HIGHCLASS TRADING PRIVATE LIMITED</t>
  </si>
  <si>
    <t>ZULIA ZAFAR</t>
  </si>
  <si>
    <t>RCRL</t>
  </si>
  <si>
    <t>DEVRAJ SINGH SISODIYA</t>
  </si>
  <si>
    <t>REGTRUS</t>
  </si>
  <si>
    <t>RASHESH JAAYNTILLAL PAUN</t>
  </si>
  <si>
    <t>RAI INVESTMENT LTD</t>
  </si>
  <si>
    <t>SUUMAYA</t>
  </si>
  <si>
    <t>VIKRAM JAYANTILAL</t>
  </si>
  <si>
    <t>MANJU JAYANTILAL LODHA</t>
  </si>
  <si>
    <t>MOONRISE VINCOM PRIVATE LIMITED</t>
  </si>
  <si>
    <t>VAL</t>
  </si>
  <si>
    <t>KAUSHIK MAHESH WAGHELA</t>
  </si>
  <si>
    <t>VIKAS KUMAR GOLA</t>
  </si>
  <si>
    <t>WESTLEIRES</t>
  </si>
  <si>
    <t>AKSR CORPORATE ADVISORS PVT LTD</t>
  </si>
  <si>
    <t>DECENT ENTERPRISES</t>
  </si>
  <si>
    <t>ZIMLAB</t>
  </si>
  <si>
    <t>MATHEW CYRIAC</t>
  </si>
  <si>
    <t>ELIZABETH MATHEW</t>
  </si>
  <si>
    <t>L&amp;T Finance Holdings Ltd</t>
  </si>
  <si>
    <t>MAHESHWARI</t>
  </si>
  <si>
    <t>Maheshwari Logistics Limi</t>
  </si>
  <si>
    <t>ANANT WEALTH CONSULTANTS PRIVATE LIMITED</t>
  </si>
  <si>
    <t>NATHBIOGEN</t>
  </si>
  <si>
    <t>Nath Bio-Genes (I) Ltd</t>
  </si>
  <si>
    <t>NATH INDUSTRIES LIMITED</t>
  </si>
  <si>
    <t>NECCLTD</t>
  </si>
  <si>
    <t>North East Carry Corp Ltd</t>
  </si>
  <si>
    <t>BANSARI KAMALKUMAR DAVE</t>
  </si>
  <si>
    <t>HANCSHI TRADELINKK LLP .</t>
  </si>
  <si>
    <t>JINESH ASHWIN MATALIA</t>
  </si>
  <si>
    <t>ADVANIHOTR</t>
  </si>
  <si>
    <t>Advani Hotels &amp; Resorts (</t>
  </si>
  <si>
    <t>DELTA CORP LIMITED</t>
  </si>
  <si>
    <t>BMETRICS</t>
  </si>
  <si>
    <t>Bombay Metrics S C Ltd</t>
  </si>
  <si>
    <t>CHHEDA DEEPTI PANKAJ</t>
  </si>
  <si>
    <t>AKASH FARMS LLP</t>
  </si>
  <si>
    <t>National Alum Co Ltd</t>
  </si>
  <si>
    <t>INTEGRATED CORE STRATEGIES ASIA PTE LTD</t>
  </si>
  <si>
    <t>VISESHINFO</t>
  </si>
  <si>
    <t>Visesh Infotecnics Limite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</si>
</sst>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6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rgb="FF99CC0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1" fillId="0" borderId="0" applyNumberFormat="0" applyFill="0" applyBorder="0" applyAlignment="0" applyProtection="0"/>
  </cellStyleXfs>
  <cellXfs count="505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" fontId="1" fillId="17" borderId="1" xfId="0" applyNumberFormat="1" applyFont="1" applyFill="1" applyBorder="1" applyAlignment="1">
      <alignment horizontal="center" vertical="center" wrapText="1"/>
    </xf>
    <xf numFmtId="167" fontId="1" fillId="17" borderId="1" xfId="0" applyNumberFormat="1" applyFont="1" applyFill="1" applyBorder="1" applyAlignment="1">
      <alignment horizontal="center" vertical="center"/>
    </xf>
    <xf numFmtId="167" fontId="1" fillId="17" borderId="1" xfId="0" applyNumberFormat="1" applyFont="1" applyFill="1" applyBorder="1" applyAlignment="1">
      <alignment horizontal="left"/>
    </xf>
    <xf numFmtId="0" fontId="1" fillId="18" borderId="1" xfId="0" applyFont="1" applyFill="1" applyBorder="1" applyAlignment="1">
      <alignment horizontal="center"/>
    </xf>
    <xf numFmtId="2" fontId="1" fillId="18" borderId="1" xfId="0" applyNumberFormat="1" applyFont="1" applyFill="1" applyBorder="1" applyAlignment="1">
      <alignment horizontal="center" vertical="center"/>
    </xf>
    <xf numFmtId="2" fontId="1" fillId="18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9" fillId="2" borderId="0" xfId="0" applyFont="1" applyFill="1" applyBorder="1"/>
    <xf numFmtId="0" fontId="39" fillId="2" borderId="0" xfId="0" applyFont="1" applyFill="1" applyBorder="1" applyAlignment="1">
      <alignment horizontal="center"/>
    </xf>
    <xf numFmtId="0" fontId="39" fillId="12" borderId="0" xfId="0" applyFont="1" applyFill="1" applyBorder="1"/>
    <xf numFmtId="0" fontId="40" fillId="13" borderId="0" xfId="0" applyFont="1" applyFill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0" fontId="31" fillId="16" borderId="21" xfId="0" applyFont="1" applyFill="1" applyBorder="1" applyAlignment="1">
      <alignment horizontal="center" vertical="center"/>
    </xf>
    <xf numFmtId="0" fontId="32" fillId="16" borderId="21" xfId="0" applyFont="1" applyFill="1" applyBorder="1" applyAlignment="1">
      <alignment horizontal="center" vertical="center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32" fillId="15" borderId="21" xfId="0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2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2" fontId="32" fillId="16" borderId="21" xfId="0" applyNumberFormat="1" applyFont="1" applyFill="1" applyBorder="1" applyAlignment="1">
      <alignment horizontal="center" vertical="center"/>
    </xf>
    <xf numFmtId="166" fontId="32" fillId="16" borderId="21" xfId="0" applyNumberFormat="1" applyFont="1" applyFill="1" applyBorder="1" applyAlignment="1">
      <alignment horizontal="center" vertical="center"/>
    </xf>
    <xf numFmtId="43" fontId="32" fillId="15" borderId="21" xfId="0" applyNumberFormat="1" applyFont="1" applyFill="1" applyBorder="1" applyAlignment="1">
      <alignment horizontal="center" vertical="center"/>
    </xf>
    <xf numFmtId="16" fontId="32" fillId="16" borderId="21" xfId="0" applyNumberFormat="1" applyFont="1" applyFill="1" applyBorder="1" applyAlignment="1">
      <alignment horizontal="center" vertical="center"/>
    </xf>
    <xf numFmtId="0" fontId="31" fillId="16" borderId="21" xfId="0" applyFont="1" applyFill="1" applyBorder="1"/>
    <xf numFmtId="0" fontId="32" fillId="11" borderId="21" xfId="0" applyFont="1" applyFill="1" applyBorder="1" applyAlignment="1">
      <alignment horizontal="center" vertic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41" fillId="0" borderId="1" xfId="2" applyBorder="1"/>
    <xf numFmtId="0" fontId="41" fillId="0" borderId="2" xfId="2" applyBorder="1"/>
    <xf numFmtId="0" fontId="41" fillId="5" borderId="0" xfId="2" applyFill="1" applyBorder="1" applyAlignment="1">
      <alignment horizontal="center" wrapText="1"/>
    </xf>
    <xf numFmtId="0" fontId="41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43" fontId="32" fillId="6" borderId="21" xfId="0" applyNumberFormat="1" applyFont="1" applyFill="1" applyBorder="1" applyAlignment="1">
      <alignment horizontal="center" vertical="center"/>
    </xf>
    <xf numFmtId="16" fontId="32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/>
    <xf numFmtId="0" fontId="42" fillId="19" borderId="21" xfId="0" applyFont="1" applyFill="1" applyBorder="1" applyAlignment="1"/>
    <xf numFmtId="16" fontId="32" fillId="6" borderId="21" xfId="0" applyNumberFormat="1" applyFont="1" applyFill="1" applyBorder="1" applyAlignment="1">
      <alignment horizontal="center" vertical="center"/>
    </xf>
    <xf numFmtId="16" fontId="32" fillId="15" borderId="21" xfId="0" applyNumberFormat="1" applyFont="1" applyFill="1" applyBorder="1" applyAlignment="1">
      <alignment horizontal="center" vertical="center"/>
    </xf>
    <xf numFmtId="0" fontId="0" fillId="20" borderId="21" xfId="0" applyFont="1" applyFill="1" applyBorder="1" applyAlignment="1"/>
    <xf numFmtId="167" fontId="1" fillId="21" borderId="21" xfId="0" applyNumberFormat="1" applyFont="1" applyFill="1" applyBorder="1" applyAlignment="1">
      <alignment horizontal="center" vertical="center"/>
    </xf>
    <xf numFmtId="0" fontId="1" fillId="20" borderId="21" xfId="0" applyFont="1" applyFill="1" applyBorder="1" applyAlignment="1">
      <alignment horizontal="center"/>
    </xf>
    <xf numFmtId="0" fontId="1" fillId="22" borderId="3" xfId="0" applyFont="1" applyFill="1" applyBorder="1" applyAlignment="1">
      <alignment horizontal="center"/>
    </xf>
    <xf numFmtId="2" fontId="1" fillId="22" borderId="1" xfId="0" applyNumberFormat="1" applyFont="1" applyFill="1" applyBorder="1" applyAlignment="1">
      <alignment horizontal="center" vertical="center" wrapText="1"/>
    </xf>
    <xf numFmtId="10" fontId="1" fillId="22" borderId="1" xfId="0" applyNumberFormat="1" applyFont="1" applyFill="1" applyBorder="1" applyAlignment="1">
      <alignment horizontal="center" vertical="center" wrapText="1"/>
    </xf>
    <xf numFmtId="0" fontId="1" fillId="22" borderId="1" xfId="0" applyFont="1" applyFill="1" applyBorder="1" applyAlignment="1">
      <alignment horizontal="center"/>
    </xf>
    <xf numFmtId="167" fontId="1" fillId="22" borderId="1" xfId="0" applyNumberFormat="1" applyFont="1" applyFill="1" applyBorder="1" applyAlignment="1">
      <alignment horizontal="center" vertical="center" wrapText="1"/>
    </xf>
    <xf numFmtId="43" fontId="32" fillId="14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 vertical="center"/>
    </xf>
    <xf numFmtId="0" fontId="43" fillId="12" borderId="21" xfId="0" applyFont="1" applyFill="1" applyBorder="1" applyAlignment="1">
      <alignment horizontal="center" vertical="center"/>
    </xf>
    <xf numFmtId="15" fontId="31" fillId="12" borderId="21" xfId="0" applyNumberFormat="1" applyFont="1" applyFill="1" applyBorder="1" applyAlignment="1">
      <alignment horizontal="center" vertical="center"/>
    </xf>
    <xf numFmtId="0" fontId="43" fillId="2" borderId="21" xfId="0" applyFont="1" applyFill="1" applyBorder="1" applyAlignment="1">
      <alignment horizontal="center" vertical="center"/>
    </xf>
    <xf numFmtId="165" fontId="43" fillId="2" borderId="21" xfId="0" applyNumberFormat="1" applyFont="1" applyFill="1" applyBorder="1" applyAlignment="1">
      <alignment horizontal="center" vertical="center"/>
    </xf>
    <xf numFmtId="15" fontId="43" fillId="2" borderId="21" xfId="0" applyNumberFormat="1" applyFont="1" applyFill="1" applyBorder="1" applyAlignment="1">
      <alignment horizontal="center" vertical="center"/>
    </xf>
    <xf numFmtId="0" fontId="44" fillId="2" borderId="21" xfId="0" applyFont="1" applyFill="1" applyBorder="1"/>
    <xf numFmtId="43" fontId="43" fillId="2" borderId="21" xfId="0" applyNumberFormat="1" applyFont="1" applyFill="1" applyBorder="1" applyAlignment="1">
      <alignment horizontal="center" vertical="top"/>
    </xf>
    <xf numFmtId="0" fontId="43" fillId="2" borderId="21" xfId="0" applyFont="1" applyFill="1" applyBorder="1" applyAlignment="1">
      <alignment horizontal="center" vertical="top"/>
    </xf>
    <xf numFmtId="0" fontId="44" fillId="2" borderId="21" xfId="0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0" fontId="42" fillId="13" borderId="21" xfId="0" applyFont="1" applyFill="1" applyBorder="1" applyAlignment="1"/>
    <xf numFmtId="0" fontId="31" fillId="12" borderId="21" xfId="0" applyFont="1" applyFill="1" applyBorder="1" applyAlignment="1">
      <alignment horizontal="left" vertical="center"/>
    </xf>
    <xf numFmtId="0" fontId="40" fillId="13" borderId="21" xfId="0" applyFont="1" applyFill="1" applyBorder="1" applyAlignment="1"/>
    <xf numFmtId="165" fontId="31" fillId="11" borderId="21" xfId="0" applyNumberFormat="1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center" vertical="center"/>
    </xf>
    <xf numFmtId="0" fontId="42" fillId="25" borderId="21" xfId="0" applyFont="1" applyFill="1" applyBorder="1" applyAlignment="1"/>
    <xf numFmtId="0" fontId="31" fillId="23" borderId="21" xfId="0" applyFont="1" applyFill="1" applyBorder="1" applyAlignment="1">
      <alignment horizontal="left" vertical="center"/>
    </xf>
    <xf numFmtId="0" fontId="32" fillId="23" borderId="21" xfId="0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2" fontId="32" fillId="23" borderId="21" xfId="0" applyNumberFormat="1" applyFont="1" applyFill="1" applyBorder="1" applyAlignment="1">
      <alignment horizontal="center" vertical="center"/>
    </xf>
    <xf numFmtId="166" fontId="32" fillId="23" borderId="21" xfId="0" applyNumberFormat="1" applyFont="1" applyFill="1" applyBorder="1" applyAlignment="1">
      <alignment horizontal="center" vertical="center"/>
    </xf>
    <xf numFmtId="43" fontId="32" fillId="24" borderId="21" xfId="0" applyNumberFormat="1" applyFont="1" applyFill="1" applyBorder="1" applyAlignment="1">
      <alignment horizontal="center" vertical="center"/>
    </xf>
    <xf numFmtId="16" fontId="32" fillId="23" borderId="21" xfId="0" applyNumberFormat="1" applyFont="1" applyFill="1" applyBorder="1" applyAlignment="1">
      <alignment horizontal="center" vertical="center"/>
    </xf>
    <xf numFmtId="165" fontId="31" fillId="23" borderId="21" xfId="0" applyNumberFormat="1" applyFont="1" applyFill="1" applyBorder="1" applyAlignment="1">
      <alignment horizontal="center" vertical="center"/>
    </xf>
    <xf numFmtId="0" fontId="43" fillId="11" borderId="21" xfId="0" applyFont="1" applyFill="1" applyBorder="1" applyAlignment="1">
      <alignment horizontal="center" vertical="center"/>
    </xf>
    <xf numFmtId="165" fontId="31" fillId="16" borderId="21" xfId="0" applyNumberFormat="1" applyFont="1" applyFill="1" applyBorder="1" applyAlignment="1">
      <alignment horizontal="center" vertical="center"/>
    </xf>
    <xf numFmtId="0" fontId="31" fillId="19" borderId="1" xfId="0" applyFont="1" applyFill="1" applyBorder="1" applyAlignment="1">
      <alignment horizontal="center" vertical="center"/>
    </xf>
    <xf numFmtId="15" fontId="31" fillId="19" borderId="1" xfId="0" applyNumberFormat="1" applyFont="1" applyFill="1" applyBorder="1" applyAlignment="1">
      <alignment horizontal="center" vertical="center"/>
    </xf>
    <xf numFmtId="0" fontId="32" fillId="19" borderId="1" xfId="0" applyFont="1" applyFill="1" applyBorder="1"/>
    <xf numFmtId="43" fontId="31" fillId="19" borderId="1" xfId="0" applyNumberFormat="1" applyFont="1" applyFill="1" applyBorder="1" applyAlignment="1">
      <alignment horizontal="center" vertical="top"/>
    </xf>
    <xf numFmtId="0" fontId="31" fillId="19" borderId="1" xfId="0" applyFont="1" applyFill="1" applyBorder="1" applyAlignment="1">
      <alignment horizontal="center" vertical="top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2" fillId="15" borderId="1" xfId="0" applyFont="1" applyFill="1" applyBorder="1" applyAlignment="1">
      <alignment horizontal="center" vertical="center"/>
    </xf>
    <xf numFmtId="2" fontId="32" fillId="15" borderId="1" xfId="0" applyNumberFormat="1" applyFont="1" applyFill="1" applyBorder="1" applyAlignment="1">
      <alignment horizontal="center" vertical="center"/>
    </xf>
    <xf numFmtId="10" fontId="32" fillId="15" borderId="1" xfId="0" applyNumberFormat="1" applyFont="1" applyFill="1" applyBorder="1" applyAlignment="1">
      <alignment horizontal="center" vertical="center" wrapText="1"/>
    </xf>
    <xf numFmtId="16" fontId="32" fillId="15" borderId="1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15" fontId="31" fillId="16" borderId="21" xfId="0" applyNumberFormat="1" applyFont="1" applyFill="1" applyBorder="1" applyAlignment="1">
      <alignment horizontal="center" vertical="center"/>
    </xf>
    <xf numFmtId="0" fontId="32" fillId="16" borderId="21" xfId="0" applyFont="1" applyFill="1" applyBorder="1"/>
    <xf numFmtId="43" fontId="31" fillId="16" borderId="21" xfId="0" applyNumberFormat="1" applyFont="1" applyFill="1" applyBorder="1" applyAlignment="1">
      <alignment horizontal="center" vertical="top"/>
    </xf>
    <xf numFmtId="0" fontId="31" fillId="16" borderId="21" xfId="0" applyFont="1" applyFill="1" applyBorder="1" applyAlignment="1">
      <alignment horizontal="center" vertical="top"/>
    </xf>
    <xf numFmtId="16" fontId="31" fillId="16" borderId="21" xfId="0" applyNumberFormat="1" applyFont="1" applyFill="1" applyBorder="1" applyAlignment="1">
      <alignment horizontal="center" vertical="center"/>
    </xf>
    <xf numFmtId="0" fontId="42" fillId="26" borderId="21" xfId="0" applyFont="1" applyFill="1" applyBorder="1" applyAlignment="1"/>
    <xf numFmtId="2" fontId="32" fillId="6" borderId="2" xfId="0" applyNumberFormat="1" applyFont="1" applyFill="1" applyBorder="1" applyAlignment="1">
      <alignment horizontal="center" vertical="center"/>
    </xf>
    <xf numFmtId="1" fontId="31" fillId="16" borderId="21" xfId="0" applyNumberFormat="1" applyFont="1" applyFill="1" applyBorder="1" applyAlignment="1">
      <alignment horizontal="center" vertical="center"/>
    </xf>
    <xf numFmtId="0" fontId="31" fillId="16" borderId="21" xfId="0" applyFont="1" applyFill="1" applyBorder="1" applyAlignment="1">
      <alignment horizontal="left"/>
    </xf>
    <xf numFmtId="0" fontId="32" fillId="6" borderId="2" xfId="0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0" fontId="31" fillId="26" borderId="1" xfId="0" applyFont="1" applyFill="1" applyBorder="1" applyAlignment="1">
      <alignment horizontal="center" vertical="center"/>
    </xf>
    <xf numFmtId="15" fontId="31" fillId="26" borderId="1" xfId="0" applyNumberFormat="1" applyFont="1" applyFill="1" applyBorder="1" applyAlignment="1">
      <alignment horizontal="center" vertical="center"/>
    </xf>
    <xf numFmtId="0" fontId="32" fillId="26" borderId="1" xfId="0" applyFont="1" applyFill="1" applyBorder="1"/>
    <xf numFmtId="43" fontId="31" fillId="26" borderId="1" xfId="0" applyNumberFormat="1" applyFont="1" applyFill="1" applyBorder="1" applyAlignment="1">
      <alignment horizontal="center" vertical="top"/>
    </xf>
    <xf numFmtId="0" fontId="31" fillId="26" borderId="1" xfId="0" applyFont="1" applyFill="1" applyBorder="1" applyAlignment="1">
      <alignment horizontal="center" vertical="top"/>
    </xf>
    <xf numFmtId="2" fontId="32" fillId="15" borderId="2" xfId="0" applyNumberFormat="1" applyFont="1" applyFill="1" applyBorder="1" applyAlignment="1">
      <alignment horizontal="center" vertical="center"/>
    </xf>
    <xf numFmtId="1" fontId="31" fillId="11" borderId="23" xfId="0" applyNumberFormat="1" applyFont="1" applyFill="1" applyBorder="1" applyAlignment="1">
      <alignment horizontal="center" vertical="center"/>
    </xf>
    <xf numFmtId="16" fontId="31" fillId="11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left"/>
    </xf>
    <xf numFmtId="0" fontId="31" fillId="11" borderId="23" xfId="0" applyFont="1" applyFill="1" applyBorder="1" applyAlignment="1">
      <alignment horizontal="center" vertical="center"/>
    </xf>
    <xf numFmtId="0" fontId="45" fillId="11" borderId="21" xfId="0" applyFont="1" applyFill="1" applyBorder="1" applyAlignment="1">
      <alignment horizontal="center" vertical="center"/>
    </xf>
    <xf numFmtId="0" fontId="45" fillId="19" borderId="21" xfId="0" applyFont="1" applyFill="1" applyBorder="1" applyAlignment="1"/>
    <xf numFmtId="0" fontId="45" fillId="11" borderId="21" xfId="0" applyFont="1" applyFill="1" applyBorder="1" applyAlignment="1">
      <alignment horizontal="left" vertical="center"/>
    </xf>
    <xf numFmtId="0" fontId="45" fillId="6" borderId="21" xfId="0" applyFont="1" applyFill="1" applyBorder="1" applyAlignment="1">
      <alignment horizontal="center" vertical="center"/>
    </xf>
    <xf numFmtId="0" fontId="31" fillId="27" borderId="21" xfId="0" applyFont="1" applyFill="1" applyBorder="1" applyAlignment="1">
      <alignment horizontal="center" vertical="center"/>
    </xf>
    <xf numFmtId="165" fontId="31" fillId="27" borderId="21" xfId="0" applyNumberFormat="1" applyFont="1" applyFill="1" applyBorder="1" applyAlignment="1">
      <alignment horizontal="center" vertical="center"/>
    </xf>
    <xf numFmtId="15" fontId="31" fillId="27" borderId="21" xfId="0" applyNumberFormat="1" applyFont="1" applyFill="1" applyBorder="1" applyAlignment="1">
      <alignment horizontal="center" vertical="center"/>
    </xf>
    <xf numFmtId="0" fontId="32" fillId="27" borderId="21" xfId="0" applyFont="1" applyFill="1" applyBorder="1"/>
    <xf numFmtId="43" fontId="31" fillId="27" borderId="21" xfId="0" applyNumberFormat="1" applyFont="1" applyFill="1" applyBorder="1" applyAlignment="1">
      <alignment horizontal="center" vertical="top"/>
    </xf>
    <xf numFmtId="0" fontId="31" fillId="27" borderId="21" xfId="0" applyFont="1" applyFill="1" applyBorder="1" applyAlignment="1">
      <alignment horizontal="center" vertical="top"/>
    </xf>
    <xf numFmtId="0" fontId="32" fillId="28" borderId="1" xfId="0" applyFont="1" applyFill="1" applyBorder="1" applyAlignment="1">
      <alignment horizontal="center" vertical="center"/>
    </xf>
    <xf numFmtId="2" fontId="32" fillId="28" borderId="1" xfId="0" applyNumberFormat="1" applyFont="1" applyFill="1" applyBorder="1" applyAlignment="1">
      <alignment horizontal="center" vertical="center"/>
    </xf>
    <xf numFmtId="10" fontId="32" fillId="28" borderId="1" xfId="0" applyNumberFormat="1" applyFont="1" applyFill="1" applyBorder="1" applyAlignment="1">
      <alignment horizontal="center" vertical="center" wrapText="1"/>
    </xf>
    <xf numFmtId="16" fontId="32" fillId="28" borderId="1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5" fontId="31" fillId="11" borderId="23" xfId="0" applyNumberFormat="1" applyFont="1" applyFill="1" applyBorder="1" applyAlignment="1">
      <alignment horizontal="center" vertical="center"/>
    </xf>
    <xf numFmtId="0" fontId="32" fillId="11" borderId="23" xfId="0" applyFont="1" applyFill="1" applyBorder="1"/>
    <xf numFmtId="43" fontId="31" fillId="11" borderId="23" xfId="0" applyNumberFormat="1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top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1" fontId="31" fillId="23" borderId="21" xfId="0" applyNumberFormat="1" applyFont="1" applyFill="1" applyBorder="1" applyAlignment="1">
      <alignment horizontal="center" vertical="center"/>
    </xf>
    <xf numFmtId="16" fontId="31" fillId="23" borderId="21" xfId="0" applyNumberFormat="1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left"/>
    </xf>
    <xf numFmtId="0" fontId="32" fillId="24" borderId="2" xfId="0" applyFont="1" applyFill="1" applyBorder="1" applyAlignment="1">
      <alignment horizontal="center" vertical="center"/>
    </xf>
    <xf numFmtId="2" fontId="32" fillId="24" borderId="2" xfId="0" applyNumberFormat="1" applyFont="1" applyFill="1" applyBorder="1" applyAlignment="1">
      <alignment horizontal="center" vertical="center"/>
    </xf>
    <xf numFmtId="10" fontId="32" fillId="24" borderId="2" xfId="0" applyNumberFormat="1" applyFont="1" applyFill="1" applyBorder="1" applyAlignment="1">
      <alignment horizontal="center" vertical="center" wrapText="1"/>
    </xf>
    <xf numFmtId="16" fontId="32" fillId="24" borderId="2" xfId="0" applyNumberFormat="1" applyFont="1" applyFill="1" applyBorder="1" applyAlignment="1">
      <alignment horizontal="center" vertical="center"/>
    </xf>
    <xf numFmtId="0" fontId="43" fillId="16" borderId="21" xfId="0" applyFont="1" applyFill="1" applyBorder="1" applyAlignment="1">
      <alignment horizontal="center" vertical="center"/>
    </xf>
    <xf numFmtId="0" fontId="31" fillId="16" borderId="21" xfId="0" applyFont="1" applyFill="1" applyBorder="1" applyAlignment="1">
      <alignment horizontal="center"/>
    </xf>
    <xf numFmtId="0" fontId="31" fillId="16" borderId="21" xfId="0" applyFont="1" applyFill="1" applyBorder="1" applyAlignment="1">
      <alignment horizontal="left" vertical="center"/>
    </xf>
    <xf numFmtId="17" fontId="32" fillId="14" borderId="21" xfId="0" applyNumberFormat="1" applyFont="1" applyFill="1" applyBorder="1" applyAlignment="1">
      <alignment horizontal="center" vertical="center"/>
    </xf>
    <xf numFmtId="164" fontId="1" fillId="2" borderId="15" xfId="0" applyNumberFormat="1" applyFont="1" applyFill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5" xfId="0" applyFont="1" applyBorder="1"/>
    <xf numFmtId="3" fontId="1" fillId="0" borderId="15" xfId="0" applyNumberFormat="1" applyFont="1" applyBorder="1" applyAlignment="1">
      <alignment horizontal="left"/>
    </xf>
    <xf numFmtId="164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3" fontId="1" fillId="0" borderId="2" xfId="0" applyNumberFormat="1" applyFont="1" applyBorder="1" applyAlignment="1">
      <alignment horizontal="left"/>
    </xf>
    <xf numFmtId="164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left"/>
    </xf>
    <xf numFmtId="3" fontId="1" fillId="0" borderId="21" xfId="0" applyNumberFormat="1" applyFont="1" applyBorder="1" applyAlignment="1">
      <alignment horizontal="left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16" fontId="32" fillId="16" borderId="23" xfId="0" applyNumberFormat="1" applyFont="1" applyFill="1" applyBorder="1" applyAlignment="1">
      <alignment horizontal="center" vertical="center"/>
    </xf>
    <xf numFmtId="0" fontId="32" fillId="16" borderId="24" xfId="0" applyFont="1" applyFill="1" applyBorder="1" applyAlignment="1">
      <alignment horizontal="center" vertical="center"/>
    </xf>
    <xf numFmtId="0" fontId="32" fillId="15" borderId="23" xfId="0" applyFont="1" applyFill="1" applyBorder="1" applyAlignment="1">
      <alignment horizontal="center" vertical="center"/>
    </xf>
    <xf numFmtId="0" fontId="32" fillId="15" borderId="24" xfId="0" applyFont="1" applyFill="1" applyBorder="1" applyAlignment="1">
      <alignment horizontal="center" vertical="center"/>
    </xf>
    <xf numFmtId="0" fontId="43" fillId="16" borderId="23" xfId="0" applyFont="1" applyFill="1" applyBorder="1" applyAlignment="1">
      <alignment horizontal="center" vertical="center"/>
    </xf>
    <xf numFmtId="0" fontId="43" fillId="16" borderId="24" xfId="0" applyFont="1" applyFill="1" applyBorder="1" applyAlignment="1">
      <alignment horizontal="center" vertical="center"/>
    </xf>
    <xf numFmtId="165" fontId="31" fillId="16" borderId="23" xfId="0" applyNumberFormat="1" applyFont="1" applyFill="1" applyBorder="1" applyAlignment="1">
      <alignment horizontal="center" vertical="center"/>
    </xf>
    <xf numFmtId="165" fontId="31" fillId="16" borderId="24" xfId="0" applyNumberFormat="1" applyFont="1" applyFill="1" applyBorder="1" applyAlignment="1">
      <alignment horizontal="center" vertical="center"/>
    </xf>
    <xf numFmtId="0" fontId="31" fillId="16" borderId="23" xfId="0" applyFont="1" applyFill="1" applyBorder="1" applyAlignment="1">
      <alignment horizontal="center" vertical="center"/>
    </xf>
    <xf numFmtId="0" fontId="31" fillId="16" borderId="24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513</xdr:row>
      <xdr:rowOff>0</xdr:rowOff>
    </xdr:from>
    <xdr:to>
      <xdr:col>12</xdr:col>
      <xdr:colOff>331694</xdr:colOff>
      <xdr:row>517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512</xdr:row>
      <xdr:rowOff>11206</xdr:rowOff>
    </xdr:from>
    <xdr:to>
      <xdr:col>5</xdr:col>
      <xdr:colOff>224117</xdr:colOff>
      <xdr:row>516</xdr:row>
      <xdr:rowOff>22410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12" sqref="B12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44644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43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43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44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43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43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D18" sqref="D18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46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44644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85" t="s">
        <v>16</v>
      </c>
      <c r="B9" s="487" t="s">
        <v>17</v>
      </c>
      <c r="C9" s="487" t="s">
        <v>18</v>
      </c>
      <c r="D9" s="487" t="s">
        <v>19</v>
      </c>
      <c r="E9" s="23" t="s">
        <v>20</v>
      </c>
      <c r="F9" s="23" t="s">
        <v>21</v>
      </c>
      <c r="G9" s="482" t="s">
        <v>22</v>
      </c>
      <c r="H9" s="483"/>
      <c r="I9" s="484"/>
      <c r="J9" s="482" t="s">
        <v>23</v>
      </c>
      <c r="K9" s="483"/>
      <c r="L9" s="484"/>
      <c r="M9" s="23"/>
      <c r="N9" s="24"/>
      <c r="O9" s="24"/>
      <c r="P9" s="24"/>
    </row>
    <row r="10" spans="1:16" ht="59.25" customHeight="1">
      <c r="A10" s="486"/>
      <c r="B10" s="488"/>
      <c r="C10" s="488"/>
      <c r="D10" s="488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44651</v>
      </c>
      <c r="E11" s="32">
        <v>17272.25</v>
      </c>
      <c r="F11" s="32">
        <v>17318.899999999998</v>
      </c>
      <c r="G11" s="33">
        <v>17173.399999999994</v>
      </c>
      <c r="H11" s="33">
        <v>17074.549999999996</v>
      </c>
      <c r="I11" s="33">
        <v>16929.049999999992</v>
      </c>
      <c r="J11" s="33">
        <v>17417.749999999996</v>
      </c>
      <c r="K11" s="33">
        <v>17563.250000000004</v>
      </c>
      <c r="L11" s="33">
        <v>17662.099999999999</v>
      </c>
      <c r="M11" s="34">
        <v>17464.400000000001</v>
      </c>
      <c r="N11" s="34">
        <v>17220.05</v>
      </c>
      <c r="O11" s="35">
        <v>16634750</v>
      </c>
      <c r="P11" s="36">
        <v>-2.554361834243269E-2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44651</v>
      </c>
      <c r="E12" s="37">
        <v>36205.35</v>
      </c>
      <c r="F12" s="37">
        <v>36392.383333333339</v>
      </c>
      <c r="G12" s="38">
        <v>35926.266666666677</v>
      </c>
      <c r="H12" s="38">
        <v>35647.183333333342</v>
      </c>
      <c r="I12" s="38">
        <v>35181.06666666668</v>
      </c>
      <c r="J12" s="38">
        <v>36671.466666666674</v>
      </c>
      <c r="K12" s="38">
        <v>37137.583333333328</v>
      </c>
      <c r="L12" s="38">
        <v>37416.666666666672</v>
      </c>
      <c r="M12" s="28">
        <v>36858.5</v>
      </c>
      <c r="N12" s="28">
        <v>36113.300000000003</v>
      </c>
      <c r="O12" s="39">
        <v>6471500</v>
      </c>
      <c r="P12" s="40">
        <v>5.4715989422689064E-2</v>
      </c>
    </row>
    <row r="13" spans="1:16" ht="12.75" customHeight="1">
      <c r="A13" s="28">
        <v>3</v>
      </c>
      <c r="B13" s="29" t="s">
        <v>35</v>
      </c>
      <c r="C13" s="30" t="s">
        <v>827</v>
      </c>
      <c r="D13" s="31">
        <v>44649</v>
      </c>
      <c r="E13" s="37">
        <v>16930.349999999999</v>
      </c>
      <c r="F13" s="37">
        <v>17037.7</v>
      </c>
      <c r="G13" s="38">
        <v>16792.75</v>
      </c>
      <c r="H13" s="38">
        <v>16655.149999999998</v>
      </c>
      <c r="I13" s="38">
        <v>16410.199999999997</v>
      </c>
      <c r="J13" s="38">
        <v>17175.300000000003</v>
      </c>
      <c r="K13" s="38">
        <v>17420.250000000007</v>
      </c>
      <c r="L13" s="38">
        <v>17557.850000000006</v>
      </c>
      <c r="M13" s="28">
        <v>17282.650000000001</v>
      </c>
      <c r="N13" s="28">
        <v>16900.099999999999</v>
      </c>
      <c r="O13" s="39">
        <v>3800</v>
      </c>
      <c r="P13" s="40">
        <v>0.484375</v>
      </c>
    </row>
    <row r="14" spans="1:16" ht="12.75" customHeight="1">
      <c r="A14" s="28">
        <v>4</v>
      </c>
      <c r="B14" s="29" t="s">
        <v>35</v>
      </c>
      <c r="C14" s="30" t="s">
        <v>858</v>
      </c>
      <c r="D14" s="31">
        <v>44649</v>
      </c>
      <c r="E14" s="37">
        <v>7190.45</v>
      </c>
      <c r="F14" s="37">
        <v>7198.2666666666664</v>
      </c>
      <c r="G14" s="38">
        <v>7167.4833333333327</v>
      </c>
      <c r="H14" s="38">
        <v>7144.5166666666664</v>
      </c>
      <c r="I14" s="38">
        <v>7113.7333333333327</v>
      </c>
      <c r="J14" s="38">
        <v>7221.2333333333327</v>
      </c>
      <c r="K14" s="38">
        <v>7252.0166666666655</v>
      </c>
      <c r="L14" s="38">
        <v>7274.9833333333327</v>
      </c>
      <c r="M14" s="28">
        <v>7229.05</v>
      </c>
      <c r="N14" s="28">
        <v>7175.3</v>
      </c>
      <c r="O14" s="39">
        <v>2025</v>
      </c>
      <c r="P14" s="40">
        <v>-3.5714285714285712E-2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44651</v>
      </c>
      <c r="E15" s="37">
        <v>913.8</v>
      </c>
      <c r="F15" s="37">
        <v>913.16666666666663</v>
      </c>
      <c r="G15" s="38">
        <v>906.23333333333323</v>
      </c>
      <c r="H15" s="38">
        <v>898.66666666666663</v>
      </c>
      <c r="I15" s="38">
        <v>891.73333333333323</v>
      </c>
      <c r="J15" s="38">
        <v>920.73333333333323</v>
      </c>
      <c r="K15" s="38">
        <v>927.66666666666663</v>
      </c>
      <c r="L15" s="38">
        <v>935.23333333333323</v>
      </c>
      <c r="M15" s="28">
        <v>920.1</v>
      </c>
      <c r="N15" s="28">
        <v>905.6</v>
      </c>
      <c r="O15" s="39">
        <v>2558500</v>
      </c>
      <c r="P15" s="40">
        <v>-4.1095890410958902E-2</v>
      </c>
    </row>
    <row r="16" spans="1:16" ht="12.75" customHeight="1">
      <c r="A16" s="28">
        <v>6</v>
      </c>
      <c r="B16" s="29" t="s">
        <v>70</v>
      </c>
      <c r="C16" s="30" t="s">
        <v>289</v>
      </c>
      <c r="D16" s="31">
        <v>44651</v>
      </c>
      <c r="E16" s="37">
        <v>2052.9</v>
      </c>
      <c r="F16" s="37">
        <v>2065.5333333333333</v>
      </c>
      <c r="G16" s="38">
        <v>2030.9166666666665</v>
      </c>
      <c r="H16" s="38">
        <v>2008.9333333333332</v>
      </c>
      <c r="I16" s="38">
        <v>1974.3166666666664</v>
      </c>
      <c r="J16" s="38">
        <v>2087.5166666666664</v>
      </c>
      <c r="K16" s="38">
        <v>2122.1333333333332</v>
      </c>
      <c r="L16" s="38">
        <v>2144.1166666666668</v>
      </c>
      <c r="M16" s="28">
        <v>2100.15</v>
      </c>
      <c r="N16" s="28">
        <v>2043.55</v>
      </c>
      <c r="O16" s="39">
        <v>249750</v>
      </c>
      <c r="P16" s="40">
        <v>3.9542143600416232E-2</v>
      </c>
    </row>
    <row r="17" spans="1:16" ht="12.75" customHeight="1">
      <c r="A17" s="28">
        <v>7</v>
      </c>
      <c r="B17" s="29" t="s">
        <v>47</v>
      </c>
      <c r="C17" s="30" t="s">
        <v>238</v>
      </c>
      <c r="D17" s="31">
        <v>44651</v>
      </c>
      <c r="E17" s="37">
        <v>16642.55</v>
      </c>
      <c r="F17" s="37">
        <v>16694.566666666666</v>
      </c>
      <c r="G17" s="38">
        <v>16450.98333333333</v>
      </c>
      <c r="H17" s="38">
        <v>16259.416666666664</v>
      </c>
      <c r="I17" s="38">
        <v>16015.833333333328</v>
      </c>
      <c r="J17" s="38">
        <v>16886.133333333331</v>
      </c>
      <c r="K17" s="38">
        <v>17129.716666666667</v>
      </c>
      <c r="L17" s="38">
        <v>17321.283333333333</v>
      </c>
      <c r="M17" s="28">
        <v>16938.150000000001</v>
      </c>
      <c r="N17" s="28">
        <v>16503</v>
      </c>
      <c r="O17" s="39">
        <v>39175</v>
      </c>
      <c r="P17" s="40">
        <v>4.4666666666666667E-2</v>
      </c>
    </row>
    <row r="18" spans="1:16" ht="12.75" customHeight="1">
      <c r="A18" s="28">
        <v>8</v>
      </c>
      <c r="B18" s="29" t="s">
        <v>44</v>
      </c>
      <c r="C18" s="30" t="s">
        <v>242</v>
      </c>
      <c r="D18" s="31">
        <v>44651</v>
      </c>
      <c r="E18" s="37">
        <v>109.75</v>
      </c>
      <c r="F18" s="37">
        <v>109.83333333333333</v>
      </c>
      <c r="G18" s="38">
        <v>108.91666666666666</v>
      </c>
      <c r="H18" s="38">
        <v>108.08333333333333</v>
      </c>
      <c r="I18" s="38">
        <v>107.16666666666666</v>
      </c>
      <c r="J18" s="38">
        <v>110.66666666666666</v>
      </c>
      <c r="K18" s="38">
        <v>111.58333333333331</v>
      </c>
      <c r="L18" s="38">
        <v>112.41666666666666</v>
      </c>
      <c r="M18" s="28">
        <v>110.75</v>
      </c>
      <c r="N18" s="28">
        <v>109</v>
      </c>
      <c r="O18" s="39">
        <v>17230400</v>
      </c>
      <c r="P18" s="40">
        <v>-4.0691759918616479E-3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44651</v>
      </c>
      <c r="E19" s="37">
        <v>289.55</v>
      </c>
      <c r="F19" s="37">
        <v>288.43333333333334</v>
      </c>
      <c r="G19" s="38">
        <v>284.4666666666667</v>
      </c>
      <c r="H19" s="38">
        <v>279.38333333333338</v>
      </c>
      <c r="I19" s="38">
        <v>275.41666666666674</v>
      </c>
      <c r="J19" s="38">
        <v>293.51666666666665</v>
      </c>
      <c r="K19" s="38">
        <v>297.48333333333323</v>
      </c>
      <c r="L19" s="38">
        <v>302.56666666666661</v>
      </c>
      <c r="M19" s="28">
        <v>292.39999999999998</v>
      </c>
      <c r="N19" s="28">
        <v>283.35000000000002</v>
      </c>
      <c r="O19" s="39">
        <v>11510200</v>
      </c>
      <c r="P19" s="40">
        <v>1.0961406713861612E-2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44651</v>
      </c>
      <c r="E20" s="37">
        <v>2071.9499999999998</v>
      </c>
      <c r="F20" s="37">
        <v>2070.8833333333332</v>
      </c>
      <c r="G20" s="38">
        <v>2053.8166666666666</v>
      </c>
      <c r="H20" s="38">
        <v>2035.6833333333334</v>
      </c>
      <c r="I20" s="38">
        <v>2018.6166666666668</v>
      </c>
      <c r="J20" s="38">
        <v>2089.0166666666664</v>
      </c>
      <c r="K20" s="38">
        <v>2106.083333333333</v>
      </c>
      <c r="L20" s="38">
        <v>2124.2166666666662</v>
      </c>
      <c r="M20" s="28">
        <v>2087.9499999999998</v>
      </c>
      <c r="N20" s="28">
        <v>2052.75</v>
      </c>
      <c r="O20" s="39">
        <v>2613500</v>
      </c>
      <c r="P20" s="40">
        <v>-6.6915208871044828E-4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44651</v>
      </c>
      <c r="E21" s="37">
        <v>1814</v>
      </c>
      <c r="F21" s="37">
        <v>1822.8666666666668</v>
      </c>
      <c r="G21" s="38">
        <v>1794.1833333333336</v>
      </c>
      <c r="H21" s="38">
        <v>1774.3666666666668</v>
      </c>
      <c r="I21" s="38">
        <v>1745.6833333333336</v>
      </c>
      <c r="J21" s="38">
        <v>1842.6833333333336</v>
      </c>
      <c r="K21" s="38">
        <v>1871.366666666667</v>
      </c>
      <c r="L21" s="38">
        <v>1891.1833333333336</v>
      </c>
      <c r="M21" s="28">
        <v>1851.55</v>
      </c>
      <c r="N21" s="28">
        <v>1803.05</v>
      </c>
      <c r="O21" s="39">
        <v>19188000</v>
      </c>
      <c r="P21" s="40">
        <v>-1.2658227848101266E-2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44651</v>
      </c>
      <c r="E22" s="37">
        <v>736.6</v>
      </c>
      <c r="F22" s="37">
        <v>740.93333333333339</v>
      </c>
      <c r="G22" s="38">
        <v>729.86666666666679</v>
      </c>
      <c r="H22" s="38">
        <v>723.13333333333344</v>
      </c>
      <c r="I22" s="38">
        <v>712.06666666666683</v>
      </c>
      <c r="J22" s="38">
        <v>747.66666666666674</v>
      </c>
      <c r="K22" s="38">
        <v>758.73333333333335</v>
      </c>
      <c r="L22" s="38">
        <v>765.4666666666667</v>
      </c>
      <c r="M22" s="28">
        <v>752</v>
      </c>
      <c r="N22" s="28">
        <v>734.2</v>
      </c>
      <c r="O22" s="39">
        <v>84503750</v>
      </c>
      <c r="P22" s="40">
        <v>8.9698814960747445E-3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44651</v>
      </c>
      <c r="E23" s="37">
        <v>3648.65</v>
      </c>
      <c r="F23" s="37">
        <v>3626.9500000000003</v>
      </c>
      <c r="G23" s="38">
        <v>3581.7000000000007</v>
      </c>
      <c r="H23" s="38">
        <v>3514.7500000000005</v>
      </c>
      <c r="I23" s="38">
        <v>3469.5000000000009</v>
      </c>
      <c r="J23" s="38">
        <v>3693.9000000000005</v>
      </c>
      <c r="K23" s="38">
        <v>3739.1499999999996</v>
      </c>
      <c r="L23" s="38">
        <v>3806.1000000000004</v>
      </c>
      <c r="M23" s="28">
        <v>3672.2</v>
      </c>
      <c r="N23" s="28">
        <v>3560</v>
      </c>
      <c r="O23" s="39">
        <v>144000</v>
      </c>
      <c r="P23" s="40">
        <v>-0.1366906474820144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44651</v>
      </c>
      <c r="E24" s="37">
        <v>578.70000000000005</v>
      </c>
      <c r="F24" s="37">
        <v>582.25</v>
      </c>
      <c r="G24" s="38">
        <v>574.1</v>
      </c>
      <c r="H24" s="38">
        <v>569.5</v>
      </c>
      <c r="I24" s="38">
        <v>561.35</v>
      </c>
      <c r="J24" s="38">
        <v>586.85</v>
      </c>
      <c r="K24" s="38">
        <v>595.00000000000011</v>
      </c>
      <c r="L24" s="38">
        <v>599.6</v>
      </c>
      <c r="M24" s="28">
        <v>590.4</v>
      </c>
      <c r="N24" s="28">
        <v>577.65</v>
      </c>
      <c r="O24" s="39">
        <v>7010000</v>
      </c>
      <c r="P24" s="40">
        <v>1.1252163877668782E-2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44651</v>
      </c>
      <c r="E25" s="37">
        <v>292.85000000000002</v>
      </c>
      <c r="F25" s="37">
        <v>293.8</v>
      </c>
      <c r="G25" s="38">
        <v>289.8</v>
      </c>
      <c r="H25" s="38">
        <v>286.75</v>
      </c>
      <c r="I25" s="38">
        <v>282.75</v>
      </c>
      <c r="J25" s="38">
        <v>296.85000000000002</v>
      </c>
      <c r="K25" s="38">
        <v>300.85000000000002</v>
      </c>
      <c r="L25" s="38">
        <v>303.90000000000003</v>
      </c>
      <c r="M25" s="28">
        <v>297.8</v>
      </c>
      <c r="N25" s="28">
        <v>290.75</v>
      </c>
      <c r="O25" s="39">
        <v>28638000</v>
      </c>
      <c r="P25" s="40">
        <v>3.1832675782305572E-2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44651</v>
      </c>
      <c r="E26" s="37">
        <v>739.15</v>
      </c>
      <c r="F26" s="37">
        <v>740.31666666666661</v>
      </c>
      <c r="G26" s="38">
        <v>735.43333333333317</v>
      </c>
      <c r="H26" s="38">
        <v>731.71666666666658</v>
      </c>
      <c r="I26" s="38">
        <v>726.83333333333314</v>
      </c>
      <c r="J26" s="38">
        <v>744.03333333333319</v>
      </c>
      <c r="K26" s="38">
        <v>748.91666666666663</v>
      </c>
      <c r="L26" s="38">
        <v>752.63333333333321</v>
      </c>
      <c r="M26" s="28">
        <v>745.2</v>
      </c>
      <c r="N26" s="28">
        <v>736.6</v>
      </c>
      <c r="O26" s="39">
        <v>2057300</v>
      </c>
      <c r="P26" s="40">
        <v>1.4147688060731538E-2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44651</v>
      </c>
      <c r="E27" s="37">
        <v>4624.2</v>
      </c>
      <c r="F27" s="37">
        <v>4654.6166666666659</v>
      </c>
      <c r="G27" s="38">
        <v>4582.6333333333314</v>
      </c>
      <c r="H27" s="38">
        <v>4541.0666666666657</v>
      </c>
      <c r="I27" s="38">
        <v>4469.0833333333312</v>
      </c>
      <c r="J27" s="38">
        <v>4696.1833333333316</v>
      </c>
      <c r="K27" s="38">
        <v>4768.166666666667</v>
      </c>
      <c r="L27" s="38">
        <v>4809.7333333333318</v>
      </c>
      <c r="M27" s="28">
        <v>4726.6000000000004</v>
      </c>
      <c r="N27" s="28">
        <v>4613.05</v>
      </c>
      <c r="O27" s="39">
        <v>2294250</v>
      </c>
      <c r="P27" s="40">
        <v>1.3697116977797415E-2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44651</v>
      </c>
      <c r="E28" s="37">
        <v>189.45</v>
      </c>
      <c r="F28" s="37">
        <v>190.06666666666669</v>
      </c>
      <c r="G28" s="38">
        <v>187.68333333333339</v>
      </c>
      <c r="H28" s="38">
        <v>185.91666666666671</v>
      </c>
      <c r="I28" s="38">
        <v>183.53333333333342</v>
      </c>
      <c r="J28" s="38">
        <v>191.83333333333337</v>
      </c>
      <c r="K28" s="38">
        <v>194.21666666666664</v>
      </c>
      <c r="L28" s="38">
        <v>195.98333333333335</v>
      </c>
      <c r="M28" s="28">
        <v>192.45</v>
      </c>
      <c r="N28" s="28">
        <v>188.3</v>
      </c>
      <c r="O28" s="39">
        <v>15102500</v>
      </c>
      <c r="P28" s="40">
        <v>-2.0113544201135442E-2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44651</v>
      </c>
      <c r="E29" s="37">
        <v>112.5</v>
      </c>
      <c r="F29" s="37">
        <v>112.46666666666665</v>
      </c>
      <c r="G29" s="38">
        <v>111.5333333333333</v>
      </c>
      <c r="H29" s="38">
        <v>110.56666666666665</v>
      </c>
      <c r="I29" s="38">
        <v>109.6333333333333</v>
      </c>
      <c r="J29" s="38">
        <v>113.43333333333331</v>
      </c>
      <c r="K29" s="38">
        <v>114.36666666666667</v>
      </c>
      <c r="L29" s="38">
        <v>115.33333333333331</v>
      </c>
      <c r="M29" s="28">
        <v>113.4</v>
      </c>
      <c r="N29" s="28">
        <v>111.5</v>
      </c>
      <c r="O29" s="39">
        <v>42367500</v>
      </c>
      <c r="P29" s="40">
        <v>-2.3340248962655602E-2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44651</v>
      </c>
      <c r="E30" s="37">
        <v>3022.2</v>
      </c>
      <c r="F30" s="37">
        <v>3039.5166666666664</v>
      </c>
      <c r="G30" s="38">
        <v>2996.1833333333329</v>
      </c>
      <c r="H30" s="38">
        <v>2970.1666666666665</v>
      </c>
      <c r="I30" s="38">
        <v>2926.833333333333</v>
      </c>
      <c r="J30" s="38">
        <v>3065.5333333333328</v>
      </c>
      <c r="K30" s="38">
        <v>3108.8666666666668</v>
      </c>
      <c r="L30" s="38">
        <v>3134.8833333333328</v>
      </c>
      <c r="M30" s="28">
        <v>3082.85</v>
      </c>
      <c r="N30" s="28">
        <v>3013.5</v>
      </c>
      <c r="O30" s="39">
        <v>5312400</v>
      </c>
      <c r="P30" s="40">
        <v>1.9605585144666763E-2</v>
      </c>
    </row>
    <row r="31" spans="1:16" ht="12.75" customHeight="1">
      <c r="A31" s="28">
        <v>21</v>
      </c>
      <c r="B31" s="29" t="s">
        <v>44</v>
      </c>
      <c r="C31" s="30" t="s">
        <v>306</v>
      </c>
      <c r="D31" s="31">
        <v>44651</v>
      </c>
      <c r="E31" s="37">
        <v>2011.95</v>
      </c>
      <c r="F31" s="37">
        <v>2022.8166666666666</v>
      </c>
      <c r="G31" s="38">
        <v>1995.6333333333332</v>
      </c>
      <c r="H31" s="38">
        <v>1979.3166666666666</v>
      </c>
      <c r="I31" s="38">
        <v>1952.1333333333332</v>
      </c>
      <c r="J31" s="38">
        <v>2039.1333333333332</v>
      </c>
      <c r="K31" s="38">
        <v>2066.3166666666666</v>
      </c>
      <c r="L31" s="38">
        <v>2082.6333333333332</v>
      </c>
      <c r="M31" s="28">
        <v>2050</v>
      </c>
      <c r="N31" s="28">
        <v>2006.5</v>
      </c>
      <c r="O31" s="39">
        <v>872575</v>
      </c>
      <c r="P31" s="40">
        <v>-5.3291536050156744E-3</v>
      </c>
    </row>
    <row r="32" spans="1:16" ht="12.75" customHeight="1">
      <c r="A32" s="28">
        <v>22</v>
      </c>
      <c r="B32" s="29" t="s">
        <v>44</v>
      </c>
      <c r="C32" s="30" t="s">
        <v>307</v>
      </c>
      <c r="D32" s="31">
        <v>44651</v>
      </c>
      <c r="E32" s="37">
        <v>9672.4</v>
      </c>
      <c r="F32" s="37">
        <v>9758.1333333333332</v>
      </c>
      <c r="G32" s="38">
        <v>9494.2666666666664</v>
      </c>
      <c r="H32" s="38">
        <v>9316.1333333333332</v>
      </c>
      <c r="I32" s="38">
        <v>9052.2666666666664</v>
      </c>
      <c r="J32" s="38">
        <v>9936.2666666666664</v>
      </c>
      <c r="K32" s="38">
        <v>10200.133333333331</v>
      </c>
      <c r="L32" s="38">
        <v>10378.266666666666</v>
      </c>
      <c r="M32" s="28">
        <v>10022</v>
      </c>
      <c r="N32" s="28">
        <v>9580</v>
      </c>
      <c r="O32" s="39">
        <v>129750</v>
      </c>
      <c r="P32" s="40">
        <v>1.6451233842538191E-2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44651</v>
      </c>
      <c r="E33" s="37">
        <v>1239.7</v>
      </c>
      <c r="F33" s="37">
        <v>1229.3500000000001</v>
      </c>
      <c r="G33" s="38">
        <v>1214.8000000000002</v>
      </c>
      <c r="H33" s="38">
        <v>1189.9000000000001</v>
      </c>
      <c r="I33" s="38">
        <v>1175.3500000000001</v>
      </c>
      <c r="J33" s="38">
        <v>1254.2500000000002</v>
      </c>
      <c r="K33" s="38">
        <v>1268.8</v>
      </c>
      <c r="L33" s="38">
        <v>1293.7000000000003</v>
      </c>
      <c r="M33" s="28">
        <v>1243.9000000000001</v>
      </c>
      <c r="N33" s="28">
        <v>1204.45</v>
      </c>
      <c r="O33" s="39">
        <v>2367000</v>
      </c>
      <c r="P33" s="40">
        <v>-3.7217815741305671E-2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44651</v>
      </c>
      <c r="E34" s="37">
        <v>693.15</v>
      </c>
      <c r="F34" s="37">
        <v>695.38333333333333</v>
      </c>
      <c r="G34" s="38">
        <v>682.76666666666665</v>
      </c>
      <c r="H34" s="38">
        <v>672.38333333333333</v>
      </c>
      <c r="I34" s="38">
        <v>659.76666666666665</v>
      </c>
      <c r="J34" s="38">
        <v>705.76666666666665</v>
      </c>
      <c r="K34" s="38">
        <v>718.38333333333321</v>
      </c>
      <c r="L34" s="38">
        <v>728.76666666666665</v>
      </c>
      <c r="M34" s="28">
        <v>708</v>
      </c>
      <c r="N34" s="28">
        <v>685</v>
      </c>
      <c r="O34" s="39">
        <v>15229500</v>
      </c>
      <c r="P34" s="40">
        <v>-1.7277258868508928E-2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44651</v>
      </c>
      <c r="E35" s="37">
        <v>728.7</v>
      </c>
      <c r="F35" s="37">
        <v>733.15</v>
      </c>
      <c r="G35" s="38">
        <v>722.3</v>
      </c>
      <c r="H35" s="38">
        <v>715.9</v>
      </c>
      <c r="I35" s="38">
        <v>705.05</v>
      </c>
      <c r="J35" s="38">
        <v>739.55</v>
      </c>
      <c r="K35" s="38">
        <v>750.40000000000009</v>
      </c>
      <c r="L35" s="38">
        <v>756.8</v>
      </c>
      <c r="M35" s="28">
        <v>744</v>
      </c>
      <c r="N35" s="28">
        <v>726.75</v>
      </c>
      <c r="O35" s="39">
        <v>46290000</v>
      </c>
      <c r="P35" s="40">
        <v>2.1664856847736842E-2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44651</v>
      </c>
      <c r="E36" s="37">
        <v>3593.4</v>
      </c>
      <c r="F36" s="37">
        <v>3617.2333333333336</v>
      </c>
      <c r="G36" s="38">
        <v>3558.0666666666671</v>
      </c>
      <c r="H36" s="38">
        <v>3522.7333333333336</v>
      </c>
      <c r="I36" s="38">
        <v>3463.5666666666671</v>
      </c>
      <c r="J36" s="38">
        <v>3652.5666666666671</v>
      </c>
      <c r="K36" s="38">
        <v>3711.7333333333331</v>
      </c>
      <c r="L36" s="38">
        <v>3747.0666666666671</v>
      </c>
      <c r="M36" s="28">
        <v>3676.4</v>
      </c>
      <c r="N36" s="28">
        <v>3581.9</v>
      </c>
      <c r="O36" s="39">
        <v>2110500</v>
      </c>
      <c r="P36" s="40">
        <v>-2.3142791020597082E-2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44651</v>
      </c>
      <c r="E37" s="37">
        <v>16455.349999999999</v>
      </c>
      <c r="F37" s="37">
        <v>16536.900000000001</v>
      </c>
      <c r="G37" s="38">
        <v>16323.850000000002</v>
      </c>
      <c r="H37" s="38">
        <v>16192.350000000002</v>
      </c>
      <c r="I37" s="38">
        <v>15979.300000000003</v>
      </c>
      <c r="J37" s="38">
        <v>16668.400000000001</v>
      </c>
      <c r="K37" s="38">
        <v>16881.450000000004</v>
      </c>
      <c r="L37" s="38">
        <v>17012.95</v>
      </c>
      <c r="M37" s="28">
        <v>16749.95</v>
      </c>
      <c r="N37" s="28">
        <v>16405.400000000001</v>
      </c>
      <c r="O37" s="39">
        <v>622900</v>
      </c>
      <c r="P37" s="40">
        <v>-1.7275380610554548E-2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44651</v>
      </c>
      <c r="E38" s="37">
        <v>7015</v>
      </c>
      <c r="F38" s="37">
        <v>7037.0166666666664</v>
      </c>
      <c r="G38" s="38">
        <v>6960.6333333333332</v>
      </c>
      <c r="H38" s="38">
        <v>6906.2666666666664</v>
      </c>
      <c r="I38" s="38">
        <v>6829.8833333333332</v>
      </c>
      <c r="J38" s="38">
        <v>7091.3833333333332</v>
      </c>
      <c r="K38" s="38">
        <v>7167.7666666666664</v>
      </c>
      <c r="L38" s="38">
        <v>7222.1333333333332</v>
      </c>
      <c r="M38" s="28">
        <v>7113.4</v>
      </c>
      <c r="N38" s="28">
        <v>6982.65</v>
      </c>
      <c r="O38" s="39">
        <v>3978375</v>
      </c>
      <c r="P38" s="40">
        <v>9.6437521809472453E-3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44651</v>
      </c>
      <c r="E39" s="37">
        <v>2071.0500000000002</v>
      </c>
      <c r="F39" s="37">
        <v>2073.4666666666667</v>
      </c>
      <c r="G39" s="38">
        <v>2052.5333333333333</v>
      </c>
      <c r="H39" s="38">
        <v>2034.0166666666664</v>
      </c>
      <c r="I39" s="38">
        <v>2013.083333333333</v>
      </c>
      <c r="J39" s="38">
        <v>2091.9833333333336</v>
      </c>
      <c r="K39" s="38">
        <v>2112.916666666667</v>
      </c>
      <c r="L39" s="38">
        <v>2131.4333333333338</v>
      </c>
      <c r="M39" s="28">
        <v>2094.4</v>
      </c>
      <c r="N39" s="28">
        <v>2054.9499999999998</v>
      </c>
      <c r="O39" s="39">
        <v>1277200</v>
      </c>
      <c r="P39" s="40">
        <v>-1.1761064685855771E-2</v>
      </c>
    </row>
    <row r="40" spans="1:16" ht="12.75" customHeight="1">
      <c r="A40" s="28">
        <v>30</v>
      </c>
      <c r="B40" s="29" t="s">
        <v>44</v>
      </c>
      <c r="C40" s="30" t="s">
        <v>315</v>
      </c>
      <c r="D40" s="31">
        <v>44651</v>
      </c>
      <c r="E40" s="37">
        <v>494.3</v>
      </c>
      <c r="F40" s="37">
        <v>494.95</v>
      </c>
      <c r="G40" s="38">
        <v>485.9</v>
      </c>
      <c r="H40" s="38">
        <v>477.5</v>
      </c>
      <c r="I40" s="38">
        <v>468.45</v>
      </c>
      <c r="J40" s="38">
        <v>503.34999999999997</v>
      </c>
      <c r="K40" s="38">
        <v>512.40000000000009</v>
      </c>
      <c r="L40" s="38">
        <v>520.79999999999995</v>
      </c>
      <c r="M40" s="28">
        <v>504</v>
      </c>
      <c r="N40" s="28">
        <v>486.55</v>
      </c>
      <c r="O40" s="39">
        <v>7496000</v>
      </c>
      <c r="P40" s="40">
        <v>-7.2460898831914478E-2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44651</v>
      </c>
      <c r="E41" s="37">
        <v>304.05</v>
      </c>
      <c r="F41" s="37">
        <v>306.59999999999997</v>
      </c>
      <c r="G41" s="38">
        <v>299.14999999999992</v>
      </c>
      <c r="H41" s="38">
        <v>294.24999999999994</v>
      </c>
      <c r="I41" s="38">
        <v>286.7999999999999</v>
      </c>
      <c r="J41" s="38">
        <v>311.49999999999994</v>
      </c>
      <c r="K41" s="38">
        <v>318.95</v>
      </c>
      <c r="L41" s="38">
        <v>323.84999999999997</v>
      </c>
      <c r="M41" s="28">
        <v>314.05</v>
      </c>
      <c r="N41" s="28">
        <v>301.7</v>
      </c>
      <c r="O41" s="39">
        <v>29052000</v>
      </c>
      <c r="P41" s="40">
        <v>2.093744069833639E-2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44651</v>
      </c>
      <c r="E42" s="37">
        <v>106.6</v>
      </c>
      <c r="F42" s="37">
        <v>107.41666666666667</v>
      </c>
      <c r="G42" s="38">
        <v>105.43333333333334</v>
      </c>
      <c r="H42" s="38">
        <v>104.26666666666667</v>
      </c>
      <c r="I42" s="38">
        <v>102.28333333333333</v>
      </c>
      <c r="J42" s="38">
        <v>108.58333333333334</v>
      </c>
      <c r="K42" s="38">
        <v>110.56666666666666</v>
      </c>
      <c r="L42" s="38">
        <v>111.73333333333335</v>
      </c>
      <c r="M42" s="28">
        <v>109.4</v>
      </c>
      <c r="N42" s="28">
        <v>106.25</v>
      </c>
      <c r="O42" s="39">
        <v>110459700</v>
      </c>
      <c r="P42" s="40">
        <v>1.3961980453227366E-2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44651</v>
      </c>
      <c r="E43" s="37">
        <v>1933.45</v>
      </c>
      <c r="F43" s="37">
        <v>1940.8</v>
      </c>
      <c r="G43" s="38">
        <v>1909.6499999999999</v>
      </c>
      <c r="H43" s="38">
        <v>1885.85</v>
      </c>
      <c r="I43" s="38">
        <v>1854.6999999999998</v>
      </c>
      <c r="J43" s="38">
        <v>1964.6</v>
      </c>
      <c r="K43" s="38">
        <v>1995.75</v>
      </c>
      <c r="L43" s="38">
        <v>2019.55</v>
      </c>
      <c r="M43" s="28">
        <v>1971.95</v>
      </c>
      <c r="N43" s="28">
        <v>1917</v>
      </c>
      <c r="O43" s="39">
        <v>1509750</v>
      </c>
      <c r="P43" s="40">
        <v>4.7310186951545215E-2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44651</v>
      </c>
      <c r="E44" s="37">
        <v>206.85</v>
      </c>
      <c r="F44" s="37">
        <v>208.61666666666665</v>
      </c>
      <c r="G44" s="38">
        <v>204.5333333333333</v>
      </c>
      <c r="H44" s="38">
        <v>202.21666666666667</v>
      </c>
      <c r="I44" s="38">
        <v>198.13333333333333</v>
      </c>
      <c r="J44" s="38">
        <v>210.93333333333328</v>
      </c>
      <c r="K44" s="38">
        <v>215.01666666666659</v>
      </c>
      <c r="L44" s="38">
        <v>217.33333333333326</v>
      </c>
      <c r="M44" s="28">
        <v>212.7</v>
      </c>
      <c r="N44" s="28">
        <v>206.3</v>
      </c>
      <c r="O44" s="39">
        <v>36309000</v>
      </c>
      <c r="P44" s="40">
        <v>2.4225533283310108E-2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44651</v>
      </c>
      <c r="E45" s="37">
        <v>684.25</v>
      </c>
      <c r="F45" s="37">
        <v>689.66666666666663</v>
      </c>
      <c r="G45" s="38">
        <v>677.43333333333328</v>
      </c>
      <c r="H45" s="38">
        <v>670.61666666666667</v>
      </c>
      <c r="I45" s="38">
        <v>658.38333333333333</v>
      </c>
      <c r="J45" s="38">
        <v>696.48333333333323</v>
      </c>
      <c r="K45" s="38">
        <v>708.71666666666658</v>
      </c>
      <c r="L45" s="38">
        <v>715.53333333333319</v>
      </c>
      <c r="M45" s="28">
        <v>701.9</v>
      </c>
      <c r="N45" s="28">
        <v>682.85</v>
      </c>
      <c r="O45" s="39">
        <v>4667300</v>
      </c>
      <c r="P45" s="40">
        <v>3.8423886441507585E-2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44651</v>
      </c>
      <c r="E46" s="37">
        <v>682.9</v>
      </c>
      <c r="F46" s="37">
        <v>687.36666666666667</v>
      </c>
      <c r="G46" s="38">
        <v>675.63333333333333</v>
      </c>
      <c r="H46" s="38">
        <v>668.36666666666667</v>
      </c>
      <c r="I46" s="38">
        <v>656.63333333333333</v>
      </c>
      <c r="J46" s="38">
        <v>694.63333333333333</v>
      </c>
      <c r="K46" s="38">
        <v>706.36666666666667</v>
      </c>
      <c r="L46" s="38">
        <v>713.63333333333333</v>
      </c>
      <c r="M46" s="28">
        <v>699.1</v>
      </c>
      <c r="N46" s="28">
        <v>680.1</v>
      </c>
      <c r="O46" s="39">
        <v>5865000</v>
      </c>
      <c r="P46" s="40">
        <v>-3.0137665881185664E-2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44651</v>
      </c>
      <c r="E47" s="37">
        <v>707.5</v>
      </c>
      <c r="F47" s="37">
        <v>711.83333333333337</v>
      </c>
      <c r="G47" s="38">
        <v>701.11666666666679</v>
      </c>
      <c r="H47" s="38">
        <v>694.73333333333346</v>
      </c>
      <c r="I47" s="38">
        <v>684.01666666666688</v>
      </c>
      <c r="J47" s="38">
        <v>718.2166666666667</v>
      </c>
      <c r="K47" s="38">
        <v>728.93333333333317</v>
      </c>
      <c r="L47" s="38">
        <v>735.31666666666661</v>
      </c>
      <c r="M47" s="28">
        <v>722.55</v>
      </c>
      <c r="N47" s="28">
        <v>705.45</v>
      </c>
      <c r="O47" s="39">
        <v>51493800</v>
      </c>
      <c r="P47" s="40">
        <v>-7.2709291038625667E-3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44651</v>
      </c>
      <c r="E48" s="37">
        <v>51.3</v>
      </c>
      <c r="F48" s="37">
        <v>51.9</v>
      </c>
      <c r="G48" s="38">
        <v>50.5</v>
      </c>
      <c r="H48" s="38">
        <v>49.7</v>
      </c>
      <c r="I48" s="38">
        <v>48.300000000000004</v>
      </c>
      <c r="J48" s="38">
        <v>52.699999999999996</v>
      </c>
      <c r="K48" s="38">
        <v>54.099999999999987</v>
      </c>
      <c r="L48" s="38">
        <v>54.899999999999991</v>
      </c>
      <c r="M48" s="28">
        <v>53.3</v>
      </c>
      <c r="N48" s="28">
        <v>51.1</v>
      </c>
      <c r="O48" s="39">
        <v>110229000</v>
      </c>
      <c r="P48" s="40">
        <v>3.0630276850579227E-2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44651</v>
      </c>
      <c r="E49" s="37">
        <v>337.7</v>
      </c>
      <c r="F49" s="37">
        <v>338.8</v>
      </c>
      <c r="G49" s="38">
        <v>335.05</v>
      </c>
      <c r="H49" s="38">
        <v>332.4</v>
      </c>
      <c r="I49" s="38">
        <v>328.65</v>
      </c>
      <c r="J49" s="38">
        <v>341.45000000000005</v>
      </c>
      <c r="K49" s="38">
        <v>345.20000000000005</v>
      </c>
      <c r="L49" s="38">
        <v>347.85000000000008</v>
      </c>
      <c r="M49" s="28">
        <v>342.55</v>
      </c>
      <c r="N49" s="28">
        <v>336.15</v>
      </c>
      <c r="O49" s="39">
        <v>19538500</v>
      </c>
      <c r="P49" s="40">
        <v>-4.7752494115009529E-2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44651</v>
      </c>
      <c r="E50" s="37">
        <v>14203.1</v>
      </c>
      <c r="F50" s="37">
        <v>14269</v>
      </c>
      <c r="G50" s="38">
        <v>14090.8</v>
      </c>
      <c r="H50" s="38">
        <v>13978.5</v>
      </c>
      <c r="I50" s="38">
        <v>13800.3</v>
      </c>
      <c r="J50" s="38">
        <v>14381.3</v>
      </c>
      <c r="K50" s="38">
        <v>14559.5</v>
      </c>
      <c r="L50" s="38">
        <v>14671.8</v>
      </c>
      <c r="M50" s="28">
        <v>14447.2</v>
      </c>
      <c r="N50" s="28">
        <v>14156.7</v>
      </c>
      <c r="O50" s="39">
        <v>210450</v>
      </c>
      <c r="P50" s="40">
        <v>1.1292647765497358E-2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44651</v>
      </c>
      <c r="E51" s="37">
        <v>367</v>
      </c>
      <c r="F51" s="37">
        <v>368.2</v>
      </c>
      <c r="G51" s="38">
        <v>364.54999999999995</v>
      </c>
      <c r="H51" s="38">
        <v>362.09999999999997</v>
      </c>
      <c r="I51" s="38">
        <v>358.44999999999993</v>
      </c>
      <c r="J51" s="38">
        <v>370.65</v>
      </c>
      <c r="K51" s="38">
        <v>374.29999999999995</v>
      </c>
      <c r="L51" s="38">
        <v>376.75</v>
      </c>
      <c r="M51" s="28">
        <v>371.85</v>
      </c>
      <c r="N51" s="28">
        <v>365.75</v>
      </c>
      <c r="O51" s="39">
        <v>22849200</v>
      </c>
      <c r="P51" s="40">
        <v>-9.7511506357750213E-3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44651</v>
      </c>
      <c r="E52" s="37">
        <v>3113.5</v>
      </c>
      <c r="F52" s="37">
        <v>3132.6</v>
      </c>
      <c r="G52" s="38">
        <v>3085.1499999999996</v>
      </c>
      <c r="H52" s="38">
        <v>3056.7999999999997</v>
      </c>
      <c r="I52" s="38">
        <v>3009.3499999999995</v>
      </c>
      <c r="J52" s="38">
        <v>3160.95</v>
      </c>
      <c r="K52" s="38">
        <v>3208.3999999999996</v>
      </c>
      <c r="L52" s="38">
        <v>3236.75</v>
      </c>
      <c r="M52" s="28">
        <v>3180.05</v>
      </c>
      <c r="N52" s="28">
        <v>3104.25</v>
      </c>
      <c r="O52" s="39">
        <v>2045800</v>
      </c>
      <c r="P52" s="40">
        <v>5.9992132179386313E-3</v>
      </c>
    </row>
    <row r="53" spans="1:16" ht="12.75" customHeight="1">
      <c r="A53" s="28">
        <v>43</v>
      </c>
      <c r="B53" s="29" t="s">
        <v>86</v>
      </c>
      <c r="C53" s="30" t="s">
        <v>321</v>
      </c>
      <c r="D53" s="31">
        <v>44651</v>
      </c>
      <c r="E53" s="37">
        <v>468.65</v>
      </c>
      <c r="F53" s="37">
        <v>468.8</v>
      </c>
      <c r="G53" s="38">
        <v>461.85</v>
      </c>
      <c r="H53" s="38">
        <v>455.05</v>
      </c>
      <c r="I53" s="38">
        <v>448.1</v>
      </c>
      <c r="J53" s="38">
        <v>475.6</v>
      </c>
      <c r="K53" s="38">
        <v>482.54999999999995</v>
      </c>
      <c r="L53" s="38">
        <v>489.35</v>
      </c>
      <c r="M53" s="28">
        <v>475.75</v>
      </c>
      <c r="N53" s="28">
        <v>462</v>
      </c>
      <c r="O53" s="39">
        <v>4183400</v>
      </c>
      <c r="P53" s="40">
        <v>-4.6396535725332505E-3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44651</v>
      </c>
      <c r="E54" s="37">
        <v>225.95</v>
      </c>
      <c r="F54" s="37">
        <v>227.31666666666669</v>
      </c>
      <c r="G54" s="38">
        <v>223.58333333333337</v>
      </c>
      <c r="H54" s="38">
        <v>221.21666666666667</v>
      </c>
      <c r="I54" s="38">
        <v>217.48333333333335</v>
      </c>
      <c r="J54" s="38">
        <v>229.68333333333339</v>
      </c>
      <c r="K54" s="38">
        <v>233.41666666666669</v>
      </c>
      <c r="L54" s="38">
        <v>235.78333333333342</v>
      </c>
      <c r="M54" s="28">
        <v>231.05</v>
      </c>
      <c r="N54" s="28">
        <v>224.95</v>
      </c>
      <c r="O54" s="39">
        <v>42973200</v>
      </c>
      <c r="P54" s="40">
        <v>1.4533401325854156E-2</v>
      </c>
    </row>
    <row r="55" spans="1:16" ht="12.75" customHeight="1">
      <c r="A55" s="28">
        <v>45</v>
      </c>
      <c r="B55" s="29" t="s">
        <v>63</v>
      </c>
      <c r="C55" s="30" t="s">
        <v>328</v>
      </c>
      <c r="D55" s="31">
        <v>44651</v>
      </c>
      <c r="E55" s="37">
        <v>605.70000000000005</v>
      </c>
      <c r="F55" s="37">
        <v>605.61666666666667</v>
      </c>
      <c r="G55" s="38">
        <v>597.2833333333333</v>
      </c>
      <c r="H55" s="38">
        <v>588.86666666666667</v>
      </c>
      <c r="I55" s="38">
        <v>580.5333333333333</v>
      </c>
      <c r="J55" s="38">
        <v>614.0333333333333</v>
      </c>
      <c r="K55" s="38">
        <v>622.36666666666656</v>
      </c>
      <c r="L55" s="38">
        <v>630.7833333333333</v>
      </c>
      <c r="M55" s="28">
        <v>613.95000000000005</v>
      </c>
      <c r="N55" s="28">
        <v>597.20000000000005</v>
      </c>
      <c r="O55" s="39">
        <v>3030300</v>
      </c>
      <c r="P55" s="40">
        <v>-1.9558359621451103E-2</v>
      </c>
    </row>
    <row r="56" spans="1:16" ht="12.75" customHeight="1">
      <c r="A56" s="28">
        <v>46</v>
      </c>
      <c r="B56" s="29" t="s">
        <v>44</v>
      </c>
      <c r="C56" s="30" t="s">
        <v>339</v>
      </c>
      <c r="D56" s="31">
        <v>44651</v>
      </c>
      <c r="E56" s="37">
        <v>417.35</v>
      </c>
      <c r="F56" s="37">
        <v>422.9666666666667</v>
      </c>
      <c r="G56" s="38">
        <v>408.53333333333342</v>
      </c>
      <c r="H56" s="38">
        <v>399.7166666666667</v>
      </c>
      <c r="I56" s="38">
        <v>385.28333333333342</v>
      </c>
      <c r="J56" s="38">
        <v>431.78333333333342</v>
      </c>
      <c r="K56" s="38">
        <v>446.2166666666667</v>
      </c>
      <c r="L56" s="38">
        <v>455.03333333333342</v>
      </c>
      <c r="M56" s="28">
        <v>437.4</v>
      </c>
      <c r="N56" s="28">
        <v>414.15</v>
      </c>
      <c r="O56" s="39">
        <v>2970000</v>
      </c>
      <c r="P56" s="40">
        <v>1.486417221937468E-2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44651</v>
      </c>
      <c r="E57" s="37">
        <v>722.25</v>
      </c>
      <c r="F57" s="37">
        <v>722.4</v>
      </c>
      <c r="G57" s="38">
        <v>714.8</v>
      </c>
      <c r="H57" s="38">
        <v>707.35</v>
      </c>
      <c r="I57" s="38">
        <v>699.75</v>
      </c>
      <c r="J57" s="38">
        <v>729.84999999999991</v>
      </c>
      <c r="K57" s="38">
        <v>737.45</v>
      </c>
      <c r="L57" s="38">
        <v>744.89999999999986</v>
      </c>
      <c r="M57" s="28">
        <v>730</v>
      </c>
      <c r="N57" s="28">
        <v>714.95</v>
      </c>
      <c r="O57" s="39">
        <v>9240000</v>
      </c>
      <c r="P57" s="40">
        <v>2.2123893805309734E-2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44651</v>
      </c>
      <c r="E58" s="37">
        <v>1018.9</v>
      </c>
      <c r="F58" s="37">
        <v>1027.25</v>
      </c>
      <c r="G58" s="38">
        <v>1006.75</v>
      </c>
      <c r="H58" s="38">
        <v>994.6</v>
      </c>
      <c r="I58" s="38">
        <v>974.1</v>
      </c>
      <c r="J58" s="38">
        <v>1039.4000000000001</v>
      </c>
      <c r="K58" s="38">
        <v>1059.9000000000001</v>
      </c>
      <c r="L58" s="38">
        <v>1072.05</v>
      </c>
      <c r="M58" s="28">
        <v>1047.75</v>
      </c>
      <c r="N58" s="28">
        <v>1015.1</v>
      </c>
      <c r="O58" s="39">
        <v>9017450</v>
      </c>
      <c r="P58" s="40">
        <v>-3.0876702759343348E-2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44651</v>
      </c>
      <c r="E59" s="37">
        <v>183.5</v>
      </c>
      <c r="F59" s="37">
        <v>182.7166666666667</v>
      </c>
      <c r="G59" s="38">
        <v>180.5833333333334</v>
      </c>
      <c r="H59" s="38">
        <v>177.66666666666671</v>
      </c>
      <c r="I59" s="38">
        <v>175.53333333333342</v>
      </c>
      <c r="J59" s="38">
        <v>185.63333333333338</v>
      </c>
      <c r="K59" s="38">
        <v>187.76666666666671</v>
      </c>
      <c r="L59" s="38">
        <v>190.68333333333337</v>
      </c>
      <c r="M59" s="28">
        <v>184.85</v>
      </c>
      <c r="N59" s="28">
        <v>179.8</v>
      </c>
      <c r="O59" s="39">
        <v>37997400</v>
      </c>
      <c r="P59" s="40">
        <v>-3.6528221512247071E-2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44651</v>
      </c>
      <c r="E60" s="37">
        <v>4440.3999999999996</v>
      </c>
      <c r="F60" s="37">
        <v>4457.9333333333334</v>
      </c>
      <c r="G60" s="38">
        <v>4401.8666666666668</v>
      </c>
      <c r="H60" s="38">
        <v>4363.333333333333</v>
      </c>
      <c r="I60" s="38">
        <v>4307.2666666666664</v>
      </c>
      <c r="J60" s="38">
        <v>4496.4666666666672</v>
      </c>
      <c r="K60" s="38">
        <v>4552.5333333333347</v>
      </c>
      <c r="L60" s="38">
        <v>4591.0666666666675</v>
      </c>
      <c r="M60" s="28">
        <v>4514</v>
      </c>
      <c r="N60" s="28">
        <v>4419.3999999999996</v>
      </c>
      <c r="O60" s="39">
        <v>1278200</v>
      </c>
      <c r="P60" s="40">
        <v>-2.591068434689834E-2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44651</v>
      </c>
      <c r="E61" s="37">
        <v>1520.45</v>
      </c>
      <c r="F61" s="37">
        <v>1520.5166666666667</v>
      </c>
      <c r="G61" s="38">
        <v>1502.4833333333333</v>
      </c>
      <c r="H61" s="38">
        <v>1484.5166666666667</v>
      </c>
      <c r="I61" s="38">
        <v>1466.4833333333333</v>
      </c>
      <c r="J61" s="38">
        <v>1538.4833333333333</v>
      </c>
      <c r="K61" s="38">
        <v>1556.5166666666667</v>
      </c>
      <c r="L61" s="38">
        <v>1574.4833333333333</v>
      </c>
      <c r="M61" s="28">
        <v>1538.55</v>
      </c>
      <c r="N61" s="28">
        <v>1502.55</v>
      </c>
      <c r="O61" s="39">
        <v>2604700</v>
      </c>
      <c r="P61" s="40">
        <v>4.5077938491784861E-2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44651</v>
      </c>
      <c r="E62" s="37">
        <v>615.6</v>
      </c>
      <c r="F62" s="37">
        <v>618.76666666666665</v>
      </c>
      <c r="G62" s="38">
        <v>609.5333333333333</v>
      </c>
      <c r="H62" s="38">
        <v>603.4666666666667</v>
      </c>
      <c r="I62" s="38">
        <v>594.23333333333335</v>
      </c>
      <c r="J62" s="38">
        <v>624.83333333333326</v>
      </c>
      <c r="K62" s="38">
        <v>634.06666666666661</v>
      </c>
      <c r="L62" s="38">
        <v>640.13333333333321</v>
      </c>
      <c r="M62" s="28">
        <v>628</v>
      </c>
      <c r="N62" s="28">
        <v>612.70000000000005</v>
      </c>
      <c r="O62" s="39">
        <v>5689600</v>
      </c>
      <c r="P62" s="40">
        <v>-1.5503875968992248E-2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44651</v>
      </c>
      <c r="E63" s="37">
        <v>823</v>
      </c>
      <c r="F63" s="37">
        <v>828.6</v>
      </c>
      <c r="G63" s="38">
        <v>814.40000000000009</v>
      </c>
      <c r="H63" s="38">
        <v>805.80000000000007</v>
      </c>
      <c r="I63" s="38">
        <v>791.60000000000014</v>
      </c>
      <c r="J63" s="38">
        <v>837.2</v>
      </c>
      <c r="K63" s="38">
        <v>851.40000000000009</v>
      </c>
      <c r="L63" s="38">
        <v>860</v>
      </c>
      <c r="M63" s="28">
        <v>842.8</v>
      </c>
      <c r="N63" s="28">
        <v>820</v>
      </c>
      <c r="O63" s="39">
        <v>1146250</v>
      </c>
      <c r="P63" s="40">
        <v>-5.219638242894057E-2</v>
      </c>
    </row>
    <row r="64" spans="1:16" ht="12.75" customHeight="1">
      <c r="A64" s="28">
        <v>54</v>
      </c>
      <c r="B64" s="29" t="s">
        <v>70</v>
      </c>
      <c r="C64" s="30" t="s">
        <v>250</v>
      </c>
      <c r="D64" s="31">
        <v>44651</v>
      </c>
      <c r="E64" s="37">
        <v>388</v>
      </c>
      <c r="F64" s="37">
        <v>389.4666666666667</v>
      </c>
      <c r="G64" s="38">
        <v>384.58333333333337</v>
      </c>
      <c r="H64" s="38">
        <v>381.16666666666669</v>
      </c>
      <c r="I64" s="38">
        <v>376.28333333333336</v>
      </c>
      <c r="J64" s="38">
        <v>392.88333333333338</v>
      </c>
      <c r="K64" s="38">
        <v>397.76666666666671</v>
      </c>
      <c r="L64" s="38">
        <v>401.18333333333339</v>
      </c>
      <c r="M64" s="28">
        <v>394.35</v>
      </c>
      <c r="N64" s="28">
        <v>386.05</v>
      </c>
      <c r="O64" s="39">
        <v>4942300</v>
      </c>
      <c r="P64" s="40">
        <v>1.3077790304396843E-2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44651</v>
      </c>
      <c r="E65" s="37">
        <v>126.15</v>
      </c>
      <c r="F65" s="37">
        <v>124.96666666666665</v>
      </c>
      <c r="G65" s="38">
        <v>122.08333333333331</v>
      </c>
      <c r="H65" s="38">
        <v>118.01666666666667</v>
      </c>
      <c r="I65" s="38">
        <v>115.13333333333333</v>
      </c>
      <c r="J65" s="38">
        <v>129.0333333333333</v>
      </c>
      <c r="K65" s="38">
        <v>131.91666666666666</v>
      </c>
      <c r="L65" s="38">
        <v>135.98333333333329</v>
      </c>
      <c r="M65" s="28">
        <v>127.85</v>
      </c>
      <c r="N65" s="28">
        <v>120.9</v>
      </c>
      <c r="O65" s="39">
        <v>14501000</v>
      </c>
      <c r="P65" s="40">
        <v>0.10263702171664943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44651</v>
      </c>
      <c r="E66" s="37">
        <v>1087.25</v>
      </c>
      <c r="F66" s="37">
        <v>1077.8166666666666</v>
      </c>
      <c r="G66" s="38">
        <v>1060.1333333333332</v>
      </c>
      <c r="H66" s="38">
        <v>1033.0166666666667</v>
      </c>
      <c r="I66" s="38">
        <v>1015.3333333333333</v>
      </c>
      <c r="J66" s="38">
        <v>1104.9333333333332</v>
      </c>
      <c r="K66" s="38">
        <v>1122.6166666666666</v>
      </c>
      <c r="L66" s="38">
        <v>1149.7333333333331</v>
      </c>
      <c r="M66" s="28">
        <v>1095.5</v>
      </c>
      <c r="N66" s="28">
        <v>1050.7</v>
      </c>
      <c r="O66" s="39">
        <v>2121000</v>
      </c>
      <c r="P66" s="40">
        <v>9.8849860118122468E-2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44651</v>
      </c>
      <c r="E67" s="37">
        <v>524.5</v>
      </c>
      <c r="F67" s="37">
        <v>528.48333333333335</v>
      </c>
      <c r="G67" s="38">
        <v>519.4666666666667</v>
      </c>
      <c r="H67" s="38">
        <v>514.43333333333339</v>
      </c>
      <c r="I67" s="38">
        <v>505.41666666666674</v>
      </c>
      <c r="J67" s="38">
        <v>533.51666666666665</v>
      </c>
      <c r="K67" s="38">
        <v>542.5333333333333</v>
      </c>
      <c r="L67" s="38">
        <v>547.56666666666661</v>
      </c>
      <c r="M67" s="28">
        <v>537.5</v>
      </c>
      <c r="N67" s="28">
        <v>523.45000000000005</v>
      </c>
      <c r="O67" s="39">
        <v>13338750</v>
      </c>
      <c r="P67" s="40">
        <v>2.6353755891122439E-2</v>
      </c>
    </row>
    <row r="68" spans="1:16" ht="12.75" customHeight="1">
      <c r="A68" s="28">
        <v>58</v>
      </c>
      <c r="B68" s="29" t="s">
        <v>42</v>
      </c>
      <c r="C68" s="30" t="s">
        <v>251</v>
      </c>
      <c r="D68" s="31">
        <v>44651</v>
      </c>
      <c r="E68" s="37">
        <v>1407.55</v>
      </c>
      <c r="F68" s="37">
        <v>1412.0666666666666</v>
      </c>
      <c r="G68" s="38">
        <v>1388.9333333333332</v>
      </c>
      <c r="H68" s="38">
        <v>1370.3166666666666</v>
      </c>
      <c r="I68" s="38">
        <v>1347.1833333333332</v>
      </c>
      <c r="J68" s="38">
        <v>1430.6833333333332</v>
      </c>
      <c r="K68" s="38">
        <v>1453.8166666666664</v>
      </c>
      <c r="L68" s="38">
        <v>1472.4333333333332</v>
      </c>
      <c r="M68" s="28">
        <v>1435.2</v>
      </c>
      <c r="N68" s="28">
        <v>1393.45</v>
      </c>
      <c r="O68" s="39">
        <v>1139250</v>
      </c>
      <c r="P68" s="40">
        <v>1.9235070454037127E-2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44651</v>
      </c>
      <c r="E69" s="37">
        <v>2230.3000000000002</v>
      </c>
      <c r="F69" s="37">
        <v>2243.8166666666666</v>
      </c>
      <c r="G69" s="38">
        <v>2203.0333333333333</v>
      </c>
      <c r="H69" s="38">
        <v>2175.7666666666669</v>
      </c>
      <c r="I69" s="38">
        <v>2134.9833333333336</v>
      </c>
      <c r="J69" s="38">
        <v>2271.083333333333</v>
      </c>
      <c r="K69" s="38">
        <v>2311.8666666666659</v>
      </c>
      <c r="L69" s="38">
        <v>2339.1333333333328</v>
      </c>
      <c r="M69" s="28">
        <v>2284.6</v>
      </c>
      <c r="N69" s="28">
        <v>2216.5500000000002</v>
      </c>
      <c r="O69" s="39">
        <v>1660750</v>
      </c>
      <c r="P69" s="40">
        <v>-1.4684070008899437E-2</v>
      </c>
    </row>
    <row r="70" spans="1:16" ht="12.75" customHeight="1">
      <c r="A70" s="28">
        <v>60</v>
      </c>
      <c r="B70" s="29" t="s">
        <v>44</v>
      </c>
      <c r="C70" s="30" t="s">
        <v>347</v>
      </c>
      <c r="D70" s="31">
        <v>44651</v>
      </c>
      <c r="E70" s="37">
        <v>306.5</v>
      </c>
      <c r="F70" s="37">
        <v>309.81666666666666</v>
      </c>
      <c r="G70" s="38">
        <v>301.13333333333333</v>
      </c>
      <c r="H70" s="38">
        <v>295.76666666666665</v>
      </c>
      <c r="I70" s="38">
        <v>287.08333333333331</v>
      </c>
      <c r="J70" s="38">
        <v>315.18333333333334</v>
      </c>
      <c r="K70" s="38">
        <v>323.86666666666662</v>
      </c>
      <c r="L70" s="38">
        <v>329.23333333333335</v>
      </c>
      <c r="M70" s="28">
        <v>318.5</v>
      </c>
      <c r="N70" s="28">
        <v>304.45</v>
      </c>
      <c r="O70" s="39">
        <v>14961500</v>
      </c>
      <c r="P70" s="40">
        <v>-7.6912161203348942E-2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44651</v>
      </c>
      <c r="E71" s="37">
        <v>4559.55</v>
      </c>
      <c r="F71" s="37">
        <v>4536.9000000000005</v>
      </c>
      <c r="G71" s="38">
        <v>4494.8500000000013</v>
      </c>
      <c r="H71" s="38">
        <v>4430.1500000000005</v>
      </c>
      <c r="I71" s="38">
        <v>4388.1000000000013</v>
      </c>
      <c r="J71" s="38">
        <v>4601.6000000000013</v>
      </c>
      <c r="K71" s="38">
        <v>4643.6500000000005</v>
      </c>
      <c r="L71" s="38">
        <v>4708.3500000000013</v>
      </c>
      <c r="M71" s="28">
        <v>4578.95</v>
      </c>
      <c r="N71" s="28">
        <v>4472.2</v>
      </c>
      <c r="O71" s="39">
        <v>2225800</v>
      </c>
      <c r="P71" s="40">
        <v>-2.0851662854126343E-2</v>
      </c>
    </row>
    <row r="72" spans="1:16" ht="12.75" customHeight="1">
      <c r="A72" s="28">
        <v>62</v>
      </c>
      <c r="B72" s="29" t="s">
        <v>44</v>
      </c>
      <c r="C72" s="30" t="s">
        <v>253</v>
      </c>
      <c r="D72" s="31">
        <v>44651</v>
      </c>
      <c r="E72" s="37">
        <v>4359.2</v>
      </c>
      <c r="F72" s="37">
        <v>4369.6333333333341</v>
      </c>
      <c r="G72" s="38">
        <v>4328.2666666666682</v>
      </c>
      <c r="H72" s="38">
        <v>4297.3333333333339</v>
      </c>
      <c r="I72" s="38">
        <v>4255.9666666666681</v>
      </c>
      <c r="J72" s="38">
        <v>4400.5666666666684</v>
      </c>
      <c r="K72" s="38">
        <v>4441.9333333333352</v>
      </c>
      <c r="L72" s="38">
        <v>4472.8666666666686</v>
      </c>
      <c r="M72" s="28">
        <v>4411</v>
      </c>
      <c r="N72" s="28">
        <v>4338.7</v>
      </c>
      <c r="O72" s="39">
        <v>664625</v>
      </c>
      <c r="P72" s="40">
        <v>-8.9468779123951531E-3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44651</v>
      </c>
      <c r="E73" s="37">
        <v>358</v>
      </c>
      <c r="F73" s="37">
        <v>360.73333333333335</v>
      </c>
      <c r="G73" s="38">
        <v>353.9666666666667</v>
      </c>
      <c r="H73" s="38">
        <v>349.93333333333334</v>
      </c>
      <c r="I73" s="38">
        <v>343.16666666666669</v>
      </c>
      <c r="J73" s="38">
        <v>364.76666666666671</v>
      </c>
      <c r="K73" s="38">
        <v>371.53333333333336</v>
      </c>
      <c r="L73" s="38">
        <v>375.56666666666672</v>
      </c>
      <c r="M73" s="28">
        <v>367.5</v>
      </c>
      <c r="N73" s="28">
        <v>356.7</v>
      </c>
      <c r="O73" s="39">
        <v>38933400</v>
      </c>
      <c r="P73" s="40">
        <v>7.687051588657328E-3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44651</v>
      </c>
      <c r="E74" s="37">
        <v>4128.7</v>
      </c>
      <c r="F74" s="37">
        <v>4122.3</v>
      </c>
      <c r="G74" s="38">
        <v>4051.6000000000004</v>
      </c>
      <c r="H74" s="38">
        <v>3974.5</v>
      </c>
      <c r="I74" s="38">
        <v>3903.8</v>
      </c>
      <c r="J74" s="38">
        <v>4199.4000000000005</v>
      </c>
      <c r="K74" s="38">
        <v>4270.0999999999995</v>
      </c>
      <c r="L74" s="38">
        <v>4347.2000000000007</v>
      </c>
      <c r="M74" s="28">
        <v>4193</v>
      </c>
      <c r="N74" s="28">
        <v>4045.2</v>
      </c>
      <c r="O74" s="39">
        <v>2955250</v>
      </c>
      <c r="P74" s="40">
        <v>-5.7899980075712294E-2</v>
      </c>
    </row>
    <row r="75" spans="1:16" ht="12.75" customHeight="1">
      <c r="A75" s="28">
        <v>65</v>
      </c>
      <c r="B75" s="29" t="s">
        <v>49</v>
      </c>
      <c r="C75" s="295" t="s">
        <v>99</v>
      </c>
      <c r="D75" s="31">
        <v>44651</v>
      </c>
      <c r="E75" s="37">
        <v>2397.35</v>
      </c>
      <c r="F75" s="37">
        <v>2395.8333333333335</v>
      </c>
      <c r="G75" s="38">
        <v>2368.0166666666669</v>
      </c>
      <c r="H75" s="38">
        <v>2338.6833333333334</v>
      </c>
      <c r="I75" s="38">
        <v>2310.8666666666668</v>
      </c>
      <c r="J75" s="38">
        <v>2425.166666666667</v>
      </c>
      <c r="K75" s="38">
        <v>2452.9833333333336</v>
      </c>
      <c r="L75" s="38">
        <v>2482.3166666666671</v>
      </c>
      <c r="M75" s="28">
        <v>2423.65</v>
      </c>
      <c r="N75" s="28">
        <v>2366.5</v>
      </c>
      <c r="O75" s="39">
        <v>3266550</v>
      </c>
      <c r="P75" s="40">
        <v>-2.6697257273959746E-2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44651</v>
      </c>
      <c r="E76" s="37">
        <v>1732.25</v>
      </c>
      <c r="F76" s="37">
        <v>1730.6666666666667</v>
      </c>
      <c r="G76" s="38">
        <v>1720.9333333333334</v>
      </c>
      <c r="H76" s="38">
        <v>1709.6166666666666</v>
      </c>
      <c r="I76" s="38">
        <v>1699.8833333333332</v>
      </c>
      <c r="J76" s="38">
        <v>1741.9833333333336</v>
      </c>
      <c r="K76" s="38">
        <v>1751.7166666666667</v>
      </c>
      <c r="L76" s="38">
        <v>1763.0333333333338</v>
      </c>
      <c r="M76" s="28">
        <v>1740.4</v>
      </c>
      <c r="N76" s="28">
        <v>1719.35</v>
      </c>
      <c r="O76" s="39">
        <v>5489550</v>
      </c>
      <c r="P76" s="40">
        <v>-2.8802179624404008E-2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44651</v>
      </c>
      <c r="E77" s="37">
        <v>155.15</v>
      </c>
      <c r="F77" s="37">
        <v>155.51666666666665</v>
      </c>
      <c r="G77" s="38">
        <v>154.0333333333333</v>
      </c>
      <c r="H77" s="38">
        <v>152.91666666666666</v>
      </c>
      <c r="I77" s="38">
        <v>151.43333333333331</v>
      </c>
      <c r="J77" s="38">
        <v>156.6333333333333</v>
      </c>
      <c r="K77" s="38">
        <v>158.11666666666665</v>
      </c>
      <c r="L77" s="38">
        <v>159.23333333333329</v>
      </c>
      <c r="M77" s="28">
        <v>157</v>
      </c>
      <c r="N77" s="28">
        <v>154.4</v>
      </c>
      <c r="O77" s="39">
        <v>21204000</v>
      </c>
      <c r="P77" s="40">
        <v>-2.7091093802912294E-3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44651</v>
      </c>
      <c r="E78" s="37">
        <v>98.95</v>
      </c>
      <c r="F78" s="37">
        <v>99.3</v>
      </c>
      <c r="G78" s="38">
        <v>98.3</v>
      </c>
      <c r="H78" s="38">
        <v>97.65</v>
      </c>
      <c r="I78" s="38">
        <v>96.65</v>
      </c>
      <c r="J78" s="38">
        <v>99.949999999999989</v>
      </c>
      <c r="K78" s="38">
        <v>100.94999999999999</v>
      </c>
      <c r="L78" s="38">
        <v>101.59999999999998</v>
      </c>
      <c r="M78" s="28">
        <v>100.3</v>
      </c>
      <c r="N78" s="28">
        <v>98.65</v>
      </c>
      <c r="O78" s="39">
        <v>61540000</v>
      </c>
      <c r="P78" s="40">
        <v>-4.3682252062773015E-3</v>
      </c>
    </row>
    <row r="79" spans="1:16" ht="12.75" customHeight="1">
      <c r="A79" s="28">
        <v>69</v>
      </c>
      <c r="B79" s="29" t="s">
        <v>86</v>
      </c>
      <c r="C79" s="30" t="s">
        <v>362</v>
      </c>
      <c r="D79" s="31">
        <v>44651</v>
      </c>
      <c r="E79" s="37">
        <v>126.05</v>
      </c>
      <c r="F79" s="37">
        <v>126.65000000000002</v>
      </c>
      <c r="G79" s="38">
        <v>124.80000000000004</v>
      </c>
      <c r="H79" s="38">
        <v>123.55000000000003</v>
      </c>
      <c r="I79" s="38">
        <v>121.70000000000005</v>
      </c>
      <c r="J79" s="38">
        <v>127.90000000000003</v>
      </c>
      <c r="K79" s="38">
        <v>129.75000000000003</v>
      </c>
      <c r="L79" s="38">
        <v>131.00000000000003</v>
      </c>
      <c r="M79" s="28">
        <v>128.5</v>
      </c>
      <c r="N79" s="28">
        <v>125.4</v>
      </c>
      <c r="O79" s="39">
        <v>16252600</v>
      </c>
      <c r="P79" s="40">
        <v>3.6929993577392421E-3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44651</v>
      </c>
      <c r="E80" s="37">
        <v>144.05000000000001</v>
      </c>
      <c r="F80" s="37">
        <v>144.75</v>
      </c>
      <c r="G80" s="38">
        <v>142.9</v>
      </c>
      <c r="H80" s="38">
        <v>141.75</v>
      </c>
      <c r="I80" s="38">
        <v>139.9</v>
      </c>
      <c r="J80" s="38">
        <v>145.9</v>
      </c>
      <c r="K80" s="38">
        <v>147.75000000000003</v>
      </c>
      <c r="L80" s="38">
        <v>148.9</v>
      </c>
      <c r="M80" s="28">
        <v>146.6</v>
      </c>
      <c r="N80" s="28">
        <v>143.6</v>
      </c>
      <c r="O80" s="39">
        <v>38125000</v>
      </c>
      <c r="P80" s="40">
        <v>-1.5997440409534473E-4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44651</v>
      </c>
      <c r="E81" s="37">
        <v>454.9</v>
      </c>
      <c r="F81" s="37">
        <v>456.96666666666664</v>
      </c>
      <c r="G81" s="38">
        <v>451.48333333333329</v>
      </c>
      <c r="H81" s="38">
        <v>448.06666666666666</v>
      </c>
      <c r="I81" s="38">
        <v>442.58333333333331</v>
      </c>
      <c r="J81" s="38">
        <v>460.38333333333327</v>
      </c>
      <c r="K81" s="38">
        <v>465.86666666666662</v>
      </c>
      <c r="L81" s="38">
        <v>469.28333333333325</v>
      </c>
      <c r="M81" s="28">
        <v>462.45</v>
      </c>
      <c r="N81" s="28">
        <v>453.55</v>
      </c>
      <c r="O81" s="39">
        <v>7603800</v>
      </c>
      <c r="P81" s="40">
        <v>-5.1158591634065604E-3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44651</v>
      </c>
      <c r="E82" s="37">
        <v>37.299999999999997</v>
      </c>
      <c r="F82" s="37">
        <v>37.666666666666664</v>
      </c>
      <c r="G82" s="38">
        <v>36.783333333333331</v>
      </c>
      <c r="H82" s="38">
        <v>36.266666666666666</v>
      </c>
      <c r="I82" s="38">
        <v>35.383333333333333</v>
      </c>
      <c r="J82" s="38">
        <v>38.18333333333333</v>
      </c>
      <c r="K82" s="38">
        <v>39.06666666666667</v>
      </c>
      <c r="L82" s="38">
        <v>39.583333333333329</v>
      </c>
      <c r="M82" s="28">
        <v>38.549999999999997</v>
      </c>
      <c r="N82" s="28">
        <v>37.15</v>
      </c>
      <c r="O82" s="39">
        <v>112972500</v>
      </c>
      <c r="P82" s="40">
        <v>2.2190553745928338E-2</v>
      </c>
    </row>
    <row r="83" spans="1:16" ht="12.75" customHeight="1">
      <c r="A83" s="28">
        <v>73</v>
      </c>
      <c r="B83" s="29" t="s">
        <v>44</v>
      </c>
      <c r="C83" s="30" t="s">
        <v>379</v>
      </c>
      <c r="D83" s="31">
        <v>44651</v>
      </c>
      <c r="E83" s="37">
        <v>778.55</v>
      </c>
      <c r="F83" s="37">
        <v>768.31666666666661</v>
      </c>
      <c r="G83" s="38">
        <v>750.33333333333326</v>
      </c>
      <c r="H83" s="38">
        <v>722.11666666666667</v>
      </c>
      <c r="I83" s="38">
        <v>704.13333333333333</v>
      </c>
      <c r="J83" s="38">
        <v>796.53333333333319</v>
      </c>
      <c r="K83" s="38">
        <v>814.51666666666654</v>
      </c>
      <c r="L83" s="38">
        <v>842.73333333333312</v>
      </c>
      <c r="M83" s="28">
        <v>786.3</v>
      </c>
      <c r="N83" s="28">
        <v>740.1</v>
      </c>
      <c r="O83" s="39">
        <v>3363100</v>
      </c>
      <c r="P83" s="40">
        <v>-0.22753060615108989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44651</v>
      </c>
      <c r="E84" s="37">
        <v>694.55</v>
      </c>
      <c r="F84" s="37">
        <v>697.08333333333337</v>
      </c>
      <c r="G84" s="38">
        <v>686.9666666666667</v>
      </c>
      <c r="H84" s="38">
        <v>679.38333333333333</v>
      </c>
      <c r="I84" s="38">
        <v>669.26666666666665</v>
      </c>
      <c r="J84" s="38">
        <v>704.66666666666674</v>
      </c>
      <c r="K84" s="38">
        <v>714.7833333333333</v>
      </c>
      <c r="L84" s="38">
        <v>722.36666666666679</v>
      </c>
      <c r="M84" s="28">
        <v>707.2</v>
      </c>
      <c r="N84" s="28">
        <v>689.5</v>
      </c>
      <c r="O84" s="39">
        <v>9906000</v>
      </c>
      <c r="P84" s="40">
        <v>2.733070148800486E-3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44651</v>
      </c>
      <c r="E85" s="37">
        <v>1563.75</v>
      </c>
      <c r="F85" s="37">
        <v>1579.5666666666666</v>
      </c>
      <c r="G85" s="38">
        <v>1542.1833333333332</v>
      </c>
      <c r="H85" s="38">
        <v>1520.6166666666666</v>
      </c>
      <c r="I85" s="38">
        <v>1483.2333333333331</v>
      </c>
      <c r="J85" s="38">
        <v>1601.1333333333332</v>
      </c>
      <c r="K85" s="38">
        <v>1638.5166666666664</v>
      </c>
      <c r="L85" s="38">
        <v>1660.0833333333333</v>
      </c>
      <c r="M85" s="28">
        <v>1616.95</v>
      </c>
      <c r="N85" s="28">
        <v>1558</v>
      </c>
      <c r="O85" s="39">
        <v>4964700</v>
      </c>
      <c r="P85" s="40">
        <v>-3.262429857758058E-3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44651</v>
      </c>
      <c r="E86" s="37">
        <v>312.60000000000002</v>
      </c>
      <c r="F86" s="37">
        <v>313.73333333333335</v>
      </c>
      <c r="G86" s="38">
        <v>310.11666666666667</v>
      </c>
      <c r="H86" s="38">
        <v>307.63333333333333</v>
      </c>
      <c r="I86" s="38">
        <v>304.01666666666665</v>
      </c>
      <c r="J86" s="38">
        <v>316.2166666666667</v>
      </c>
      <c r="K86" s="38">
        <v>319.83333333333337</v>
      </c>
      <c r="L86" s="38">
        <v>322.31666666666672</v>
      </c>
      <c r="M86" s="28">
        <v>317.35000000000002</v>
      </c>
      <c r="N86" s="28">
        <v>311.25</v>
      </c>
      <c r="O86" s="39">
        <v>11496350</v>
      </c>
      <c r="P86" s="40">
        <v>1.8259198242723779E-2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44651</v>
      </c>
      <c r="E87" s="37">
        <v>1583.5</v>
      </c>
      <c r="F87" s="37">
        <v>1583.8166666666668</v>
      </c>
      <c r="G87" s="38">
        <v>1569.5833333333337</v>
      </c>
      <c r="H87" s="38">
        <v>1555.666666666667</v>
      </c>
      <c r="I87" s="38">
        <v>1541.4333333333338</v>
      </c>
      <c r="J87" s="38">
        <v>1597.7333333333336</v>
      </c>
      <c r="K87" s="38">
        <v>1611.9666666666667</v>
      </c>
      <c r="L87" s="38">
        <v>1625.8833333333334</v>
      </c>
      <c r="M87" s="28">
        <v>1598.05</v>
      </c>
      <c r="N87" s="28">
        <v>1569.9</v>
      </c>
      <c r="O87" s="39">
        <v>10434325</v>
      </c>
      <c r="P87" s="40">
        <v>-5.7481669231465556E-3</v>
      </c>
    </row>
    <row r="88" spans="1:16" ht="12.75" customHeight="1">
      <c r="A88" s="28">
        <v>78</v>
      </c>
      <c r="B88" s="29" t="s">
        <v>79</v>
      </c>
      <c r="C88" s="30" t="s">
        <v>260</v>
      </c>
      <c r="D88" s="31">
        <v>44651</v>
      </c>
      <c r="E88" s="37">
        <v>270.45</v>
      </c>
      <c r="F88" s="37">
        <v>270.36666666666667</v>
      </c>
      <c r="G88" s="38">
        <v>267.68333333333334</v>
      </c>
      <c r="H88" s="38">
        <v>264.91666666666669</v>
      </c>
      <c r="I88" s="38">
        <v>262.23333333333335</v>
      </c>
      <c r="J88" s="38">
        <v>273.13333333333333</v>
      </c>
      <c r="K88" s="38">
        <v>275.81666666666672</v>
      </c>
      <c r="L88" s="38">
        <v>278.58333333333331</v>
      </c>
      <c r="M88" s="28">
        <v>273.05</v>
      </c>
      <c r="N88" s="28">
        <v>267.60000000000002</v>
      </c>
      <c r="O88" s="39">
        <v>2667300</v>
      </c>
      <c r="P88" s="40">
        <v>-2.1820448877805487E-2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44651</v>
      </c>
      <c r="E89" s="37">
        <v>502.85</v>
      </c>
      <c r="F89" s="37">
        <v>504.75</v>
      </c>
      <c r="G89" s="38">
        <v>496.70000000000005</v>
      </c>
      <c r="H89" s="38">
        <v>490.55000000000007</v>
      </c>
      <c r="I89" s="38">
        <v>482.50000000000011</v>
      </c>
      <c r="J89" s="38">
        <v>510.9</v>
      </c>
      <c r="K89" s="38">
        <v>518.94999999999993</v>
      </c>
      <c r="L89" s="38">
        <v>525.09999999999991</v>
      </c>
      <c r="M89" s="28">
        <v>512.79999999999995</v>
      </c>
      <c r="N89" s="28">
        <v>498.6</v>
      </c>
      <c r="O89" s="39">
        <v>5296250</v>
      </c>
      <c r="P89" s="40">
        <v>9.7099948213360959E-2</v>
      </c>
    </row>
    <row r="90" spans="1:16" ht="12.75" customHeight="1">
      <c r="A90" s="28">
        <v>80</v>
      </c>
      <c r="B90" s="29" t="s">
        <v>44</v>
      </c>
      <c r="C90" s="30" t="s">
        <v>261</v>
      </c>
      <c r="D90" s="31">
        <v>44651</v>
      </c>
      <c r="E90" s="37">
        <v>1411.5</v>
      </c>
      <c r="F90" s="37">
        <v>1424.4833333333333</v>
      </c>
      <c r="G90" s="38">
        <v>1392.3166666666666</v>
      </c>
      <c r="H90" s="38">
        <v>1373.1333333333332</v>
      </c>
      <c r="I90" s="38">
        <v>1340.9666666666665</v>
      </c>
      <c r="J90" s="38">
        <v>1443.6666666666667</v>
      </c>
      <c r="K90" s="38">
        <v>1475.8333333333333</v>
      </c>
      <c r="L90" s="38">
        <v>1495.0166666666669</v>
      </c>
      <c r="M90" s="28">
        <v>1456.65</v>
      </c>
      <c r="N90" s="28">
        <v>1405.3</v>
      </c>
      <c r="O90" s="39">
        <v>2214925</v>
      </c>
      <c r="P90" s="40">
        <v>1.2155415671803777E-2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44651</v>
      </c>
      <c r="E91" s="37">
        <v>1142.8499999999999</v>
      </c>
      <c r="F91" s="37">
        <v>1146.8166666666666</v>
      </c>
      <c r="G91" s="38">
        <v>1130.8833333333332</v>
      </c>
      <c r="H91" s="38">
        <v>1118.9166666666665</v>
      </c>
      <c r="I91" s="38">
        <v>1102.9833333333331</v>
      </c>
      <c r="J91" s="38">
        <v>1158.7833333333333</v>
      </c>
      <c r="K91" s="38">
        <v>1174.7166666666667</v>
      </c>
      <c r="L91" s="38">
        <v>1186.6833333333334</v>
      </c>
      <c r="M91" s="28">
        <v>1162.75</v>
      </c>
      <c r="N91" s="28">
        <v>1134.8499999999999</v>
      </c>
      <c r="O91" s="39">
        <v>5058500</v>
      </c>
      <c r="P91" s="40">
        <v>-4.2585407400397464E-2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44651</v>
      </c>
      <c r="E92" s="37">
        <v>1182.95</v>
      </c>
      <c r="F92" s="37">
        <v>1182.8833333333334</v>
      </c>
      <c r="G92" s="38">
        <v>1173.416666666667</v>
      </c>
      <c r="H92" s="38">
        <v>1163.8833333333334</v>
      </c>
      <c r="I92" s="38">
        <v>1154.416666666667</v>
      </c>
      <c r="J92" s="38">
        <v>1192.416666666667</v>
      </c>
      <c r="K92" s="38">
        <v>1201.8833333333337</v>
      </c>
      <c r="L92" s="38">
        <v>1211.416666666667</v>
      </c>
      <c r="M92" s="28">
        <v>1192.3499999999999</v>
      </c>
      <c r="N92" s="28">
        <v>1173.3499999999999</v>
      </c>
      <c r="O92" s="39">
        <v>21049000</v>
      </c>
      <c r="P92" s="40">
        <v>1.1436259670366633E-2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44651</v>
      </c>
      <c r="E93" s="37">
        <v>2351.1</v>
      </c>
      <c r="F93" s="37">
        <v>2375.4833333333331</v>
      </c>
      <c r="G93" s="38">
        <v>2321.6666666666661</v>
      </c>
      <c r="H93" s="38">
        <v>2292.2333333333331</v>
      </c>
      <c r="I93" s="38">
        <v>2238.4166666666661</v>
      </c>
      <c r="J93" s="38">
        <v>2404.9166666666661</v>
      </c>
      <c r="K93" s="38">
        <v>2458.7333333333327</v>
      </c>
      <c r="L93" s="38">
        <v>2488.1666666666661</v>
      </c>
      <c r="M93" s="28">
        <v>2429.3000000000002</v>
      </c>
      <c r="N93" s="28">
        <v>2346.0500000000002</v>
      </c>
      <c r="O93" s="39">
        <v>23500500</v>
      </c>
      <c r="P93" s="40">
        <v>4.3923826277002628E-2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44651</v>
      </c>
      <c r="E94" s="37">
        <v>2194.15</v>
      </c>
      <c r="F94" s="37">
        <v>2201.5499999999997</v>
      </c>
      <c r="G94" s="38">
        <v>2168.2499999999995</v>
      </c>
      <c r="H94" s="38">
        <v>2142.35</v>
      </c>
      <c r="I94" s="38">
        <v>2109.0499999999997</v>
      </c>
      <c r="J94" s="38">
        <v>2227.4499999999994</v>
      </c>
      <c r="K94" s="38">
        <v>2260.7499999999995</v>
      </c>
      <c r="L94" s="38">
        <v>2286.6499999999992</v>
      </c>
      <c r="M94" s="28">
        <v>2234.85</v>
      </c>
      <c r="N94" s="28">
        <v>2175.65</v>
      </c>
      <c r="O94" s="39">
        <v>2946000</v>
      </c>
      <c r="P94" s="40">
        <v>7.3067676841261753E-2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44651</v>
      </c>
      <c r="E95" s="37">
        <v>1476.3</v>
      </c>
      <c r="F95" s="37">
        <v>1487.25</v>
      </c>
      <c r="G95" s="38">
        <v>1460.65</v>
      </c>
      <c r="H95" s="38">
        <v>1445</v>
      </c>
      <c r="I95" s="38">
        <v>1418.4</v>
      </c>
      <c r="J95" s="38">
        <v>1502.9</v>
      </c>
      <c r="K95" s="38">
        <v>1529.5</v>
      </c>
      <c r="L95" s="38">
        <v>1545.15</v>
      </c>
      <c r="M95" s="28">
        <v>1513.85</v>
      </c>
      <c r="N95" s="28">
        <v>1471.6</v>
      </c>
      <c r="O95" s="39">
        <v>45557600</v>
      </c>
      <c r="P95" s="40">
        <v>4.5541755023730181E-2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44651</v>
      </c>
      <c r="E96" s="37">
        <v>526.6</v>
      </c>
      <c r="F96" s="37">
        <v>528.98333333333335</v>
      </c>
      <c r="G96" s="38">
        <v>522.86666666666667</v>
      </c>
      <c r="H96" s="38">
        <v>519.13333333333333</v>
      </c>
      <c r="I96" s="38">
        <v>513.01666666666665</v>
      </c>
      <c r="J96" s="38">
        <v>532.7166666666667</v>
      </c>
      <c r="K96" s="38">
        <v>538.83333333333348</v>
      </c>
      <c r="L96" s="38">
        <v>542.56666666666672</v>
      </c>
      <c r="M96" s="28">
        <v>535.1</v>
      </c>
      <c r="N96" s="28">
        <v>525.25</v>
      </c>
      <c r="O96" s="39">
        <v>35865500</v>
      </c>
      <c r="P96" s="40">
        <v>-8.3637469586374698E-3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44651</v>
      </c>
      <c r="E97" s="37">
        <v>2398.25</v>
      </c>
      <c r="F97" s="37">
        <v>2390.9666666666667</v>
      </c>
      <c r="G97" s="38">
        <v>2336.2833333333333</v>
      </c>
      <c r="H97" s="38">
        <v>2274.3166666666666</v>
      </c>
      <c r="I97" s="38">
        <v>2219.6333333333332</v>
      </c>
      <c r="J97" s="38">
        <v>2452.9333333333334</v>
      </c>
      <c r="K97" s="38">
        <v>2507.6166666666668</v>
      </c>
      <c r="L97" s="38">
        <v>2569.5833333333335</v>
      </c>
      <c r="M97" s="28">
        <v>2445.65</v>
      </c>
      <c r="N97" s="28">
        <v>2329</v>
      </c>
      <c r="O97" s="39">
        <v>3224400</v>
      </c>
      <c r="P97" s="40">
        <v>-3.29314378261652E-2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44651</v>
      </c>
      <c r="E98" s="37">
        <v>609.04999999999995</v>
      </c>
      <c r="F98" s="37">
        <v>606.5</v>
      </c>
      <c r="G98" s="38">
        <v>600.25</v>
      </c>
      <c r="H98" s="38">
        <v>591.45000000000005</v>
      </c>
      <c r="I98" s="38">
        <v>585.20000000000005</v>
      </c>
      <c r="J98" s="38">
        <v>615.29999999999995</v>
      </c>
      <c r="K98" s="38">
        <v>621.54999999999995</v>
      </c>
      <c r="L98" s="38">
        <v>630.34999999999991</v>
      </c>
      <c r="M98" s="28">
        <v>612.75</v>
      </c>
      <c r="N98" s="28">
        <v>597.70000000000005</v>
      </c>
      <c r="O98" s="39">
        <v>35684625</v>
      </c>
      <c r="P98" s="40">
        <v>3.4498878085265521E-2</v>
      </c>
    </row>
    <row r="99" spans="1:16" ht="12.75" customHeight="1">
      <c r="A99" s="28">
        <v>89</v>
      </c>
      <c r="B99" s="29" t="s">
        <v>119</v>
      </c>
      <c r="C99" s="30" t="s">
        <v>389</v>
      </c>
      <c r="D99" s="31">
        <v>44651</v>
      </c>
      <c r="E99" s="37">
        <v>118.35</v>
      </c>
      <c r="F99" s="37">
        <v>118.26666666666667</v>
      </c>
      <c r="G99" s="38">
        <v>116.83333333333333</v>
      </c>
      <c r="H99" s="38">
        <v>115.31666666666666</v>
      </c>
      <c r="I99" s="38">
        <v>113.88333333333333</v>
      </c>
      <c r="J99" s="38">
        <v>119.78333333333333</v>
      </c>
      <c r="K99" s="38">
        <v>121.21666666666667</v>
      </c>
      <c r="L99" s="38">
        <v>122.73333333333333</v>
      </c>
      <c r="M99" s="28">
        <v>119.7</v>
      </c>
      <c r="N99" s="28">
        <v>116.75</v>
      </c>
      <c r="O99" s="39">
        <v>19823000</v>
      </c>
      <c r="P99" s="40">
        <v>8.0909687294992341E-3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44651</v>
      </c>
      <c r="E100" s="37">
        <v>285.60000000000002</v>
      </c>
      <c r="F100" s="37">
        <v>285.90000000000003</v>
      </c>
      <c r="G100" s="38">
        <v>282.30000000000007</v>
      </c>
      <c r="H100" s="38">
        <v>279.00000000000006</v>
      </c>
      <c r="I100" s="38">
        <v>275.40000000000009</v>
      </c>
      <c r="J100" s="38">
        <v>289.20000000000005</v>
      </c>
      <c r="K100" s="38">
        <v>292.80000000000007</v>
      </c>
      <c r="L100" s="38">
        <v>296.10000000000002</v>
      </c>
      <c r="M100" s="28">
        <v>289.5</v>
      </c>
      <c r="N100" s="28">
        <v>282.60000000000002</v>
      </c>
      <c r="O100" s="39">
        <v>13923900</v>
      </c>
      <c r="P100" s="40">
        <v>-2.7164685908319185E-2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44651</v>
      </c>
      <c r="E101" s="37">
        <v>1985.45</v>
      </c>
      <c r="F101" s="37">
        <v>1995.5666666666666</v>
      </c>
      <c r="G101" s="38">
        <v>1973.1333333333332</v>
      </c>
      <c r="H101" s="38">
        <v>1960.8166666666666</v>
      </c>
      <c r="I101" s="38">
        <v>1938.3833333333332</v>
      </c>
      <c r="J101" s="38">
        <v>2007.8833333333332</v>
      </c>
      <c r="K101" s="38">
        <v>2030.3166666666666</v>
      </c>
      <c r="L101" s="38">
        <v>2042.6333333333332</v>
      </c>
      <c r="M101" s="28">
        <v>2018</v>
      </c>
      <c r="N101" s="28">
        <v>1983.25</v>
      </c>
      <c r="O101" s="39">
        <v>15304500</v>
      </c>
      <c r="P101" s="40">
        <v>1.9423295965469697E-2</v>
      </c>
    </row>
    <row r="102" spans="1:16" ht="12.75" customHeight="1">
      <c r="A102" s="28">
        <v>92</v>
      </c>
      <c r="B102" s="29" t="s">
        <v>44</v>
      </c>
      <c r="C102" s="30" t="s">
        <v>390</v>
      </c>
      <c r="D102" s="31">
        <v>44651</v>
      </c>
      <c r="E102" s="37">
        <v>38866.300000000003</v>
      </c>
      <c r="F102" s="37">
        <v>38968.283333333333</v>
      </c>
      <c r="G102" s="38">
        <v>38487.616666666669</v>
      </c>
      <c r="H102" s="38">
        <v>38108.933333333334</v>
      </c>
      <c r="I102" s="38">
        <v>37628.26666666667</v>
      </c>
      <c r="J102" s="38">
        <v>39346.966666666667</v>
      </c>
      <c r="K102" s="38">
        <v>39827.633333333339</v>
      </c>
      <c r="L102" s="38">
        <v>40206.316666666666</v>
      </c>
      <c r="M102" s="28">
        <v>39448.949999999997</v>
      </c>
      <c r="N102" s="28">
        <v>38589.599999999999</v>
      </c>
      <c r="O102" s="39">
        <v>10170</v>
      </c>
      <c r="P102" s="40">
        <v>0.12066115702479339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44651</v>
      </c>
      <c r="E103" s="37">
        <v>156.5</v>
      </c>
      <c r="F103" s="37">
        <v>156.96666666666667</v>
      </c>
      <c r="G103" s="38">
        <v>154.98333333333335</v>
      </c>
      <c r="H103" s="38">
        <v>153.46666666666667</v>
      </c>
      <c r="I103" s="38">
        <v>151.48333333333335</v>
      </c>
      <c r="J103" s="38">
        <v>158.48333333333335</v>
      </c>
      <c r="K103" s="38">
        <v>160.46666666666664</v>
      </c>
      <c r="L103" s="38">
        <v>161.98333333333335</v>
      </c>
      <c r="M103" s="28">
        <v>158.94999999999999</v>
      </c>
      <c r="N103" s="28">
        <v>155.44999999999999</v>
      </c>
      <c r="O103" s="39">
        <v>40740200</v>
      </c>
      <c r="P103" s="40">
        <v>-1.158243080625752E-2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44651</v>
      </c>
      <c r="E104" s="37">
        <v>719.05</v>
      </c>
      <c r="F104" s="37">
        <v>720.70000000000016</v>
      </c>
      <c r="G104" s="38">
        <v>713.5500000000003</v>
      </c>
      <c r="H104" s="38">
        <v>708.05000000000018</v>
      </c>
      <c r="I104" s="38">
        <v>700.90000000000032</v>
      </c>
      <c r="J104" s="38">
        <v>726.20000000000027</v>
      </c>
      <c r="K104" s="38">
        <v>733.35000000000014</v>
      </c>
      <c r="L104" s="38">
        <v>738.85000000000025</v>
      </c>
      <c r="M104" s="28">
        <v>727.85</v>
      </c>
      <c r="N104" s="28">
        <v>715.2</v>
      </c>
      <c r="O104" s="39">
        <v>117194000</v>
      </c>
      <c r="P104" s="40">
        <v>-1.873711823121604E-3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44651</v>
      </c>
      <c r="E105" s="37">
        <v>1256.3499999999999</v>
      </c>
      <c r="F105" s="37">
        <v>1260.4333333333334</v>
      </c>
      <c r="G105" s="38">
        <v>1246.9166666666667</v>
      </c>
      <c r="H105" s="38">
        <v>1237.4833333333333</v>
      </c>
      <c r="I105" s="38">
        <v>1223.9666666666667</v>
      </c>
      <c r="J105" s="38">
        <v>1269.8666666666668</v>
      </c>
      <c r="K105" s="38">
        <v>1283.3833333333332</v>
      </c>
      <c r="L105" s="38">
        <v>1292.8166666666668</v>
      </c>
      <c r="M105" s="28">
        <v>1273.95</v>
      </c>
      <c r="N105" s="28">
        <v>1251</v>
      </c>
      <c r="O105" s="39">
        <v>3880675</v>
      </c>
      <c r="P105" s="40">
        <v>-3.3961066440964874E-2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44651</v>
      </c>
      <c r="E106" s="37">
        <v>478.8</v>
      </c>
      <c r="F106" s="37">
        <v>483.11666666666662</v>
      </c>
      <c r="G106" s="38">
        <v>473.28333333333325</v>
      </c>
      <c r="H106" s="38">
        <v>467.76666666666665</v>
      </c>
      <c r="I106" s="38">
        <v>457.93333333333328</v>
      </c>
      <c r="J106" s="38">
        <v>488.63333333333321</v>
      </c>
      <c r="K106" s="38">
        <v>498.46666666666658</v>
      </c>
      <c r="L106" s="38">
        <v>503.98333333333318</v>
      </c>
      <c r="M106" s="28">
        <v>492.95</v>
      </c>
      <c r="N106" s="28">
        <v>477.6</v>
      </c>
      <c r="O106" s="39">
        <v>8489250</v>
      </c>
      <c r="P106" s="40">
        <v>-9.1044384137266912E-3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44651</v>
      </c>
      <c r="E107" s="37">
        <v>10</v>
      </c>
      <c r="F107" s="37">
        <v>10.049999999999999</v>
      </c>
      <c r="G107" s="38">
        <v>9.8999999999999986</v>
      </c>
      <c r="H107" s="38">
        <v>9.7999999999999989</v>
      </c>
      <c r="I107" s="38">
        <v>9.6499999999999986</v>
      </c>
      <c r="J107" s="38">
        <v>10.149999999999999</v>
      </c>
      <c r="K107" s="38">
        <v>10.3</v>
      </c>
      <c r="L107" s="38">
        <v>10.399999999999999</v>
      </c>
      <c r="M107" s="28">
        <v>10.199999999999999</v>
      </c>
      <c r="N107" s="28">
        <v>9.9499999999999993</v>
      </c>
      <c r="O107" s="39">
        <v>834470000</v>
      </c>
      <c r="P107" s="40">
        <v>1.5676919144585497E-2</v>
      </c>
    </row>
    <row r="108" spans="1:16" ht="12.75" customHeight="1">
      <c r="A108" s="28">
        <v>98</v>
      </c>
      <c r="B108" s="29" t="s">
        <v>63</v>
      </c>
      <c r="C108" s="30" t="s">
        <v>394</v>
      </c>
      <c r="D108" s="31">
        <v>44651</v>
      </c>
      <c r="E108" s="37">
        <v>60.55</v>
      </c>
      <c r="F108" s="37">
        <v>60.45000000000001</v>
      </c>
      <c r="G108" s="38">
        <v>59.800000000000018</v>
      </c>
      <c r="H108" s="38">
        <v>59.050000000000011</v>
      </c>
      <c r="I108" s="38">
        <v>58.40000000000002</v>
      </c>
      <c r="J108" s="38">
        <v>61.200000000000017</v>
      </c>
      <c r="K108" s="38">
        <v>61.850000000000009</v>
      </c>
      <c r="L108" s="38">
        <v>62.600000000000016</v>
      </c>
      <c r="M108" s="28">
        <v>61.1</v>
      </c>
      <c r="N108" s="28">
        <v>59.7</v>
      </c>
      <c r="O108" s="39">
        <v>94910000</v>
      </c>
      <c r="P108" s="40">
        <v>1.2805463664496851E-2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44651</v>
      </c>
      <c r="E109" s="37">
        <v>40.85</v>
      </c>
      <c r="F109" s="37">
        <v>40.9</v>
      </c>
      <c r="G109" s="38">
        <v>40.4</v>
      </c>
      <c r="H109" s="38">
        <v>39.950000000000003</v>
      </c>
      <c r="I109" s="38">
        <v>39.450000000000003</v>
      </c>
      <c r="J109" s="38">
        <v>41.349999999999994</v>
      </c>
      <c r="K109" s="38">
        <v>41.849999999999994</v>
      </c>
      <c r="L109" s="38">
        <v>42.29999999999999</v>
      </c>
      <c r="M109" s="28">
        <v>41.4</v>
      </c>
      <c r="N109" s="28">
        <v>40.450000000000003</v>
      </c>
      <c r="O109" s="39">
        <v>201465000</v>
      </c>
      <c r="P109" s="40">
        <v>0.1401469941579245</v>
      </c>
    </row>
    <row r="110" spans="1:16" ht="12.75" customHeight="1">
      <c r="A110" s="28">
        <v>100</v>
      </c>
      <c r="B110" s="29" t="s">
        <v>44</v>
      </c>
      <c r="C110" s="30" t="s">
        <v>405</v>
      </c>
      <c r="D110" s="31">
        <v>44651</v>
      </c>
      <c r="E110" s="37">
        <v>229.6</v>
      </c>
      <c r="F110" s="37">
        <v>228.86666666666667</v>
      </c>
      <c r="G110" s="38">
        <v>224.73333333333335</v>
      </c>
      <c r="H110" s="38">
        <v>219.86666666666667</v>
      </c>
      <c r="I110" s="38">
        <v>215.73333333333335</v>
      </c>
      <c r="J110" s="38">
        <v>233.73333333333335</v>
      </c>
      <c r="K110" s="38">
        <v>237.86666666666667</v>
      </c>
      <c r="L110" s="38">
        <v>242.73333333333335</v>
      </c>
      <c r="M110" s="28">
        <v>233</v>
      </c>
      <c r="N110" s="28">
        <v>224</v>
      </c>
      <c r="O110" s="39">
        <v>40147500</v>
      </c>
      <c r="P110" s="40">
        <v>2.8029524432402131E-4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44651</v>
      </c>
      <c r="E111" s="37">
        <v>374.6</v>
      </c>
      <c r="F111" s="37">
        <v>377.41666666666669</v>
      </c>
      <c r="G111" s="38">
        <v>370.53333333333336</v>
      </c>
      <c r="H111" s="38">
        <v>366.4666666666667</v>
      </c>
      <c r="I111" s="38">
        <v>359.58333333333337</v>
      </c>
      <c r="J111" s="38">
        <v>381.48333333333335</v>
      </c>
      <c r="K111" s="38">
        <v>388.36666666666667</v>
      </c>
      <c r="L111" s="38">
        <v>392.43333333333334</v>
      </c>
      <c r="M111" s="28">
        <v>384.3</v>
      </c>
      <c r="N111" s="28">
        <v>373.35</v>
      </c>
      <c r="O111" s="39">
        <v>15771250</v>
      </c>
      <c r="P111" s="40">
        <v>1.7294900221729491E-2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44651</v>
      </c>
      <c r="E112" s="37">
        <v>216.65</v>
      </c>
      <c r="F112" s="37">
        <v>216.23333333333335</v>
      </c>
      <c r="G112" s="38">
        <v>210.16666666666669</v>
      </c>
      <c r="H112" s="38">
        <v>203.68333333333334</v>
      </c>
      <c r="I112" s="38">
        <v>197.61666666666667</v>
      </c>
      <c r="J112" s="38">
        <v>222.7166666666667</v>
      </c>
      <c r="K112" s="38">
        <v>228.78333333333336</v>
      </c>
      <c r="L112" s="38">
        <v>235.26666666666671</v>
      </c>
      <c r="M112" s="28">
        <v>222.3</v>
      </c>
      <c r="N112" s="28">
        <v>209.75</v>
      </c>
      <c r="O112" s="39">
        <v>23625228</v>
      </c>
      <c r="P112" s="40">
        <v>-3.0549898167006109E-3</v>
      </c>
    </row>
    <row r="113" spans="1:16" ht="12.75" customHeight="1">
      <c r="A113" s="28">
        <v>103</v>
      </c>
      <c r="B113" s="29" t="s">
        <v>42</v>
      </c>
      <c r="C113" s="30" t="s">
        <v>402</v>
      </c>
      <c r="D113" s="31">
        <v>44651</v>
      </c>
      <c r="E113" s="37">
        <v>209.55</v>
      </c>
      <c r="F113" s="37">
        <v>210.5333333333333</v>
      </c>
      <c r="G113" s="38">
        <v>207.21666666666661</v>
      </c>
      <c r="H113" s="38">
        <v>204.8833333333333</v>
      </c>
      <c r="I113" s="38">
        <v>201.56666666666661</v>
      </c>
      <c r="J113" s="38">
        <v>212.86666666666662</v>
      </c>
      <c r="K113" s="38">
        <v>216.18333333333334</v>
      </c>
      <c r="L113" s="38">
        <v>218.51666666666662</v>
      </c>
      <c r="M113" s="28">
        <v>213.85</v>
      </c>
      <c r="N113" s="28">
        <v>208.2</v>
      </c>
      <c r="O113" s="39">
        <v>13847500</v>
      </c>
      <c r="P113" s="40">
        <v>-1.4651258770119687E-2</v>
      </c>
    </row>
    <row r="114" spans="1:16" ht="12.75" customHeight="1">
      <c r="A114" s="28">
        <v>104</v>
      </c>
      <c r="B114" s="29" t="s">
        <v>44</v>
      </c>
      <c r="C114" s="30" t="s">
        <v>264</v>
      </c>
      <c r="D114" s="31">
        <v>44651</v>
      </c>
      <c r="E114" s="37">
        <v>4481.1499999999996</v>
      </c>
      <c r="F114" s="37">
        <v>4509.2666666666664</v>
      </c>
      <c r="G114" s="38">
        <v>4432.3833333333332</v>
      </c>
      <c r="H114" s="38">
        <v>4383.6166666666668</v>
      </c>
      <c r="I114" s="38">
        <v>4306.7333333333336</v>
      </c>
      <c r="J114" s="38">
        <v>4558.0333333333328</v>
      </c>
      <c r="K114" s="38">
        <v>4634.9166666666661</v>
      </c>
      <c r="L114" s="38">
        <v>4683.6833333333325</v>
      </c>
      <c r="M114" s="28">
        <v>4586.1499999999996</v>
      </c>
      <c r="N114" s="28">
        <v>4460.5</v>
      </c>
      <c r="O114" s="39">
        <v>410025</v>
      </c>
      <c r="P114" s="40">
        <v>2.5126570410650667E-2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44651</v>
      </c>
      <c r="E115" s="37">
        <v>1836.75</v>
      </c>
      <c r="F115" s="37">
        <v>1835.7166666666665</v>
      </c>
      <c r="G115" s="38">
        <v>1814.4833333333329</v>
      </c>
      <c r="H115" s="38">
        <v>1792.2166666666665</v>
      </c>
      <c r="I115" s="38">
        <v>1770.9833333333329</v>
      </c>
      <c r="J115" s="38">
        <v>1857.9833333333329</v>
      </c>
      <c r="K115" s="38">
        <v>1879.2166666666665</v>
      </c>
      <c r="L115" s="38">
        <v>1901.4833333333329</v>
      </c>
      <c r="M115" s="28">
        <v>1856.95</v>
      </c>
      <c r="N115" s="28">
        <v>1813.45</v>
      </c>
      <c r="O115" s="39">
        <v>3243750</v>
      </c>
      <c r="P115" s="40">
        <v>-1.4357338195077484E-2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44651</v>
      </c>
      <c r="E116" s="37">
        <v>935.05</v>
      </c>
      <c r="F116" s="37">
        <v>934.56666666666661</v>
      </c>
      <c r="G116" s="38">
        <v>922.13333333333321</v>
      </c>
      <c r="H116" s="38">
        <v>909.21666666666658</v>
      </c>
      <c r="I116" s="38">
        <v>896.78333333333319</v>
      </c>
      <c r="J116" s="38">
        <v>947.48333333333323</v>
      </c>
      <c r="K116" s="38">
        <v>959.91666666666663</v>
      </c>
      <c r="L116" s="38">
        <v>972.83333333333326</v>
      </c>
      <c r="M116" s="28">
        <v>947</v>
      </c>
      <c r="N116" s="28">
        <v>921.65</v>
      </c>
      <c r="O116" s="39">
        <v>25596000</v>
      </c>
      <c r="P116" s="40">
        <v>4.9469964664310955E-3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44651</v>
      </c>
      <c r="E117" s="37">
        <v>214.75</v>
      </c>
      <c r="F117" s="37">
        <v>214.73333333333335</v>
      </c>
      <c r="G117" s="38">
        <v>212.9666666666667</v>
      </c>
      <c r="H117" s="38">
        <v>211.18333333333334</v>
      </c>
      <c r="I117" s="38">
        <v>209.41666666666669</v>
      </c>
      <c r="J117" s="38">
        <v>216.51666666666671</v>
      </c>
      <c r="K117" s="38">
        <v>218.28333333333336</v>
      </c>
      <c r="L117" s="38">
        <v>220.06666666666672</v>
      </c>
      <c r="M117" s="28">
        <v>216.5</v>
      </c>
      <c r="N117" s="28">
        <v>212.95</v>
      </c>
      <c r="O117" s="39">
        <v>22425200</v>
      </c>
      <c r="P117" s="40">
        <v>2.0124824863074767E-2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44651</v>
      </c>
      <c r="E118" s="37">
        <v>1876.75</v>
      </c>
      <c r="F118" s="37">
        <v>1881.0833333333333</v>
      </c>
      <c r="G118" s="38">
        <v>1859.1666666666665</v>
      </c>
      <c r="H118" s="38">
        <v>1841.5833333333333</v>
      </c>
      <c r="I118" s="38">
        <v>1819.6666666666665</v>
      </c>
      <c r="J118" s="38">
        <v>1898.6666666666665</v>
      </c>
      <c r="K118" s="38">
        <v>1920.583333333333</v>
      </c>
      <c r="L118" s="38">
        <v>1938.1666666666665</v>
      </c>
      <c r="M118" s="28">
        <v>1903</v>
      </c>
      <c r="N118" s="28">
        <v>1863.5</v>
      </c>
      <c r="O118" s="39">
        <v>29856000</v>
      </c>
      <c r="P118" s="40">
        <v>-2.2684866935087891E-2</v>
      </c>
    </row>
    <row r="119" spans="1:16" ht="12.75" customHeight="1">
      <c r="A119" s="28">
        <v>109</v>
      </c>
      <c r="B119" s="29" t="s">
        <v>86</v>
      </c>
      <c r="C119" s="30" t="s">
        <v>412</v>
      </c>
      <c r="D119" s="31">
        <v>44651</v>
      </c>
      <c r="E119" s="37">
        <v>839.95</v>
      </c>
      <c r="F119" s="37">
        <v>834.2833333333333</v>
      </c>
      <c r="G119" s="38">
        <v>824.66666666666663</v>
      </c>
      <c r="H119" s="38">
        <v>809.38333333333333</v>
      </c>
      <c r="I119" s="38">
        <v>799.76666666666665</v>
      </c>
      <c r="J119" s="38">
        <v>849.56666666666661</v>
      </c>
      <c r="K119" s="38">
        <v>859.18333333333339</v>
      </c>
      <c r="L119" s="38">
        <v>874.46666666666658</v>
      </c>
      <c r="M119" s="28">
        <v>843.9</v>
      </c>
      <c r="N119" s="28">
        <v>819</v>
      </c>
      <c r="O119" s="39">
        <v>1137750</v>
      </c>
      <c r="P119" s="40">
        <v>4.40467997247075E-2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44651</v>
      </c>
      <c r="E120" s="37">
        <v>121.6</v>
      </c>
      <c r="F120" s="37">
        <v>121.91666666666667</v>
      </c>
      <c r="G120" s="38">
        <v>120.33333333333334</v>
      </c>
      <c r="H120" s="38">
        <v>119.06666666666668</v>
      </c>
      <c r="I120" s="38">
        <v>117.48333333333335</v>
      </c>
      <c r="J120" s="38">
        <v>123.18333333333334</v>
      </c>
      <c r="K120" s="38">
        <v>124.76666666666668</v>
      </c>
      <c r="L120" s="38">
        <v>126.03333333333333</v>
      </c>
      <c r="M120" s="28">
        <v>123.5</v>
      </c>
      <c r="N120" s="28">
        <v>120.65</v>
      </c>
      <c r="O120" s="39">
        <v>41099500</v>
      </c>
      <c r="P120" s="40">
        <v>-3.3032573788040982E-2</v>
      </c>
    </row>
    <row r="121" spans="1:16" ht="12.75" customHeight="1">
      <c r="A121" s="28">
        <v>111</v>
      </c>
      <c r="B121" s="29" t="s">
        <v>47</v>
      </c>
      <c r="C121" s="30" t="s">
        <v>265</v>
      </c>
      <c r="D121" s="31">
        <v>44651</v>
      </c>
      <c r="E121" s="37">
        <v>994.85</v>
      </c>
      <c r="F121" s="37">
        <v>999.38333333333333</v>
      </c>
      <c r="G121" s="38">
        <v>983.81666666666661</v>
      </c>
      <c r="H121" s="38">
        <v>972.7833333333333</v>
      </c>
      <c r="I121" s="38">
        <v>957.21666666666658</v>
      </c>
      <c r="J121" s="38">
        <v>1010.4166666666666</v>
      </c>
      <c r="K121" s="38">
        <v>1025.9833333333336</v>
      </c>
      <c r="L121" s="38">
        <v>1037.0166666666667</v>
      </c>
      <c r="M121" s="28">
        <v>1014.95</v>
      </c>
      <c r="N121" s="28">
        <v>988.35</v>
      </c>
      <c r="O121" s="39">
        <v>963900</v>
      </c>
      <c r="P121" s="40">
        <v>1.951451689671585E-2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44651</v>
      </c>
      <c r="E122" s="37">
        <v>767.5</v>
      </c>
      <c r="F122" s="37">
        <v>772.93333333333339</v>
      </c>
      <c r="G122" s="38">
        <v>759.86666666666679</v>
      </c>
      <c r="H122" s="38">
        <v>752.23333333333335</v>
      </c>
      <c r="I122" s="38">
        <v>739.16666666666674</v>
      </c>
      <c r="J122" s="38">
        <v>780.56666666666683</v>
      </c>
      <c r="K122" s="38">
        <v>793.63333333333344</v>
      </c>
      <c r="L122" s="38">
        <v>801.26666666666688</v>
      </c>
      <c r="M122" s="28">
        <v>786</v>
      </c>
      <c r="N122" s="28">
        <v>765.3</v>
      </c>
      <c r="O122" s="39">
        <v>12721625</v>
      </c>
      <c r="P122" s="40">
        <v>6.2288047615751954E-3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44651</v>
      </c>
      <c r="E123" s="37">
        <v>251.85</v>
      </c>
      <c r="F123" s="37">
        <v>251.48333333333335</v>
      </c>
      <c r="G123" s="38">
        <v>249.06666666666669</v>
      </c>
      <c r="H123" s="38">
        <v>246.28333333333333</v>
      </c>
      <c r="I123" s="38">
        <v>243.86666666666667</v>
      </c>
      <c r="J123" s="38">
        <v>254.26666666666671</v>
      </c>
      <c r="K123" s="38">
        <v>256.68333333333334</v>
      </c>
      <c r="L123" s="38">
        <v>259.4666666666667</v>
      </c>
      <c r="M123" s="28">
        <v>253.9</v>
      </c>
      <c r="N123" s="28">
        <v>248.7</v>
      </c>
      <c r="O123" s="39">
        <v>126169600</v>
      </c>
      <c r="P123" s="40">
        <v>3.015101635575064E-2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44651</v>
      </c>
      <c r="E124" s="37">
        <v>513.1</v>
      </c>
      <c r="F124" s="37">
        <v>505.38333333333338</v>
      </c>
      <c r="G124" s="38">
        <v>494.21666666666681</v>
      </c>
      <c r="H124" s="38">
        <v>475.33333333333343</v>
      </c>
      <c r="I124" s="38">
        <v>464.16666666666686</v>
      </c>
      <c r="J124" s="38">
        <v>524.26666666666677</v>
      </c>
      <c r="K124" s="38">
        <v>535.43333333333339</v>
      </c>
      <c r="L124" s="38">
        <v>554.31666666666672</v>
      </c>
      <c r="M124" s="28">
        <v>516.54999999999995</v>
      </c>
      <c r="N124" s="28">
        <v>486.5</v>
      </c>
      <c r="O124" s="39">
        <v>43442500</v>
      </c>
      <c r="P124" s="40">
        <v>6.0413742600842132E-2</v>
      </c>
    </row>
    <row r="125" spans="1:16" ht="12.75" customHeight="1">
      <c r="A125" s="28">
        <v>115</v>
      </c>
      <c r="B125" s="29" t="s">
        <v>42</v>
      </c>
      <c r="C125" s="30" t="s">
        <v>414</v>
      </c>
      <c r="D125" s="31">
        <v>44651</v>
      </c>
      <c r="E125" s="37">
        <v>2333.1999999999998</v>
      </c>
      <c r="F125" s="37">
        <v>2353.75</v>
      </c>
      <c r="G125" s="38">
        <v>2297.3000000000002</v>
      </c>
      <c r="H125" s="38">
        <v>2261.4</v>
      </c>
      <c r="I125" s="38">
        <v>2204.9500000000003</v>
      </c>
      <c r="J125" s="38">
        <v>2389.65</v>
      </c>
      <c r="K125" s="38">
        <v>2446.1</v>
      </c>
      <c r="L125" s="38">
        <v>2482</v>
      </c>
      <c r="M125" s="28">
        <v>2410.1999999999998</v>
      </c>
      <c r="N125" s="28">
        <v>2317.85</v>
      </c>
      <c r="O125" s="39">
        <v>497000</v>
      </c>
      <c r="P125" s="40">
        <v>-1.7640954686959531E-2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44651</v>
      </c>
      <c r="E126" s="37">
        <v>706.45</v>
      </c>
      <c r="F126" s="37">
        <v>703.86666666666667</v>
      </c>
      <c r="G126" s="38">
        <v>695.23333333333335</v>
      </c>
      <c r="H126" s="38">
        <v>684.01666666666665</v>
      </c>
      <c r="I126" s="38">
        <v>675.38333333333333</v>
      </c>
      <c r="J126" s="38">
        <v>715.08333333333337</v>
      </c>
      <c r="K126" s="38">
        <v>723.71666666666681</v>
      </c>
      <c r="L126" s="38">
        <v>734.93333333333339</v>
      </c>
      <c r="M126" s="28">
        <v>712.5</v>
      </c>
      <c r="N126" s="28">
        <v>692.65</v>
      </c>
      <c r="O126" s="39">
        <v>34291350</v>
      </c>
      <c r="P126" s="40">
        <v>-5.3645547811105023E-3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44651</v>
      </c>
      <c r="E127" s="37">
        <v>2655.85</v>
      </c>
      <c r="F127" s="37">
        <v>2662.5333333333333</v>
      </c>
      <c r="G127" s="38">
        <v>2627.7666666666664</v>
      </c>
      <c r="H127" s="38">
        <v>2599.6833333333329</v>
      </c>
      <c r="I127" s="38">
        <v>2564.9166666666661</v>
      </c>
      <c r="J127" s="38">
        <v>2690.6166666666668</v>
      </c>
      <c r="K127" s="38">
        <v>2725.3833333333341</v>
      </c>
      <c r="L127" s="38">
        <v>2753.4666666666672</v>
      </c>
      <c r="M127" s="28">
        <v>2697.3</v>
      </c>
      <c r="N127" s="28">
        <v>2634.45</v>
      </c>
      <c r="O127" s="39">
        <v>2712875</v>
      </c>
      <c r="P127" s="40">
        <v>-3.1029556210375925E-2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44651</v>
      </c>
      <c r="E128" s="37">
        <v>1769.35</v>
      </c>
      <c r="F128" s="37">
        <v>1785.3666666666668</v>
      </c>
      <c r="G128" s="38">
        <v>1741.7333333333336</v>
      </c>
      <c r="H128" s="38">
        <v>1714.1166666666668</v>
      </c>
      <c r="I128" s="38">
        <v>1670.4833333333336</v>
      </c>
      <c r="J128" s="38">
        <v>1812.9833333333336</v>
      </c>
      <c r="K128" s="38">
        <v>1856.6166666666668</v>
      </c>
      <c r="L128" s="38">
        <v>1884.2333333333336</v>
      </c>
      <c r="M128" s="28">
        <v>1829</v>
      </c>
      <c r="N128" s="28">
        <v>1757.75</v>
      </c>
      <c r="O128" s="39">
        <v>14586400</v>
      </c>
      <c r="P128" s="40">
        <v>7.7504949324823449E-2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44651</v>
      </c>
      <c r="E129" s="37">
        <v>84</v>
      </c>
      <c r="F129" s="37">
        <v>81.649999999999991</v>
      </c>
      <c r="G129" s="38">
        <v>77.699999999999989</v>
      </c>
      <c r="H129" s="38">
        <v>71.399999999999991</v>
      </c>
      <c r="I129" s="38">
        <v>67.449999999999989</v>
      </c>
      <c r="J129" s="38">
        <v>87.949999999999989</v>
      </c>
      <c r="K129" s="38">
        <v>91.9</v>
      </c>
      <c r="L129" s="38">
        <v>98.199999999999989</v>
      </c>
      <c r="M129" s="28">
        <v>85.6</v>
      </c>
      <c r="N129" s="28">
        <v>75.349999999999994</v>
      </c>
      <c r="O129" s="39">
        <v>69161000</v>
      </c>
      <c r="P129" s="40">
        <v>0.18555912498087807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44651</v>
      </c>
      <c r="E130" s="37">
        <v>2647.85</v>
      </c>
      <c r="F130" s="37">
        <v>2666.5166666666669</v>
      </c>
      <c r="G130" s="38">
        <v>2608.6333333333337</v>
      </c>
      <c r="H130" s="38">
        <v>2569.416666666667</v>
      </c>
      <c r="I130" s="38">
        <v>2511.5333333333338</v>
      </c>
      <c r="J130" s="38">
        <v>2705.7333333333336</v>
      </c>
      <c r="K130" s="38">
        <v>2763.6166666666668</v>
      </c>
      <c r="L130" s="38">
        <v>2802.8333333333335</v>
      </c>
      <c r="M130" s="28">
        <v>2724.4</v>
      </c>
      <c r="N130" s="28">
        <v>2627.3</v>
      </c>
      <c r="O130" s="39">
        <v>840125</v>
      </c>
      <c r="P130" s="40">
        <v>1.4031382015691008E-2</v>
      </c>
    </row>
    <row r="131" spans="1:16" ht="12.75" customHeight="1">
      <c r="A131" s="28">
        <v>121</v>
      </c>
      <c r="B131" s="29" t="s">
        <v>47</v>
      </c>
      <c r="C131" s="30" t="s">
        <v>267</v>
      </c>
      <c r="D131" s="31">
        <v>44651</v>
      </c>
      <c r="E131" s="37">
        <v>606.54999999999995</v>
      </c>
      <c r="F131" s="37">
        <v>604.86666666666667</v>
      </c>
      <c r="G131" s="38">
        <v>597.7833333333333</v>
      </c>
      <c r="H131" s="38">
        <v>589.01666666666665</v>
      </c>
      <c r="I131" s="38">
        <v>581.93333333333328</v>
      </c>
      <c r="J131" s="38">
        <v>613.63333333333333</v>
      </c>
      <c r="K131" s="38">
        <v>620.71666666666658</v>
      </c>
      <c r="L131" s="38">
        <v>629.48333333333335</v>
      </c>
      <c r="M131" s="28">
        <v>611.95000000000005</v>
      </c>
      <c r="N131" s="28">
        <v>596.1</v>
      </c>
      <c r="O131" s="39">
        <v>6636600</v>
      </c>
      <c r="P131" s="40">
        <v>-9.9355531686358758E-3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44651</v>
      </c>
      <c r="E132" s="37">
        <v>367.05</v>
      </c>
      <c r="F132" s="37">
        <v>368.68333333333339</v>
      </c>
      <c r="G132" s="38">
        <v>363.96666666666681</v>
      </c>
      <c r="H132" s="38">
        <v>360.88333333333344</v>
      </c>
      <c r="I132" s="38">
        <v>356.16666666666686</v>
      </c>
      <c r="J132" s="38">
        <v>371.76666666666677</v>
      </c>
      <c r="K132" s="38">
        <v>376.48333333333335</v>
      </c>
      <c r="L132" s="38">
        <v>379.56666666666672</v>
      </c>
      <c r="M132" s="28">
        <v>373.4</v>
      </c>
      <c r="N132" s="28">
        <v>365.6</v>
      </c>
      <c r="O132" s="39">
        <v>20640000</v>
      </c>
      <c r="P132" s="40">
        <v>-1.2251148545176111E-2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44651</v>
      </c>
      <c r="E133" s="37">
        <v>1772.05</v>
      </c>
      <c r="F133" s="37">
        <v>1776.7833333333335</v>
      </c>
      <c r="G133" s="38">
        <v>1759.7666666666671</v>
      </c>
      <c r="H133" s="38">
        <v>1747.4833333333336</v>
      </c>
      <c r="I133" s="38">
        <v>1730.4666666666672</v>
      </c>
      <c r="J133" s="38">
        <v>1789.0666666666671</v>
      </c>
      <c r="K133" s="38">
        <v>1806.0833333333335</v>
      </c>
      <c r="L133" s="38">
        <v>1818.366666666667</v>
      </c>
      <c r="M133" s="28">
        <v>1793.8</v>
      </c>
      <c r="N133" s="28">
        <v>1764.5</v>
      </c>
      <c r="O133" s="39">
        <v>13768375</v>
      </c>
      <c r="P133" s="40">
        <v>-2.5318516709406928E-2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44651</v>
      </c>
      <c r="E134" s="37">
        <v>6090.95</v>
      </c>
      <c r="F134" s="37">
        <v>6121.833333333333</v>
      </c>
      <c r="G134" s="38">
        <v>6041.7166666666662</v>
      </c>
      <c r="H134" s="38">
        <v>5992.4833333333336</v>
      </c>
      <c r="I134" s="38">
        <v>5912.3666666666668</v>
      </c>
      <c r="J134" s="38">
        <v>6171.0666666666657</v>
      </c>
      <c r="K134" s="38">
        <v>6251.1833333333325</v>
      </c>
      <c r="L134" s="38">
        <v>6300.4166666666652</v>
      </c>
      <c r="M134" s="28">
        <v>6201.95</v>
      </c>
      <c r="N134" s="28">
        <v>6072.6</v>
      </c>
      <c r="O134" s="39">
        <v>1194150</v>
      </c>
      <c r="P134" s="40">
        <v>-2.1028037383177569E-2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44651</v>
      </c>
      <c r="E135" s="37">
        <v>4918.55</v>
      </c>
      <c r="F135" s="37">
        <v>4934.1833333333334</v>
      </c>
      <c r="G135" s="38">
        <v>4887.3666666666668</v>
      </c>
      <c r="H135" s="38">
        <v>4856.1833333333334</v>
      </c>
      <c r="I135" s="38">
        <v>4809.3666666666668</v>
      </c>
      <c r="J135" s="38">
        <v>4965.3666666666668</v>
      </c>
      <c r="K135" s="38">
        <v>5012.1833333333343</v>
      </c>
      <c r="L135" s="38">
        <v>5043.3666666666668</v>
      </c>
      <c r="M135" s="28">
        <v>4981</v>
      </c>
      <c r="N135" s="28">
        <v>4903</v>
      </c>
      <c r="O135" s="39">
        <v>625200</v>
      </c>
      <c r="P135" s="40">
        <v>-3.3693972179289024E-2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44651</v>
      </c>
      <c r="E136" s="37">
        <v>747.65</v>
      </c>
      <c r="F136" s="37">
        <v>754.93333333333339</v>
      </c>
      <c r="G136" s="38">
        <v>738.21666666666681</v>
      </c>
      <c r="H136" s="38">
        <v>728.78333333333342</v>
      </c>
      <c r="I136" s="38">
        <v>712.06666666666683</v>
      </c>
      <c r="J136" s="38">
        <v>764.36666666666679</v>
      </c>
      <c r="K136" s="38">
        <v>781.08333333333348</v>
      </c>
      <c r="L136" s="38">
        <v>790.51666666666677</v>
      </c>
      <c r="M136" s="28">
        <v>771.65</v>
      </c>
      <c r="N136" s="28">
        <v>745.5</v>
      </c>
      <c r="O136" s="39">
        <v>9897400</v>
      </c>
      <c r="P136" s="40">
        <v>3.8715432649420158E-2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44651</v>
      </c>
      <c r="E137" s="37">
        <v>776.75</v>
      </c>
      <c r="F137" s="37">
        <v>782.06666666666661</v>
      </c>
      <c r="G137" s="38">
        <v>769.73333333333323</v>
      </c>
      <c r="H137" s="38">
        <v>762.71666666666658</v>
      </c>
      <c r="I137" s="38">
        <v>750.38333333333321</v>
      </c>
      <c r="J137" s="38">
        <v>789.08333333333326</v>
      </c>
      <c r="K137" s="38">
        <v>801.41666666666674</v>
      </c>
      <c r="L137" s="38">
        <v>808.43333333333328</v>
      </c>
      <c r="M137" s="28">
        <v>794.4</v>
      </c>
      <c r="N137" s="28">
        <v>775.05</v>
      </c>
      <c r="O137" s="39">
        <v>15211700</v>
      </c>
      <c r="P137" s="40">
        <v>-1.9713099963911945E-2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44651</v>
      </c>
      <c r="E138" s="37">
        <v>159.65</v>
      </c>
      <c r="F138" s="37">
        <v>160.19999999999999</v>
      </c>
      <c r="G138" s="38">
        <v>157.89999999999998</v>
      </c>
      <c r="H138" s="38">
        <v>156.14999999999998</v>
      </c>
      <c r="I138" s="38">
        <v>153.84999999999997</v>
      </c>
      <c r="J138" s="38">
        <v>161.94999999999999</v>
      </c>
      <c r="K138" s="38">
        <v>164.25</v>
      </c>
      <c r="L138" s="38">
        <v>166</v>
      </c>
      <c r="M138" s="28">
        <v>162.5</v>
      </c>
      <c r="N138" s="28">
        <v>158.44999999999999</v>
      </c>
      <c r="O138" s="39">
        <v>31920000</v>
      </c>
      <c r="P138" s="40">
        <v>2.0982599795291709E-2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44651</v>
      </c>
      <c r="E139" s="37">
        <v>117.75</v>
      </c>
      <c r="F139" s="37">
        <v>118.03333333333335</v>
      </c>
      <c r="G139" s="38">
        <v>116.7166666666667</v>
      </c>
      <c r="H139" s="38">
        <v>115.68333333333335</v>
      </c>
      <c r="I139" s="38">
        <v>114.3666666666667</v>
      </c>
      <c r="J139" s="38">
        <v>119.06666666666669</v>
      </c>
      <c r="K139" s="38">
        <v>120.38333333333333</v>
      </c>
      <c r="L139" s="38">
        <v>121.41666666666669</v>
      </c>
      <c r="M139" s="28">
        <v>119.35</v>
      </c>
      <c r="N139" s="28">
        <v>117</v>
      </c>
      <c r="O139" s="39">
        <v>29967000</v>
      </c>
      <c r="P139" s="40">
        <v>-2.8947893791175885E-3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44651</v>
      </c>
      <c r="E140" s="37">
        <v>486.15</v>
      </c>
      <c r="F140" s="37">
        <v>488.81666666666666</v>
      </c>
      <c r="G140" s="38">
        <v>482.58333333333331</v>
      </c>
      <c r="H140" s="38">
        <v>479.01666666666665</v>
      </c>
      <c r="I140" s="38">
        <v>472.7833333333333</v>
      </c>
      <c r="J140" s="38">
        <v>492.38333333333333</v>
      </c>
      <c r="K140" s="38">
        <v>498.61666666666667</v>
      </c>
      <c r="L140" s="38">
        <v>502.18333333333334</v>
      </c>
      <c r="M140" s="28">
        <v>495.05</v>
      </c>
      <c r="N140" s="28">
        <v>485.25</v>
      </c>
      <c r="O140" s="39">
        <v>9370000</v>
      </c>
      <c r="P140" s="40">
        <v>-9.8277501849307839E-3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44651</v>
      </c>
      <c r="E141" s="37">
        <v>7655.85</v>
      </c>
      <c r="F141" s="37">
        <v>7717.6166666666659</v>
      </c>
      <c r="G141" s="38">
        <v>7558.2333333333318</v>
      </c>
      <c r="H141" s="38">
        <v>7460.6166666666659</v>
      </c>
      <c r="I141" s="38">
        <v>7301.2333333333318</v>
      </c>
      <c r="J141" s="38">
        <v>7815.2333333333318</v>
      </c>
      <c r="K141" s="38">
        <v>7974.616666666665</v>
      </c>
      <c r="L141" s="38">
        <v>8072.2333333333318</v>
      </c>
      <c r="M141" s="28">
        <v>7877</v>
      </c>
      <c r="N141" s="28">
        <v>7620</v>
      </c>
      <c r="O141" s="39">
        <v>2689700</v>
      </c>
      <c r="P141" s="40">
        <v>-8.4420850844208507E-3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44651</v>
      </c>
      <c r="E142" s="37">
        <v>907.1</v>
      </c>
      <c r="F142" s="37">
        <v>912.9666666666667</v>
      </c>
      <c r="G142" s="38">
        <v>898.98333333333335</v>
      </c>
      <c r="H142" s="38">
        <v>890.86666666666667</v>
      </c>
      <c r="I142" s="38">
        <v>876.88333333333333</v>
      </c>
      <c r="J142" s="38">
        <v>921.08333333333337</v>
      </c>
      <c r="K142" s="38">
        <v>935.06666666666672</v>
      </c>
      <c r="L142" s="38">
        <v>943.18333333333339</v>
      </c>
      <c r="M142" s="28">
        <v>926.95</v>
      </c>
      <c r="N142" s="28">
        <v>904.85</v>
      </c>
      <c r="O142" s="39">
        <v>13103750</v>
      </c>
      <c r="P142" s="40">
        <v>-1.3337143945889303E-3</v>
      </c>
    </row>
    <row r="143" spans="1:16" ht="12.75" customHeight="1">
      <c r="A143" s="28">
        <v>133</v>
      </c>
      <c r="B143" s="29" t="s">
        <v>44</v>
      </c>
      <c r="C143" s="30" t="s">
        <v>455</v>
      </c>
      <c r="D143" s="31">
        <v>44651</v>
      </c>
      <c r="E143" s="37">
        <v>1407.35</v>
      </c>
      <c r="F143" s="37">
        <v>1416.8</v>
      </c>
      <c r="G143" s="38">
        <v>1393.55</v>
      </c>
      <c r="H143" s="38">
        <v>1379.75</v>
      </c>
      <c r="I143" s="38">
        <v>1356.5</v>
      </c>
      <c r="J143" s="38">
        <v>1430.6</v>
      </c>
      <c r="K143" s="38">
        <v>1453.85</v>
      </c>
      <c r="L143" s="38">
        <v>1467.6499999999999</v>
      </c>
      <c r="M143" s="28">
        <v>1440.05</v>
      </c>
      <c r="N143" s="28">
        <v>1403</v>
      </c>
      <c r="O143" s="39">
        <v>2241750</v>
      </c>
      <c r="P143" s="40">
        <v>4.7058823529411761E-3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44651</v>
      </c>
      <c r="E144" s="37">
        <v>1991.15</v>
      </c>
      <c r="F144" s="37">
        <v>2017.75</v>
      </c>
      <c r="G144" s="38">
        <v>1953.5</v>
      </c>
      <c r="H144" s="38">
        <v>1915.85</v>
      </c>
      <c r="I144" s="38">
        <v>1851.6</v>
      </c>
      <c r="J144" s="38">
        <v>2055.4</v>
      </c>
      <c r="K144" s="38">
        <v>2119.65</v>
      </c>
      <c r="L144" s="38">
        <v>2157.3000000000002</v>
      </c>
      <c r="M144" s="28">
        <v>2082</v>
      </c>
      <c r="N144" s="28">
        <v>1980.1</v>
      </c>
      <c r="O144" s="39">
        <v>776800</v>
      </c>
      <c r="P144" s="40">
        <v>5.9570059570059567E-3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44651</v>
      </c>
      <c r="E145" s="37">
        <v>772.65</v>
      </c>
      <c r="F145" s="37">
        <v>778.18333333333339</v>
      </c>
      <c r="G145" s="38">
        <v>762.96666666666681</v>
      </c>
      <c r="H145" s="38">
        <v>753.28333333333342</v>
      </c>
      <c r="I145" s="38">
        <v>738.06666666666683</v>
      </c>
      <c r="J145" s="38">
        <v>787.86666666666679</v>
      </c>
      <c r="K145" s="38">
        <v>803.08333333333348</v>
      </c>
      <c r="L145" s="38">
        <v>812.76666666666677</v>
      </c>
      <c r="M145" s="28">
        <v>793.4</v>
      </c>
      <c r="N145" s="28">
        <v>768.5</v>
      </c>
      <c r="O145" s="39">
        <v>2062450</v>
      </c>
      <c r="P145" s="40">
        <v>4.6503957783641164E-2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44651</v>
      </c>
      <c r="E146" s="37">
        <v>772.7</v>
      </c>
      <c r="F146" s="37">
        <v>777.58333333333337</v>
      </c>
      <c r="G146" s="38">
        <v>757.61666666666679</v>
      </c>
      <c r="H146" s="38">
        <v>742.53333333333342</v>
      </c>
      <c r="I146" s="38">
        <v>722.56666666666683</v>
      </c>
      <c r="J146" s="38">
        <v>792.66666666666674</v>
      </c>
      <c r="K146" s="38">
        <v>812.63333333333321</v>
      </c>
      <c r="L146" s="38">
        <v>827.7166666666667</v>
      </c>
      <c r="M146" s="28">
        <v>797.55</v>
      </c>
      <c r="N146" s="28">
        <v>762.5</v>
      </c>
      <c r="O146" s="39">
        <v>3608400</v>
      </c>
      <c r="P146" s="40">
        <v>6.2544169611307418E-2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44651</v>
      </c>
      <c r="E147" s="37">
        <v>4108.8</v>
      </c>
      <c r="F147" s="37">
        <v>4099.5</v>
      </c>
      <c r="G147" s="38">
        <v>4063.45</v>
      </c>
      <c r="H147" s="38">
        <v>4018.1</v>
      </c>
      <c r="I147" s="38">
        <v>3982.0499999999997</v>
      </c>
      <c r="J147" s="38">
        <v>4144.8500000000004</v>
      </c>
      <c r="K147" s="38">
        <v>4180.8999999999996</v>
      </c>
      <c r="L147" s="38">
        <v>4226.25</v>
      </c>
      <c r="M147" s="28">
        <v>4135.55</v>
      </c>
      <c r="N147" s="28">
        <v>4054.15</v>
      </c>
      <c r="O147" s="39">
        <v>2804200</v>
      </c>
      <c r="P147" s="40">
        <v>-1.6001122885816548E-2</v>
      </c>
    </row>
    <row r="148" spans="1:16" ht="12.75" customHeight="1">
      <c r="A148" s="28">
        <v>138</v>
      </c>
      <c r="B148" s="29" t="s">
        <v>49</v>
      </c>
      <c r="C148" s="30" t="s">
        <v>159</v>
      </c>
      <c r="D148" s="31">
        <v>44651</v>
      </c>
      <c r="E148" s="37">
        <v>135.15</v>
      </c>
      <c r="F148" s="37">
        <v>135.93333333333331</v>
      </c>
      <c r="G148" s="38">
        <v>133.86666666666662</v>
      </c>
      <c r="H148" s="38">
        <v>132.58333333333331</v>
      </c>
      <c r="I148" s="38">
        <v>130.51666666666662</v>
      </c>
      <c r="J148" s="38">
        <v>137.21666666666661</v>
      </c>
      <c r="K148" s="38">
        <v>139.28333333333327</v>
      </c>
      <c r="L148" s="38">
        <v>140.56666666666661</v>
      </c>
      <c r="M148" s="28">
        <v>138</v>
      </c>
      <c r="N148" s="28">
        <v>134.65</v>
      </c>
      <c r="O148" s="39">
        <v>36162000</v>
      </c>
      <c r="P148" s="40">
        <v>-1.9353590090961874E-4</v>
      </c>
    </row>
    <row r="149" spans="1:16" ht="12.75" customHeight="1">
      <c r="A149" s="28">
        <v>139</v>
      </c>
      <c r="B149" s="29" t="s">
        <v>86</v>
      </c>
      <c r="C149" s="30" t="s">
        <v>160</v>
      </c>
      <c r="D149" s="31">
        <v>44651</v>
      </c>
      <c r="E149" s="37">
        <v>3252.75</v>
      </c>
      <c r="F149" s="37">
        <v>3237.6</v>
      </c>
      <c r="G149" s="38">
        <v>3198.6</v>
      </c>
      <c r="H149" s="38">
        <v>3144.45</v>
      </c>
      <c r="I149" s="38">
        <v>3105.45</v>
      </c>
      <c r="J149" s="38">
        <v>3291.75</v>
      </c>
      <c r="K149" s="38">
        <v>3330.75</v>
      </c>
      <c r="L149" s="38">
        <v>3384.9</v>
      </c>
      <c r="M149" s="28">
        <v>3276.6</v>
      </c>
      <c r="N149" s="28">
        <v>3183.45</v>
      </c>
      <c r="O149" s="39">
        <v>1613325</v>
      </c>
      <c r="P149" s="40">
        <v>-4.0187402394586152E-2</v>
      </c>
    </row>
    <row r="150" spans="1:16" ht="12.75" customHeight="1">
      <c r="A150" s="28">
        <v>140</v>
      </c>
      <c r="B150" s="29" t="s">
        <v>49</v>
      </c>
      <c r="C150" s="30" t="s">
        <v>161</v>
      </c>
      <c r="D150" s="31">
        <v>44651</v>
      </c>
      <c r="E150" s="37">
        <v>66772.649999999994</v>
      </c>
      <c r="F150" s="37">
        <v>66965.899999999994</v>
      </c>
      <c r="G150" s="38">
        <v>66421.849999999991</v>
      </c>
      <c r="H150" s="38">
        <v>66071.05</v>
      </c>
      <c r="I150" s="38">
        <v>65527</v>
      </c>
      <c r="J150" s="38">
        <v>67316.699999999983</v>
      </c>
      <c r="K150" s="38">
        <v>67860.749999999971</v>
      </c>
      <c r="L150" s="38">
        <v>68211.549999999974</v>
      </c>
      <c r="M150" s="28">
        <v>67509.95</v>
      </c>
      <c r="N150" s="28">
        <v>66615.100000000006</v>
      </c>
      <c r="O150" s="39">
        <v>87530</v>
      </c>
      <c r="P150" s="40">
        <v>1.0855757015821688E-2</v>
      </c>
    </row>
    <row r="151" spans="1:16" ht="12.75" customHeight="1">
      <c r="A151" s="28">
        <v>141</v>
      </c>
      <c r="B151" s="29" t="s">
        <v>63</v>
      </c>
      <c r="C151" s="30" t="s">
        <v>162</v>
      </c>
      <c r="D151" s="31">
        <v>44651</v>
      </c>
      <c r="E151" s="37">
        <v>1340.7</v>
      </c>
      <c r="F151" s="37">
        <v>1352.6833333333332</v>
      </c>
      <c r="G151" s="38">
        <v>1325.3666666666663</v>
      </c>
      <c r="H151" s="38">
        <v>1310.0333333333331</v>
      </c>
      <c r="I151" s="38">
        <v>1282.7166666666662</v>
      </c>
      <c r="J151" s="38">
        <v>1368.0166666666664</v>
      </c>
      <c r="K151" s="38">
        <v>1395.3333333333335</v>
      </c>
      <c r="L151" s="38">
        <v>1410.6666666666665</v>
      </c>
      <c r="M151" s="28">
        <v>1380</v>
      </c>
      <c r="N151" s="28">
        <v>1337.35</v>
      </c>
      <c r="O151" s="39">
        <v>3603375</v>
      </c>
      <c r="P151" s="40">
        <v>3.4560723514211883E-2</v>
      </c>
    </row>
    <row r="152" spans="1:16" ht="12.75" customHeight="1">
      <c r="A152" s="28">
        <v>142</v>
      </c>
      <c r="B152" s="29" t="s">
        <v>44</v>
      </c>
      <c r="C152" s="30" t="s">
        <v>163</v>
      </c>
      <c r="D152" s="31">
        <v>44651</v>
      </c>
      <c r="E152" s="37">
        <v>337.55</v>
      </c>
      <c r="F152" s="37">
        <v>339.76666666666665</v>
      </c>
      <c r="G152" s="38">
        <v>333.5333333333333</v>
      </c>
      <c r="H152" s="38">
        <v>329.51666666666665</v>
      </c>
      <c r="I152" s="38">
        <v>323.2833333333333</v>
      </c>
      <c r="J152" s="38">
        <v>343.7833333333333</v>
      </c>
      <c r="K152" s="38">
        <v>350.01666666666665</v>
      </c>
      <c r="L152" s="38">
        <v>354.0333333333333</v>
      </c>
      <c r="M152" s="28">
        <v>346</v>
      </c>
      <c r="N152" s="28">
        <v>335.75</v>
      </c>
      <c r="O152" s="39">
        <v>4054400</v>
      </c>
      <c r="P152" s="40">
        <v>0.10945709281961472</v>
      </c>
    </row>
    <row r="153" spans="1:16" ht="12.75" customHeight="1">
      <c r="A153" s="28">
        <v>143</v>
      </c>
      <c r="B153" s="29" t="s">
        <v>119</v>
      </c>
      <c r="C153" s="30" t="s">
        <v>164</v>
      </c>
      <c r="D153" s="31">
        <v>44651</v>
      </c>
      <c r="E153" s="37">
        <v>123.7</v>
      </c>
      <c r="F153" s="37">
        <v>123.06666666666668</v>
      </c>
      <c r="G153" s="38">
        <v>121.23333333333335</v>
      </c>
      <c r="H153" s="38">
        <v>118.76666666666667</v>
      </c>
      <c r="I153" s="38">
        <v>116.93333333333334</v>
      </c>
      <c r="J153" s="38">
        <v>125.53333333333336</v>
      </c>
      <c r="K153" s="38">
        <v>127.3666666666667</v>
      </c>
      <c r="L153" s="38">
        <v>129.83333333333337</v>
      </c>
      <c r="M153" s="28">
        <v>124.9</v>
      </c>
      <c r="N153" s="28">
        <v>120.6</v>
      </c>
      <c r="O153" s="39">
        <v>89581500</v>
      </c>
      <c r="P153" s="40">
        <v>-5.3354890864995959E-2</v>
      </c>
    </row>
    <row r="154" spans="1:16" ht="12.75" customHeight="1">
      <c r="A154" s="28">
        <v>144</v>
      </c>
      <c r="B154" s="29" t="s">
        <v>44</v>
      </c>
      <c r="C154" s="30" t="s">
        <v>165</v>
      </c>
      <c r="D154" s="31">
        <v>44651</v>
      </c>
      <c r="E154" s="37">
        <v>4645.3</v>
      </c>
      <c r="F154" s="37">
        <v>4692.8</v>
      </c>
      <c r="G154" s="38">
        <v>4569.2000000000007</v>
      </c>
      <c r="H154" s="38">
        <v>4493.1000000000004</v>
      </c>
      <c r="I154" s="38">
        <v>4369.5000000000009</v>
      </c>
      <c r="J154" s="38">
        <v>4768.9000000000005</v>
      </c>
      <c r="K154" s="38">
        <v>4892.5000000000009</v>
      </c>
      <c r="L154" s="38">
        <v>4968.6000000000004</v>
      </c>
      <c r="M154" s="28">
        <v>4816.3999999999996</v>
      </c>
      <c r="N154" s="28">
        <v>4616.7</v>
      </c>
      <c r="O154" s="39">
        <v>1685375</v>
      </c>
      <c r="P154" s="40">
        <v>8.0747663551401869E-3</v>
      </c>
    </row>
    <row r="155" spans="1:16" ht="12.75" customHeight="1">
      <c r="A155" s="28">
        <v>145</v>
      </c>
      <c r="B155" s="29" t="s">
        <v>38</v>
      </c>
      <c r="C155" s="30" t="s">
        <v>166</v>
      </c>
      <c r="D155" s="31">
        <v>44651</v>
      </c>
      <c r="E155" s="37">
        <v>4001.5</v>
      </c>
      <c r="F155" s="37">
        <v>4028.1166666666668</v>
      </c>
      <c r="G155" s="38">
        <v>3941.2333333333336</v>
      </c>
      <c r="H155" s="38">
        <v>3880.9666666666667</v>
      </c>
      <c r="I155" s="38">
        <v>3794.0833333333335</v>
      </c>
      <c r="J155" s="38">
        <v>4088.3833333333337</v>
      </c>
      <c r="K155" s="38">
        <v>4175.2666666666664</v>
      </c>
      <c r="L155" s="38">
        <v>4235.5333333333338</v>
      </c>
      <c r="M155" s="28">
        <v>4115</v>
      </c>
      <c r="N155" s="28">
        <v>3967.85</v>
      </c>
      <c r="O155" s="39">
        <v>387900</v>
      </c>
      <c r="P155" s="40">
        <v>-6.9124423963133645E-3</v>
      </c>
    </row>
    <row r="156" spans="1:16" ht="12.75" customHeight="1">
      <c r="A156" s="28">
        <v>146</v>
      </c>
      <c r="B156" s="254" t="s">
        <v>44</v>
      </c>
      <c r="C156" s="30" t="s">
        <v>456</v>
      </c>
      <c r="D156" s="31">
        <v>44651</v>
      </c>
      <c r="E156" s="37">
        <v>39.1</v>
      </c>
      <c r="F156" s="37">
        <v>39.166666666666664</v>
      </c>
      <c r="G156" s="38">
        <v>38.833333333333329</v>
      </c>
      <c r="H156" s="38">
        <v>38.566666666666663</v>
      </c>
      <c r="I156" s="38">
        <v>38.233333333333327</v>
      </c>
      <c r="J156" s="38">
        <v>39.43333333333333</v>
      </c>
      <c r="K156" s="38">
        <v>39.766666666666659</v>
      </c>
      <c r="L156" s="38">
        <v>40.033333333333331</v>
      </c>
      <c r="M156" s="28">
        <v>39.5</v>
      </c>
      <c r="N156" s="28">
        <v>38.9</v>
      </c>
      <c r="O156" s="39">
        <v>25212000</v>
      </c>
      <c r="P156" s="40">
        <v>-3.2243205895900504E-2</v>
      </c>
    </row>
    <row r="157" spans="1:16" ht="12.75" customHeight="1">
      <c r="A157" s="28">
        <v>147</v>
      </c>
      <c r="B157" s="29" t="s">
        <v>56</v>
      </c>
      <c r="C157" s="30" t="s">
        <v>167</v>
      </c>
      <c r="D157" s="31">
        <v>44651</v>
      </c>
      <c r="E157" s="37">
        <v>17385.45</v>
      </c>
      <c r="F157" s="37">
        <v>17437.683333333334</v>
      </c>
      <c r="G157" s="38">
        <v>17297.76666666667</v>
      </c>
      <c r="H157" s="38">
        <v>17210.083333333336</v>
      </c>
      <c r="I157" s="38">
        <v>17070.166666666672</v>
      </c>
      <c r="J157" s="38">
        <v>17525.366666666669</v>
      </c>
      <c r="K157" s="38">
        <v>17665.283333333333</v>
      </c>
      <c r="L157" s="38">
        <v>17752.966666666667</v>
      </c>
      <c r="M157" s="28">
        <v>17577.599999999999</v>
      </c>
      <c r="N157" s="28">
        <v>17350</v>
      </c>
      <c r="O157" s="39">
        <v>368150</v>
      </c>
      <c r="P157" s="40">
        <v>-1.0016806722689075E-2</v>
      </c>
    </row>
    <row r="158" spans="1:16" ht="12.75" customHeight="1">
      <c r="A158" s="28">
        <v>148</v>
      </c>
      <c r="B158" s="29" t="s">
        <v>119</v>
      </c>
      <c r="C158" s="30" t="s">
        <v>168</v>
      </c>
      <c r="D158" s="31">
        <v>44651</v>
      </c>
      <c r="E158" s="37">
        <v>151.85</v>
      </c>
      <c r="F158" s="37">
        <v>151.69999999999999</v>
      </c>
      <c r="G158" s="38">
        <v>149.44999999999999</v>
      </c>
      <c r="H158" s="38">
        <v>147.05000000000001</v>
      </c>
      <c r="I158" s="38">
        <v>144.80000000000001</v>
      </c>
      <c r="J158" s="38">
        <v>154.09999999999997</v>
      </c>
      <c r="K158" s="38">
        <v>156.34999999999997</v>
      </c>
      <c r="L158" s="38">
        <v>158.74999999999994</v>
      </c>
      <c r="M158" s="28">
        <v>153.94999999999999</v>
      </c>
      <c r="N158" s="28">
        <v>149.30000000000001</v>
      </c>
      <c r="O158" s="39">
        <v>73847400</v>
      </c>
      <c r="P158" s="40">
        <v>3.4055727554179564E-2</v>
      </c>
    </row>
    <row r="159" spans="1:16" ht="12.75" customHeight="1">
      <c r="A159" s="28">
        <v>149</v>
      </c>
      <c r="B159" s="29" t="s">
        <v>169</v>
      </c>
      <c r="C159" s="30" t="s">
        <v>170</v>
      </c>
      <c r="D159" s="31">
        <v>44651</v>
      </c>
      <c r="E159" s="37">
        <v>134</v>
      </c>
      <c r="F159" s="37">
        <v>133.29999999999998</v>
      </c>
      <c r="G159" s="38">
        <v>132.39999999999998</v>
      </c>
      <c r="H159" s="38">
        <v>130.79999999999998</v>
      </c>
      <c r="I159" s="38">
        <v>129.89999999999998</v>
      </c>
      <c r="J159" s="38">
        <v>134.89999999999998</v>
      </c>
      <c r="K159" s="38">
        <v>135.80000000000001</v>
      </c>
      <c r="L159" s="38">
        <v>137.39999999999998</v>
      </c>
      <c r="M159" s="28">
        <v>134.19999999999999</v>
      </c>
      <c r="N159" s="28">
        <v>131.69999999999999</v>
      </c>
      <c r="O159" s="39">
        <v>49282200</v>
      </c>
      <c r="P159" s="40">
        <v>1.9695718834768252E-2</v>
      </c>
    </row>
    <row r="160" spans="1:16" ht="12.75" customHeight="1">
      <c r="A160" s="28">
        <v>150</v>
      </c>
      <c r="B160" s="29" t="s">
        <v>96</v>
      </c>
      <c r="C160" s="30" t="s">
        <v>269</v>
      </c>
      <c r="D160" s="31">
        <v>44651</v>
      </c>
      <c r="E160" s="37">
        <v>927.5</v>
      </c>
      <c r="F160" s="37">
        <v>923</v>
      </c>
      <c r="G160" s="38">
        <v>909.5</v>
      </c>
      <c r="H160" s="38">
        <v>891.5</v>
      </c>
      <c r="I160" s="38">
        <v>878</v>
      </c>
      <c r="J160" s="38">
        <v>941</v>
      </c>
      <c r="K160" s="38">
        <v>954.5</v>
      </c>
      <c r="L160" s="38">
        <v>972.5</v>
      </c>
      <c r="M160" s="28">
        <v>936.5</v>
      </c>
      <c r="N160" s="28">
        <v>905</v>
      </c>
      <c r="O160" s="39">
        <v>3027500</v>
      </c>
      <c r="P160" s="40">
        <v>0.12806468440271257</v>
      </c>
    </row>
    <row r="161" spans="1:16" ht="12.75" customHeight="1">
      <c r="A161" s="28">
        <v>151</v>
      </c>
      <c r="B161" s="29" t="s">
        <v>86</v>
      </c>
      <c r="C161" s="30" t="s">
        <v>466</v>
      </c>
      <c r="D161" s="31">
        <v>44651</v>
      </c>
      <c r="E161" s="37">
        <v>3570</v>
      </c>
      <c r="F161" s="37">
        <v>3600.0166666666664</v>
      </c>
      <c r="G161" s="38">
        <v>3533.1333333333328</v>
      </c>
      <c r="H161" s="38">
        <v>3496.2666666666664</v>
      </c>
      <c r="I161" s="38">
        <v>3429.3833333333328</v>
      </c>
      <c r="J161" s="38">
        <v>3636.8833333333328</v>
      </c>
      <c r="K161" s="38">
        <v>3703.766666666666</v>
      </c>
      <c r="L161" s="38">
        <v>3740.6333333333328</v>
      </c>
      <c r="M161" s="28">
        <v>3666.9</v>
      </c>
      <c r="N161" s="28">
        <v>3563.15</v>
      </c>
      <c r="O161" s="39">
        <v>521000</v>
      </c>
      <c r="P161" s="40">
        <v>-4.5569040531257154E-2</v>
      </c>
    </row>
    <row r="162" spans="1:16" ht="12.75" customHeight="1">
      <c r="A162" s="28">
        <v>152</v>
      </c>
      <c r="B162" s="29" t="s">
        <v>79</v>
      </c>
      <c r="C162" s="30" t="s">
        <v>171</v>
      </c>
      <c r="D162" s="31">
        <v>44651</v>
      </c>
      <c r="E162" s="37">
        <v>176.15</v>
      </c>
      <c r="F162" s="37">
        <v>176.31666666666669</v>
      </c>
      <c r="G162" s="38">
        <v>174.83333333333337</v>
      </c>
      <c r="H162" s="38">
        <v>173.51666666666668</v>
      </c>
      <c r="I162" s="38">
        <v>172.03333333333336</v>
      </c>
      <c r="J162" s="38">
        <v>177.63333333333338</v>
      </c>
      <c r="K162" s="38">
        <v>179.11666666666667</v>
      </c>
      <c r="L162" s="38">
        <v>180.43333333333339</v>
      </c>
      <c r="M162" s="28">
        <v>177.8</v>
      </c>
      <c r="N162" s="28">
        <v>175</v>
      </c>
      <c r="O162" s="39">
        <v>48625500</v>
      </c>
      <c r="P162" s="40">
        <v>1.4783866302426483E-2</v>
      </c>
    </row>
    <row r="163" spans="1:16" ht="12.75" customHeight="1">
      <c r="A163" s="28">
        <v>153</v>
      </c>
      <c r="B163" s="29" t="s">
        <v>40</v>
      </c>
      <c r="C163" s="30" t="s">
        <v>172</v>
      </c>
      <c r="D163" s="31">
        <v>44651</v>
      </c>
      <c r="E163" s="37">
        <v>42129.599999999999</v>
      </c>
      <c r="F163" s="37">
        <v>42132.066666666666</v>
      </c>
      <c r="G163" s="38">
        <v>41856.783333333333</v>
      </c>
      <c r="H163" s="38">
        <v>41583.966666666667</v>
      </c>
      <c r="I163" s="38">
        <v>41308.683333333334</v>
      </c>
      <c r="J163" s="38">
        <v>42404.883333333331</v>
      </c>
      <c r="K163" s="38">
        <v>42680.166666666657</v>
      </c>
      <c r="L163" s="38">
        <v>42952.98333333333</v>
      </c>
      <c r="M163" s="28">
        <v>42407.35</v>
      </c>
      <c r="N163" s="28">
        <v>41859.25</v>
      </c>
      <c r="O163" s="39">
        <v>96870</v>
      </c>
      <c r="P163" s="40">
        <v>3.7301834006838669E-3</v>
      </c>
    </row>
    <row r="164" spans="1:16" ht="12.75" customHeight="1">
      <c r="A164" s="28">
        <v>154</v>
      </c>
      <c r="B164" s="29" t="s">
        <v>47</v>
      </c>
      <c r="C164" s="30" t="s">
        <v>173</v>
      </c>
      <c r="D164" s="31">
        <v>44651</v>
      </c>
      <c r="E164" s="37">
        <v>2226.6</v>
      </c>
      <c r="F164" s="37">
        <v>2219.7999999999997</v>
      </c>
      <c r="G164" s="38">
        <v>2190.5499999999993</v>
      </c>
      <c r="H164" s="38">
        <v>2154.4999999999995</v>
      </c>
      <c r="I164" s="38">
        <v>2125.2499999999991</v>
      </c>
      <c r="J164" s="38">
        <v>2255.8499999999995</v>
      </c>
      <c r="K164" s="38">
        <v>2285.1000000000004</v>
      </c>
      <c r="L164" s="38">
        <v>2321.1499999999996</v>
      </c>
      <c r="M164" s="28">
        <v>2249.0500000000002</v>
      </c>
      <c r="N164" s="28">
        <v>2183.75</v>
      </c>
      <c r="O164" s="39">
        <v>4476450</v>
      </c>
      <c r="P164" s="40">
        <v>-1.8155497919054225E-2</v>
      </c>
    </row>
    <row r="165" spans="1:16" ht="12.75" customHeight="1">
      <c r="A165" s="28">
        <v>155</v>
      </c>
      <c r="B165" s="29" t="s">
        <v>86</v>
      </c>
      <c r="C165" s="30" t="s">
        <v>471</v>
      </c>
      <c r="D165" s="31">
        <v>44651</v>
      </c>
      <c r="E165" s="37">
        <v>4499.75</v>
      </c>
      <c r="F165" s="37">
        <v>4510.1500000000005</v>
      </c>
      <c r="G165" s="38">
        <v>4442.3500000000013</v>
      </c>
      <c r="H165" s="38">
        <v>4384.9500000000007</v>
      </c>
      <c r="I165" s="38">
        <v>4317.1500000000015</v>
      </c>
      <c r="J165" s="38">
        <v>4567.5500000000011</v>
      </c>
      <c r="K165" s="38">
        <v>4635.3500000000004</v>
      </c>
      <c r="L165" s="38">
        <v>4692.7500000000009</v>
      </c>
      <c r="M165" s="28">
        <v>4577.95</v>
      </c>
      <c r="N165" s="28">
        <v>4452.75</v>
      </c>
      <c r="O165" s="39">
        <v>339000</v>
      </c>
      <c r="P165" s="40">
        <v>-4.8821548821548821E-2</v>
      </c>
    </row>
    <row r="166" spans="1:16" ht="12.75" customHeight="1">
      <c r="A166" s="28">
        <v>156</v>
      </c>
      <c r="B166" s="29" t="s">
        <v>79</v>
      </c>
      <c r="C166" s="30" t="s">
        <v>174</v>
      </c>
      <c r="D166" s="31">
        <v>44651</v>
      </c>
      <c r="E166" s="37">
        <v>196.85</v>
      </c>
      <c r="F166" s="37">
        <v>196.01666666666665</v>
      </c>
      <c r="G166" s="38">
        <v>194.83333333333331</v>
      </c>
      <c r="H166" s="38">
        <v>192.81666666666666</v>
      </c>
      <c r="I166" s="38">
        <v>191.63333333333333</v>
      </c>
      <c r="J166" s="38">
        <v>198.0333333333333</v>
      </c>
      <c r="K166" s="38">
        <v>199.21666666666664</v>
      </c>
      <c r="L166" s="38">
        <v>201.23333333333329</v>
      </c>
      <c r="M166" s="28">
        <v>197.2</v>
      </c>
      <c r="N166" s="28">
        <v>194</v>
      </c>
      <c r="O166" s="39">
        <v>24918000</v>
      </c>
      <c r="P166" s="40">
        <v>-9.1852558749850894E-3</v>
      </c>
    </row>
    <row r="167" spans="1:16" ht="12.75" customHeight="1">
      <c r="A167" s="28">
        <v>157</v>
      </c>
      <c r="B167" s="29" t="s">
        <v>63</v>
      </c>
      <c r="C167" s="30" t="s">
        <v>175</v>
      </c>
      <c r="D167" s="31">
        <v>44651</v>
      </c>
      <c r="E167" s="37">
        <v>116.5</v>
      </c>
      <c r="F167" s="37">
        <v>116.64999999999999</v>
      </c>
      <c r="G167" s="38">
        <v>115.89999999999998</v>
      </c>
      <c r="H167" s="38">
        <v>115.29999999999998</v>
      </c>
      <c r="I167" s="38">
        <v>114.54999999999997</v>
      </c>
      <c r="J167" s="38">
        <v>117.24999999999999</v>
      </c>
      <c r="K167" s="38">
        <v>118.00000000000001</v>
      </c>
      <c r="L167" s="38">
        <v>118.6</v>
      </c>
      <c r="M167" s="28">
        <v>117.4</v>
      </c>
      <c r="N167" s="28">
        <v>116.05</v>
      </c>
      <c r="O167" s="39">
        <v>39903200</v>
      </c>
      <c r="P167" s="40">
        <v>-2.1705426356589145E-3</v>
      </c>
    </row>
    <row r="168" spans="1:16" ht="12.75" customHeight="1">
      <c r="A168" s="28">
        <v>158</v>
      </c>
      <c r="B168" s="29" t="s">
        <v>47</v>
      </c>
      <c r="C168" s="30" t="s">
        <v>176</v>
      </c>
      <c r="D168" s="31">
        <v>44651</v>
      </c>
      <c r="E168" s="37">
        <v>4447.8500000000004</v>
      </c>
      <c r="F168" s="37">
        <v>4492.6166666666668</v>
      </c>
      <c r="G168" s="38">
        <v>4390.2333333333336</v>
      </c>
      <c r="H168" s="38">
        <v>4332.6166666666668</v>
      </c>
      <c r="I168" s="38">
        <v>4230.2333333333336</v>
      </c>
      <c r="J168" s="38">
        <v>4550.2333333333336</v>
      </c>
      <c r="K168" s="38">
        <v>4652.6166666666668</v>
      </c>
      <c r="L168" s="38">
        <v>4710.2333333333336</v>
      </c>
      <c r="M168" s="28">
        <v>4595</v>
      </c>
      <c r="N168" s="28">
        <v>4435</v>
      </c>
      <c r="O168" s="39">
        <v>139250</v>
      </c>
      <c r="P168" s="40">
        <v>-6.5436241610738258E-2</v>
      </c>
    </row>
    <row r="169" spans="1:16" ht="12.75" customHeight="1">
      <c r="A169" s="28">
        <v>159</v>
      </c>
      <c r="B169" s="29" t="s">
        <v>56</v>
      </c>
      <c r="C169" s="30" t="s">
        <v>177</v>
      </c>
      <c r="D169" s="31">
        <v>44651</v>
      </c>
      <c r="E169" s="37">
        <v>2432.15</v>
      </c>
      <c r="F169" s="37">
        <v>2440.5499999999997</v>
      </c>
      <c r="G169" s="38">
        <v>2403.2499999999995</v>
      </c>
      <c r="H169" s="38">
        <v>2374.35</v>
      </c>
      <c r="I169" s="38">
        <v>2337.0499999999997</v>
      </c>
      <c r="J169" s="38">
        <v>2469.4499999999994</v>
      </c>
      <c r="K169" s="38">
        <v>2506.7499999999995</v>
      </c>
      <c r="L169" s="38">
        <v>2535.6499999999992</v>
      </c>
      <c r="M169" s="28">
        <v>2477.85</v>
      </c>
      <c r="N169" s="28">
        <v>2411.65</v>
      </c>
      <c r="O169" s="39">
        <v>2770750</v>
      </c>
      <c r="P169" s="40">
        <v>-1.7028824833702882E-2</v>
      </c>
    </row>
    <row r="170" spans="1:16" ht="12.75" customHeight="1">
      <c r="A170" s="28">
        <v>160</v>
      </c>
      <c r="B170" s="29" t="s">
        <v>38</v>
      </c>
      <c r="C170" s="30" t="s">
        <v>178</v>
      </c>
      <c r="D170" s="31">
        <v>44651</v>
      </c>
      <c r="E170" s="37">
        <v>2742.85</v>
      </c>
      <c r="F170" s="37">
        <v>2750.2166666666667</v>
      </c>
      <c r="G170" s="38">
        <v>2693.0333333333333</v>
      </c>
      <c r="H170" s="38">
        <v>2643.2166666666667</v>
      </c>
      <c r="I170" s="38">
        <v>2586.0333333333333</v>
      </c>
      <c r="J170" s="38">
        <v>2800.0333333333333</v>
      </c>
      <c r="K170" s="38">
        <v>2857.2166666666667</v>
      </c>
      <c r="L170" s="38">
        <v>2907.0333333333333</v>
      </c>
      <c r="M170" s="28">
        <v>2807.4</v>
      </c>
      <c r="N170" s="28">
        <v>2700.4</v>
      </c>
      <c r="O170" s="39">
        <v>1720750</v>
      </c>
      <c r="P170" s="40">
        <v>-1.7403915881073241E-3</v>
      </c>
    </row>
    <row r="171" spans="1:16" ht="12.75" customHeight="1">
      <c r="A171" s="28">
        <v>161</v>
      </c>
      <c r="B171" s="29" t="s">
        <v>58</v>
      </c>
      <c r="C171" s="30" t="s">
        <v>179</v>
      </c>
      <c r="D171" s="31">
        <v>44651</v>
      </c>
      <c r="E171" s="37">
        <v>35.9</v>
      </c>
      <c r="F171" s="37">
        <v>36.066666666666663</v>
      </c>
      <c r="G171" s="38">
        <v>35.583333333333329</v>
      </c>
      <c r="H171" s="38">
        <v>35.266666666666666</v>
      </c>
      <c r="I171" s="38">
        <v>34.783333333333331</v>
      </c>
      <c r="J171" s="38">
        <v>36.383333333333326</v>
      </c>
      <c r="K171" s="38">
        <v>36.86666666666666</v>
      </c>
      <c r="L171" s="38">
        <v>37.183333333333323</v>
      </c>
      <c r="M171" s="28">
        <v>36.549999999999997</v>
      </c>
      <c r="N171" s="28">
        <v>35.75</v>
      </c>
      <c r="O171" s="39">
        <v>218208000</v>
      </c>
      <c r="P171" s="40">
        <v>5.5297500552975009E-3</v>
      </c>
    </row>
    <row r="172" spans="1:16" ht="12.75" customHeight="1">
      <c r="A172" s="28">
        <v>162</v>
      </c>
      <c r="B172" s="29" t="s">
        <v>44</v>
      </c>
      <c r="C172" s="30" t="s">
        <v>271</v>
      </c>
      <c r="D172" s="31">
        <v>44651</v>
      </c>
      <c r="E172" s="37">
        <v>2424.75</v>
      </c>
      <c r="F172" s="37">
        <v>2432.6333333333332</v>
      </c>
      <c r="G172" s="38">
        <v>2409.6166666666663</v>
      </c>
      <c r="H172" s="38">
        <v>2394.4833333333331</v>
      </c>
      <c r="I172" s="38">
        <v>2371.4666666666662</v>
      </c>
      <c r="J172" s="38">
        <v>2447.7666666666664</v>
      </c>
      <c r="K172" s="38">
        <v>2470.7833333333328</v>
      </c>
      <c r="L172" s="38">
        <v>2485.9166666666665</v>
      </c>
      <c r="M172" s="28">
        <v>2455.65</v>
      </c>
      <c r="N172" s="28">
        <v>2417.5</v>
      </c>
      <c r="O172" s="39">
        <v>618000</v>
      </c>
      <c r="P172" s="40">
        <v>-6.7502410800385727E-3</v>
      </c>
    </row>
    <row r="173" spans="1:16" ht="12.75" customHeight="1">
      <c r="A173" s="28">
        <v>163</v>
      </c>
      <c r="B173" s="29" t="s">
        <v>169</v>
      </c>
      <c r="C173" s="30" t="s">
        <v>180</v>
      </c>
      <c r="D173" s="31">
        <v>44651</v>
      </c>
      <c r="E173" s="37">
        <v>210.55</v>
      </c>
      <c r="F173" s="37">
        <v>210.4666666666667</v>
      </c>
      <c r="G173" s="38">
        <v>209.28333333333339</v>
      </c>
      <c r="H173" s="38">
        <v>208.01666666666668</v>
      </c>
      <c r="I173" s="38">
        <v>206.83333333333337</v>
      </c>
      <c r="J173" s="38">
        <v>211.73333333333341</v>
      </c>
      <c r="K173" s="38">
        <v>212.91666666666669</v>
      </c>
      <c r="L173" s="38">
        <v>214.18333333333342</v>
      </c>
      <c r="M173" s="28">
        <v>211.65</v>
      </c>
      <c r="N173" s="28">
        <v>209.2</v>
      </c>
      <c r="O173" s="39">
        <v>34829823</v>
      </c>
      <c r="P173" s="40">
        <v>-3.25877647755888E-2</v>
      </c>
    </row>
    <row r="174" spans="1:16" ht="12.75" customHeight="1">
      <c r="A174" s="28">
        <v>164</v>
      </c>
      <c r="B174" s="29" t="s">
        <v>181</v>
      </c>
      <c r="C174" s="30" t="s">
        <v>182</v>
      </c>
      <c r="D174" s="31">
        <v>44651</v>
      </c>
      <c r="E174" s="37">
        <v>1762.55</v>
      </c>
      <c r="F174" s="37">
        <v>1764.7333333333336</v>
      </c>
      <c r="G174" s="38">
        <v>1746.2166666666672</v>
      </c>
      <c r="H174" s="38">
        <v>1729.8833333333337</v>
      </c>
      <c r="I174" s="38">
        <v>1711.3666666666672</v>
      </c>
      <c r="J174" s="38">
        <v>1781.0666666666671</v>
      </c>
      <c r="K174" s="38">
        <v>1799.5833333333335</v>
      </c>
      <c r="L174" s="38">
        <v>1815.916666666667</v>
      </c>
      <c r="M174" s="28">
        <v>1783.25</v>
      </c>
      <c r="N174" s="28">
        <v>1748.4</v>
      </c>
      <c r="O174" s="39">
        <v>3050872</v>
      </c>
      <c r="P174" s="40">
        <v>-7.5466701972726072E-3</v>
      </c>
    </row>
    <row r="175" spans="1:16" ht="12.75" customHeight="1">
      <c r="A175" s="28">
        <v>165</v>
      </c>
      <c r="B175" s="29" t="s">
        <v>44</v>
      </c>
      <c r="C175" s="30" t="s">
        <v>483</v>
      </c>
      <c r="D175" s="31">
        <v>44651</v>
      </c>
      <c r="E175" s="37">
        <v>192.35</v>
      </c>
      <c r="F175" s="37">
        <v>193.78333333333333</v>
      </c>
      <c r="G175" s="38">
        <v>189.56666666666666</v>
      </c>
      <c r="H175" s="38">
        <v>186.78333333333333</v>
      </c>
      <c r="I175" s="38">
        <v>182.56666666666666</v>
      </c>
      <c r="J175" s="38">
        <v>196.56666666666666</v>
      </c>
      <c r="K175" s="38">
        <v>200.7833333333333</v>
      </c>
      <c r="L175" s="38">
        <v>203.56666666666666</v>
      </c>
      <c r="M175" s="28">
        <v>198</v>
      </c>
      <c r="N175" s="28">
        <v>191</v>
      </c>
      <c r="O175" s="39">
        <v>6725000</v>
      </c>
      <c r="P175" s="40">
        <v>-3.5150645624103298E-2</v>
      </c>
    </row>
    <row r="176" spans="1:16" ht="12.75" customHeight="1">
      <c r="A176" s="28">
        <v>166</v>
      </c>
      <c r="B176" s="29" t="s">
        <v>42</v>
      </c>
      <c r="C176" s="30" t="s">
        <v>183</v>
      </c>
      <c r="D176" s="31">
        <v>44651</v>
      </c>
      <c r="E176" s="37">
        <v>730.8</v>
      </c>
      <c r="F176" s="37">
        <v>734.05000000000007</v>
      </c>
      <c r="G176" s="38">
        <v>722.50000000000011</v>
      </c>
      <c r="H176" s="38">
        <v>714.2</v>
      </c>
      <c r="I176" s="38">
        <v>702.65000000000009</v>
      </c>
      <c r="J176" s="38">
        <v>742.35000000000014</v>
      </c>
      <c r="K176" s="38">
        <v>753.90000000000009</v>
      </c>
      <c r="L176" s="38">
        <v>762.20000000000016</v>
      </c>
      <c r="M176" s="28">
        <v>745.6</v>
      </c>
      <c r="N176" s="28">
        <v>725.75</v>
      </c>
      <c r="O176" s="39">
        <v>3536000</v>
      </c>
      <c r="P176" s="40">
        <v>1.6617790811339198E-2</v>
      </c>
    </row>
    <row r="177" spans="1:16" ht="12.75" customHeight="1">
      <c r="A177" s="28">
        <v>167</v>
      </c>
      <c r="B177" s="29" t="s">
        <v>58</v>
      </c>
      <c r="C177" s="30" t="s">
        <v>184</v>
      </c>
      <c r="D177" s="31">
        <v>44651</v>
      </c>
      <c r="E177" s="37">
        <v>134.6</v>
      </c>
      <c r="F177" s="37">
        <v>136.44999999999999</v>
      </c>
      <c r="G177" s="38">
        <v>132.34999999999997</v>
      </c>
      <c r="H177" s="38">
        <v>130.09999999999997</v>
      </c>
      <c r="I177" s="38">
        <v>125.99999999999994</v>
      </c>
      <c r="J177" s="38">
        <v>138.69999999999999</v>
      </c>
      <c r="K177" s="38">
        <v>142.80000000000001</v>
      </c>
      <c r="L177" s="38">
        <v>145.05000000000001</v>
      </c>
      <c r="M177" s="28">
        <v>140.55000000000001</v>
      </c>
      <c r="N177" s="28">
        <v>134.19999999999999</v>
      </c>
      <c r="O177" s="39">
        <v>46629100</v>
      </c>
      <c r="P177" s="40">
        <v>2.93854033290653E-2</v>
      </c>
    </row>
    <row r="178" spans="1:16" ht="12.75" customHeight="1">
      <c r="A178" s="28">
        <v>168</v>
      </c>
      <c r="B178" s="29" t="s">
        <v>169</v>
      </c>
      <c r="C178" s="30" t="s">
        <v>185</v>
      </c>
      <c r="D178" s="31">
        <v>44651</v>
      </c>
      <c r="E178" s="37">
        <v>126.75</v>
      </c>
      <c r="F178" s="37">
        <v>126.55</v>
      </c>
      <c r="G178" s="38">
        <v>125.69999999999999</v>
      </c>
      <c r="H178" s="38">
        <v>124.64999999999999</v>
      </c>
      <c r="I178" s="38">
        <v>123.79999999999998</v>
      </c>
      <c r="J178" s="38">
        <v>127.6</v>
      </c>
      <c r="K178" s="38">
        <v>128.44999999999999</v>
      </c>
      <c r="L178" s="38">
        <v>129.5</v>
      </c>
      <c r="M178" s="28">
        <v>127.4</v>
      </c>
      <c r="N178" s="28">
        <v>125.5</v>
      </c>
      <c r="O178" s="39">
        <v>27972000</v>
      </c>
      <c r="P178" s="40">
        <v>-2.3460410557184751E-2</v>
      </c>
    </row>
    <row r="179" spans="1:16" ht="12.75" customHeight="1">
      <c r="A179" s="28">
        <v>169</v>
      </c>
      <c r="B179" s="255" t="s">
        <v>79</v>
      </c>
      <c r="C179" s="30" t="s">
        <v>186</v>
      </c>
      <c r="D179" s="31">
        <v>44651</v>
      </c>
      <c r="E179" s="37">
        <v>2543.25</v>
      </c>
      <c r="F179" s="37">
        <v>2548.9666666666667</v>
      </c>
      <c r="G179" s="38">
        <v>2528.9333333333334</v>
      </c>
      <c r="H179" s="38">
        <v>2514.6166666666668</v>
      </c>
      <c r="I179" s="38">
        <v>2494.5833333333335</v>
      </c>
      <c r="J179" s="38">
        <v>2563.2833333333333</v>
      </c>
      <c r="K179" s="38">
        <v>2583.3166666666671</v>
      </c>
      <c r="L179" s="38">
        <v>2597.6333333333332</v>
      </c>
      <c r="M179" s="28">
        <v>2569</v>
      </c>
      <c r="N179" s="28">
        <v>2534.65</v>
      </c>
      <c r="O179" s="39">
        <v>34300250</v>
      </c>
      <c r="P179" s="40">
        <v>-2.4119437805849551E-2</v>
      </c>
    </row>
    <row r="180" spans="1:16" ht="12.75" customHeight="1">
      <c r="A180" s="28">
        <v>170</v>
      </c>
      <c r="B180" s="29" t="s">
        <v>119</v>
      </c>
      <c r="C180" s="30" t="s">
        <v>187</v>
      </c>
      <c r="D180" s="31">
        <v>44651</v>
      </c>
      <c r="E180" s="37">
        <v>100.8</v>
      </c>
      <c r="F180" s="37">
        <v>100.31666666666666</v>
      </c>
      <c r="G180" s="38">
        <v>98.083333333333329</v>
      </c>
      <c r="H180" s="38">
        <v>95.36666666666666</v>
      </c>
      <c r="I180" s="38">
        <v>93.133333333333326</v>
      </c>
      <c r="J180" s="38">
        <v>103.03333333333333</v>
      </c>
      <c r="K180" s="38">
        <v>105.26666666666668</v>
      </c>
      <c r="L180" s="38">
        <v>107.98333333333333</v>
      </c>
      <c r="M180" s="28">
        <v>102.55</v>
      </c>
      <c r="N180" s="28">
        <v>97.6</v>
      </c>
      <c r="O180" s="39">
        <v>170990500</v>
      </c>
      <c r="P180" s="40">
        <v>4.8495616462295749E-2</v>
      </c>
    </row>
    <row r="181" spans="1:16" ht="12.75" customHeight="1">
      <c r="A181" s="28">
        <v>171</v>
      </c>
      <c r="B181" s="29" t="s">
        <v>58</v>
      </c>
      <c r="C181" s="30" t="s">
        <v>274</v>
      </c>
      <c r="D181" s="31">
        <v>44651</v>
      </c>
      <c r="E181" s="37">
        <v>862.85</v>
      </c>
      <c r="F181" s="37">
        <v>860.4</v>
      </c>
      <c r="G181" s="38">
        <v>855.15</v>
      </c>
      <c r="H181" s="38">
        <v>847.45</v>
      </c>
      <c r="I181" s="38">
        <v>842.2</v>
      </c>
      <c r="J181" s="38">
        <v>868.09999999999991</v>
      </c>
      <c r="K181" s="38">
        <v>873.34999999999991</v>
      </c>
      <c r="L181" s="38">
        <v>881.04999999999984</v>
      </c>
      <c r="M181" s="28">
        <v>865.65</v>
      </c>
      <c r="N181" s="28">
        <v>852.7</v>
      </c>
      <c r="O181" s="39">
        <v>4308000</v>
      </c>
      <c r="P181" s="40">
        <v>-1.5539305301645339E-2</v>
      </c>
    </row>
    <row r="182" spans="1:16" ht="12.75" customHeight="1">
      <c r="A182" s="28">
        <v>172</v>
      </c>
      <c r="B182" s="29" t="s">
        <v>63</v>
      </c>
      <c r="C182" s="30" t="s">
        <v>188</v>
      </c>
      <c r="D182" s="31">
        <v>44651</v>
      </c>
      <c r="E182" s="37">
        <v>1092.3</v>
      </c>
      <c r="F182" s="37">
        <v>1096.7333333333333</v>
      </c>
      <c r="G182" s="38">
        <v>1076.4666666666667</v>
      </c>
      <c r="H182" s="38">
        <v>1060.6333333333334</v>
      </c>
      <c r="I182" s="38">
        <v>1040.3666666666668</v>
      </c>
      <c r="J182" s="38">
        <v>1112.5666666666666</v>
      </c>
      <c r="K182" s="38">
        <v>1132.8333333333335</v>
      </c>
      <c r="L182" s="38">
        <v>1148.6666666666665</v>
      </c>
      <c r="M182" s="28">
        <v>1117</v>
      </c>
      <c r="N182" s="28">
        <v>1080.9000000000001</v>
      </c>
      <c r="O182" s="39">
        <v>7681500</v>
      </c>
      <c r="P182" s="40">
        <v>-1.4908146580744446E-2</v>
      </c>
    </row>
    <row r="183" spans="1:16" ht="12.75" customHeight="1">
      <c r="A183" s="28">
        <v>173</v>
      </c>
      <c r="B183" s="29" t="s">
        <v>58</v>
      </c>
      <c r="C183" s="30" t="s">
        <v>189</v>
      </c>
      <c r="D183" s="31">
        <v>44651</v>
      </c>
      <c r="E183" s="37">
        <v>491.5</v>
      </c>
      <c r="F183" s="37">
        <v>494.81666666666666</v>
      </c>
      <c r="G183" s="38">
        <v>486.5333333333333</v>
      </c>
      <c r="H183" s="38">
        <v>481.56666666666666</v>
      </c>
      <c r="I183" s="38">
        <v>473.2833333333333</v>
      </c>
      <c r="J183" s="38">
        <v>499.7833333333333</v>
      </c>
      <c r="K183" s="38">
        <v>508.06666666666672</v>
      </c>
      <c r="L183" s="38">
        <v>513.0333333333333</v>
      </c>
      <c r="M183" s="28">
        <v>503.1</v>
      </c>
      <c r="N183" s="28">
        <v>489.85</v>
      </c>
      <c r="O183" s="39">
        <v>69922500</v>
      </c>
      <c r="P183" s="40">
        <v>3.771064758130941E-2</v>
      </c>
    </row>
    <row r="184" spans="1:16" ht="12.75" customHeight="1">
      <c r="A184" s="28">
        <v>174</v>
      </c>
      <c r="B184" s="29" t="s">
        <v>42</v>
      </c>
      <c r="C184" s="30" t="s">
        <v>190</v>
      </c>
      <c r="D184" s="31">
        <v>44651</v>
      </c>
      <c r="E184" s="37">
        <v>23450.75</v>
      </c>
      <c r="F184" s="37">
        <v>23478.183333333334</v>
      </c>
      <c r="G184" s="38">
        <v>23286.366666666669</v>
      </c>
      <c r="H184" s="38">
        <v>23121.983333333334</v>
      </c>
      <c r="I184" s="38">
        <v>22930.166666666668</v>
      </c>
      <c r="J184" s="38">
        <v>23642.566666666669</v>
      </c>
      <c r="K184" s="38">
        <v>23834.383333333335</v>
      </c>
      <c r="L184" s="38">
        <v>23998.76666666667</v>
      </c>
      <c r="M184" s="28">
        <v>23670</v>
      </c>
      <c r="N184" s="28">
        <v>23313.8</v>
      </c>
      <c r="O184" s="39">
        <v>240325</v>
      </c>
      <c r="P184" s="40">
        <v>-5.4831367680529689E-3</v>
      </c>
    </row>
    <row r="185" spans="1:16" ht="12.75" customHeight="1">
      <c r="A185" s="28">
        <v>175</v>
      </c>
      <c r="B185" s="29" t="s">
        <v>70</v>
      </c>
      <c r="C185" s="30" t="s">
        <v>191</v>
      </c>
      <c r="D185" s="31">
        <v>44651</v>
      </c>
      <c r="E185" s="37">
        <v>2299.1</v>
      </c>
      <c r="F185" s="37">
        <v>2305.4833333333331</v>
      </c>
      <c r="G185" s="38">
        <v>2250.0166666666664</v>
      </c>
      <c r="H185" s="38">
        <v>2200.9333333333334</v>
      </c>
      <c r="I185" s="38">
        <v>2145.4666666666667</v>
      </c>
      <c r="J185" s="38">
        <v>2354.5666666666662</v>
      </c>
      <c r="K185" s="38">
        <v>2410.0333333333324</v>
      </c>
      <c r="L185" s="38">
        <v>2459.1166666666659</v>
      </c>
      <c r="M185" s="28">
        <v>2360.9499999999998</v>
      </c>
      <c r="N185" s="28">
        <v>2256.4</v>
      </c>
      <c r="O185" s="39">
        <v>1632950</v>
      </c>
      <c r="P185" s="40">
        <v>2.8047091412742382E-2</v>
      </c>
    </row>
    <row r="186" spans="1:16" ht="12.75" customHeight="1">
      <c r="A186" s="28">
        <v>176</v>
      </c>
      <c r="B186" s="29" t="s">
        <v>40</v>
      </c>
      <c r="C186" s="30" t="s">
        <v>192</v>
      </c>
      <c r="D186" s="31">
        <v>44651</v>
      </c>
      <c r="E186" s="37">
        <v>2596.5500000000002</v>
      </c>
      <c r="F186" s="37">
        <v>2612.7333333333336</v>
      </c>
      <c r="G186" s="38">
        <v>2546.8166666666671</v>
      </c>
      <c r="H186" s="38">
        <v>2497.0833333333335</v>
      </c>
      <c r="I186" s="38">
        <v>2431.166666666667</v>
      </c>
      <c r="J186" s="38">
        <v>2662.4666666666672</v>
      </c>
      <c r="K186" s="38">
        <v>2728.3833333333332</v>
      </c>
      <c r="L186" s="38">
        <v>2778.1166666666672</v>
      </c>
      <c r="M186" s="28">
        <v>2678.65</v>
      </c>
      <c r="N186" s="28">
        <v>2563</v>
      </c>
      <c r="O186" s="39">
        <v>3196875</v>
      </c>
      <c r="P186" s="40">
        <v>1.3071895424836602E-2</v>
      </c>
    </row>
    <row r="187" spans="1:16" ht="12.75" customHeight="1">
      <c r="A187" s="28">
        <v>177</v>
      </c>
      <c r="B187" s="29" t="s">
        <v>63</v>
      </c>
      <c r="C187" s="30" t="s">
        <v>193</v>
      </c>
      <c r="D187" s="31">
        <v>44651</v>
      </c>
      <c r="E187" s="37">
        <v>1100.2</v>
      </c>
      <c r="F187" s="37">
        <v>1086.5833333333333</v>
      </c>
      <c r="G187" s="38">
        <v>1058.4166666666665</v>
      </c>
      <c r="H187" s="38">
        <v>1016.6333333333332</v>
      </c>
      <c r="I187" s="38">
        <v>988.46666666666647</v>
      </c>
      <c r="J187" s="38">
        <v>1128.3666666666666</v>
      </c>
      <c r="K187" s="38">
        <v>1156.5333333333331</v>
      </c>
      <c r="L187" s="38">
        <v>1198.3166666666666</v>
      </c>
      <c r="M187" s="28">
        <v>1114.75</v>
      </c>
      <c r="N187" s="28">
        <v>1044.8</v>
      </c>
      <c r="O187" s="39">
        <v>4625200</v>
      </c>
      <c r="P187" s="40">
        <v>6.616174806302777E-3</v>
      </c>
    </row>
    <row r="188" spans="1:16" ht="12.75" customHeight="1">
      <c r="A188" s="28">
        <v>178</v>
      </c>
      <c r="B188" s="29" t="s">
        <v>47</v>
      </c>
      <c r="C188" s="30" t="s">
        <v>512</v>
      </c>
      <c r="D188" s="31">
        <v>44651</v>
      </c>
      <c r="E188" s="37">
        <v>359.2</v>
      </c>
      <c r="F188" s="37">
        <v>360.31666666666661</v>
      </c>
      <c r="G188" s="38">
        <v>350.48333333333323</v>
      </c>
      <c r="H188" s="38">
        <v>341.76666666666665</v>
      </c>
      <c r="I188" s="38">
        <v>331.93333333333328</v>
      </c>
      <c r="J188" s="38">
        <v>369.03333333333319</v>
      </c>
      <c r="K188" s="38">
        <v>378.86666666666656</v>
      </c>
      <c r="L188" s="38">
        <v>387.58333333333314</v>
      </c>
      <c r="M188" s="28">
        <v>370.15</v>
      </c>
      <c r="N188" s="28">
        <v>351.6</v>
      </c>
      <c r="O188" s="39">
        <v>4942800</v>
      </c>
      <c r="P188" s="40">
        <v>-9.2007937939743815E-3</v>
      </c>
    </row>
    <row r="189" spans="1:16" ht="12.75" customHeight="1">
      <c r="A189" s="28">
        <v>179</v>
      </c>
      <c r="B189" s="29" t="s">
        <v>47</v>
      </c>
      <c r="C189" s="30" t="s">
        <v>194</v>
      </c>
      <c r="D189" s="31">
        <v>44651</v>
      </c>
      <c r="E189" s="37">
        <v>901.65</v>
      </c>
      <c r="F189" s="37">
        <v>908.23333333333323</v>
      </c>
      <c r="G189" s="38">
        <v>889.61666666666645</v>
      </c>
      <c r="H189" s="38">
        <v>877.58333333333326</v>
      </c>
      <c r="I189" s="38">
        <v>858.96666666666647</v>
      </c>
      <c r="J189" s="38">
        <v>920.26666666666642</v>
      </c>
      <c r="K189" s="38">
        <v>938.88333333333321</v>
      </c>
      <c r="L189" s="38">
        <v>950.9166666666664</v>
      </c>
      <c r="M189" s="28">
        <v>926.85</v>
      </c>
      <c r="N189" s="28">
        <v>896.2</v>
      </c>
      <c r="O189" s="39">
        <v>21013300</v>
      </c>
      <c r="P189" s="40">
        <v>6.829181494661922E-2</v>
      </c>
    </row>
    <row r="190" spans="1:16" ht="12.75" customHeight="1">
      <c r="A190" s="28">
        <v>180</v>
      </c>
      <c r="B190" s="29" t="s">
        <v>181</v>
      </c>
      <c r="C190" s="30" t="s">
        <v>195</v>
      </c>
      <c r="D190" s="31">
        <v>44651</v>
      </c>
      <c r="E190" s="37">
        <v>460.85</v>
      </c>
      <c r="F190" s="37">
        <v>462.23333333333335</v>
      </c>
      <c r="G190" s="38">
        <v>457.61666666666667</v>
      </c>
      <c r="H190" s="38">
        <v>454.38333333333333</v>
      </c>
      <c r="I190" s="38">
        <v>449.76666666666665</v>
      </c>
      <c r="J190" s="38">
        <v>465.4666666666667</v>
      </c>
      <c r="K190" s="38">
        <v>470.08333333333337</v>
      </c>
      <c r="L190" s="38">
        <v>473.31666666666672</v>
      </c>
      <c r="M190" s="28">
        <v>466.85</v>
      </c>
      <c r="N190" s="28">
        <v>459</v>
      </c>
      <c r="O190" s="39">
        <v>15676500</v>
      </c>
      <c r="P190" s="40">
        <v>-3.1148604802076575E-2</v>
      </c>
    </row>
    <row r="191" spans="1:16" ht="12.75" customHeight="1">
      <c r="A191" s="28">
        <v>181</v>
      </c>
      <c r="B191" s="29" t="s">
        <v>47</v>
      </c>
      <c r="C191" s="30" t="s">
        <v>276</v>
      </c>
      <c r="D191" s="31">
        <v>44651</v>
      </c>
      <c r="E191" s="37">
        <v>606.35</v>
      </c>
      <c r="F191" s="37">
        <v>605.76666666666665</v>
      </c>
      <c r="G191" s="38">
        <v>592.7833333333333</v>
      </c>
      <c r="H191" s="38">
        <v>579.2166666666667</v>
      </c>
      <c r="I191" s="38">
        <v>566.23333333333335</v>
      </c>
      <c r="J191" s="38">
        <v>619.33333333333326</v>
      </c>
      <c r="K191" s="38">
        <v>632.31666666666661</v>
      </c>
      <c r="L191" s="38">
        <v>645.88333333333321</v>
      </c>
      <c r="M191" s="28">
        <v>618.75</v>
      </c>
      <c r="N191" s="28">
        <v>592.20000000000005</v>
      </c>
      <c r="O191" s="39">
        <v>1035300</v>
      </c>
      <c r="P191" s="40">
        <v>0.1256931608133087</v>
      </c>
    </row>
    <row r="192" spans="1:16" ht="12.75" customHeight="1">
      <c r="A192" s="28">
        <v>182</v>
      </c>
      <c r="B192" s="29" t="s">
        <v>38</v>
      </c>
      <c r="C192" s="30" t="s">
        <v>196</v>
      </c>
      <c r="D192" s="31">
        <v>44651</v>
      </c>
      <c r="E192" s="37">
        <v>964.5</v>
      </c>
      <c r="F192" s="37">
        <v>961.08333333333337</v>
      </c>
      <c r="G192" s="38">
        <v>951.9666666666667</v>
      </c>
      <c r="H192" s="38">
        <v>939.43333333333328</v>
      </c>
      <c r="I192" s="38">
        <v>930.31666666666661</v>
      </c>
      <c r="J192" s="38">
        <v>973.61666666666679</v>
      </c>
      <c r="K192" s="38">
        <v>982.73333333333335</v>
      </c>
      <c r="L192" s="38">
        <v>995.26666666666688</v>
      </c>
      <c r="M192" s="28">
        <v>970.2</v>
      </c>
      <c r="N192" s="28">
        <v>948.55</v>
      </c>
      <c r="O192" s="39">
        <v>5603000</v>
      </c>
      <c r="P192" s="40">
        <v>1.100685673042223E-2</v>
      </c>
    </row>
    <row r="193" spans="1:16" ht="12.75" customHeight="1">
      <c r="A193" s="28">
        <v>183</v>
      </c>
      <c r="B193" s="29" t="s">
        <v>74</v>
      </c>
      <c r="C193" s="30" t="s">
        <v>532</v>
      </c>
      <c r="D193" s="31">
        <v>44651</v>
      </c>
      <c r="E193" s="37">
        <v>1189.8</v>
      </c>
      <c r="F193" s="37">
        <v>1178.6000000000001</v>
      </c>
      <c r="G193" s="38">
        <v>1158.2000000000003</v>
      </c>
      <c r="H193" s="38">
        <v>1126.6000000000001</v>
      </c>
      <c r="I193" s="38">
        <v>1106.2000000000003</v>
      </c>
      <c r="J193" s="38">
        <v>1210.2000000000003</v>
      </c>
      <c r="K193" s="38">
        <v>1230.6000000000004</v>
      </c>
      <c r="L193" s="38">
        <v>1262.2000000000003</v>
      </c>
      <c r="M193" s="28">
        <v>1199</v>
      </c>
      <c r="N193" s="28">
        <v>1147</v>
      </c>
      <c r="O193" s="39">
        <v>3266400</v>
      </c>
      <c r="P193" s="40">
        <v>7.1091290661070311E-2</v>
      </c>
    </row>
    <row r="194" spans="1:16" ht="12.75" customHeight="1">
      <c r="A194" s="28">
        <v>184</v>
      </c>
      <c r="B194" s="29" t="s">
        <v>56</v>
      </c>
      <c r="C194" s="30" t="s">
        <v>197</v>
      </c>
      <c r="D194" s="31">
        <v>44651</v>
      </c>
      <c r="E194" s="37">
        <v>749.7</v>
      </c>
      <c r="F194" s="37">
        <v>752.26666666666677</v>
      </c>
      <c r="G194" s="38">
        <v>743.73333333333358</v>
      </c>
      <c r="H194" s="38">
        <v>737.76666666666677</v>
      </c>
      <c r="I194" s="38">
        <v>729.23333333333358</v>
      </c>
      <c r="J194" s="38">
        <v>758.23333333333358</v>
      </c>
      <c r="K194" s="38">
        <v>766.76666666666665</v>
      </c>
      <c r="L194" s="38">
        <v>772.73333333333358</v>
      </c>
      <c r="M194" s="28">
        <v>760.8</v>
      </c>
      <c r="N194" s="28">
        <v>746.3</v>
      </c>
      <c r="O194" s="39">
        <v>9955575</v>
      </c>
      <c r="P194" s="40">
        <v>-7.8035654221325261E-3</v>
      </c>
    </row>
    <row r="195" spans="1:16" ht="12.75" customHeight="1">
      <c r="A195" s="28">
        <v>185</v>
      </c>
      <c r="B195" s="29" t="s">
        <v>49</v>
      </c>
      <c r="C195" s="30" t="s">
        <v>198</v>
      </c>
      <c r="D195" s="31">
        <v>44651</v>
      </c>
      <c r="E195" s="37">
        <v>436.8</v>
      </c>
      <c r="F195" s="37">
        <v>440.18333333333339</v>
      </c>
      <c r="G195" s="38">
        <v>431.71666666666681</v>
      </c>
      <c r="H195" s="38">
        <v>426.63333333333344</v>
      </c>
      <c r="I195" s="38">
        <v>418.16666666666686</v>
      </c>
      <c r="J195" s="38">
        <v>445.26666666666677</v>
      </c>
      <c r="K195" s="38">
        <v>453.73333333333335</v>
      </c>
      <c r="L195" s="38">
        <v>458.81666666666672</v>
      </c>
      <c r="M195" s="28">
        <v>448.65</v>
      </c>
      <c r="N195" s="28">
        <v>435.1</v>
      </c>
      <c r="O195" s="39">
        <v>82815300</v>
      </c>
      <c r="P195" s="40">
        <v>1.7152058246989638E-2</v>
      </c>
    </row>
    <row r="196" spans="1:16" ht="12.75" customHeight="1">
      <c r="A196" s="28">
        <v>186</v>
      </c>
      <c r="B196" s="29" t="s">
        <v>169</v>
      </c>
      <c r="C196" s="30" t="s">
        <v>199</v>
      </c>
      <c r="D196" s="31">
        <v>44651</v>
      </c>
      <c r="E196" s="37">
        <v>235.2</v>
      </c>
      <c r="F196" s="37">
        <v>235.28333333333333</v>
      </c>
      <c r="G196" s="38">
        <v>232.16666666666666</v>
      </c>
      <c r="H196" s="38">
        <v>229.13333333333333</v>
      </c>
      <c r="I196" s="38">
        <v>226.01666666666665</v>
      </c>
      <c r="J196" s="38">
        <v>238.31666666666666</v>
      </c>
      <c r="K196" s="38">
        <v>241.43333333333334</v>
      </c>
      <c r="L196" s="38">
        <v>244.46666666666667</v>
      </c>
      <c r="M196" s="28">
        <v>238.4</v>
      </c>
      <c r="N196" s="28">
        <v>232.25</v>
      </c>
      <c r="O196" s="39">
        <v>100278000</v>
      </c>
      <c r="P196" s="40">
        <v>3.5838795147120343E-2</v>
      </c>
    </row>
    <row r="197" spans="1:16" ht="12.75" customHeight="1">
      <c r="A197" s="28">
        <v>187</v>
      </c>
      <c r="B197" s="29" t="s">
        <v>119</v>
      </c>
      <c r="C197" s="30" t="s">
        <v>200</v>
      </c>
      <c r="D197" s="31">
        <v>44651</v>
      </c>
      <c r="E197" s="37">
        <v>1335.55</v>
      </c>
      <c r="F197" s="37">
        <v>1327.2833333333335</v>
      </c>
      <c r="G197" s="38">
        <v>1302.0666666666671</v>
      </c>
      <c r="H197" s="38">
        <v>1268.5833333333335</v>
      </c>
      <c r="I197" s="38">
        <v>1243.366666666667</v>
      </c>
      <c r="J197" s="38">
        <v>1360.7666666666671</v>
      </c>
      <c r="K197" s="38">
        <v>1385.9833333333338</v>
      </c>
      <c r="L197" s="38">
        <v>1419.4666666666672</v>
      </c>
      <c r="M197" s="28">
        <v>1352.5</v>
      </c>
      <c r="N197" s="28">
        <v>1293.8</v>
      </c>
      <c r="O197" s="39">
        <v>37122900</v>
      </c>
      <c r="P197" s="40">
        <v>1.2035349540937383E-3</v>
      </c>
    </row>
    <row r="198" spans="1:16" ht="12.75" customHeight="1">
      <c r="A198" s="28">
        <v>188</v>
      </c>
      <c r="B198" s="29" t="s">
        <v>86</v>
      </c>
      <c r="C198" s="30" t="s">
        <v>201</v>
      </c>
      <c r="D198" s="31">
        <v>44651</v>
      </c>
      <c r="E198" s="37">
        <v>3721.05</v>
      </c>
      <c r="F198" s="37">
        <v>3716.7833333333333</v>
      </c>
      <c r="G198" s="38">
        <v>3698.2666666666664</v>
      </c>
      <c r="H198" s="38">
        <v>3675.4833333333331</v>
      </c>
      <c r="I198" s="38">
        <v>3656.9666666666662</v>
      </c>
      <c r="J198" s="38">
        <v>3739.5666666666666</v>
      </c>
      <c r="K198" s="38">
        <v>3758.0833333333339</v>
      </c>
      <c r="L198" s="38">
        <v>3780.8666666666668</v>
      </c>
      <c r="M198" s="28">
        <v>3735.3</v>
      </c>
      <c r="N198" s="28">
        <v>3694</v>
      </c>
      <c r="O198" s="39">
        <v>12144300</v>
      </c>
      <c r="P198" s="40">
        <v>-2.7319909654476428E-2</v>
      </c>
    </row>
    <row r="199" spans="1:16" ht="12.75" customHeight="1">
      <c r="A199" s="28">
        <v>189</v>
      </c>
      <c r="B199" s="29" t="s">
        <v>86</v>
      </c>
      <c r="C199" s="30" t="s">
        <v>202</v>
      </c>
      <c r="D199" s="31">
        <v>44651</v>
      </c>
      <c r="E199" s="37">
        <v>1543.6</v>
      </c>
      <c r="F199" s="37">
        <v>1546.1166666666668</v>
      </c>
      <c r="G199" s="38">
        <v>1529.1333333333337</v>
      </c>
      <c r="H199" s="38">
        <v>1514.666666666667</v>
      </c>
      <c r="I199" s="38">
        <v>1497.6833333333338</v>
      </c>
      <c r="J199" s="38">
        <v>1560.5833333333335</v>
      </c>
      <c r="K199" s="38">
        <v>1577.5666666666666</v>
      </c>
      <c r="L199" s="38">
        <v>1592.0333333333333</v>
      </c>
      <c r="M199" s="28">
        <v>1563.1</v>
      </c>
      <c r="N199" s="28">
        <v>1531.65</v>
      </c>
      <c r="O199" s="39">
        <v>13840800</v>
      </c>
      <c r="P199" s="40">
        <v>-5.4047404248339211E-2</v>
      </c>
    </row>
    <row r="200" spans="1:16" ht="12.75" customHeight="1">
      <c r="A200" s="28">
        <v>190</v>
      </c>
      <c r="B200" s="29" t="s">
        <v>56</v>
      </c>
      <c r="C200" s="30" t="s">
        <v>203</v>
      </c>
      <c r="D200" s="31">
        <v>44651</v>
      </c>
      <c r="E200" s="37">
        <v>2693.3</v>
      </c>
      <c r="F200" s="37">
        <v>2708.0166666666669</v>
      </c>
      <c r="G200" s="38">
        <v>2670.2833333333338</v>
      </c>
      <c r="H200" s="38">
        <v>2647.2666666666669</v>
      </c>
      <c r="I200" s="38">
        <v>2609.5333333333338</v>
      </c>
      <c r="J200" s="38">
        <v>2731.0333333333338</v>
      </c>
      <c r="K200" s="38">
        <v>2768.7666666666664</v>
      </c>
      <c r="L200" s="38">
        <v>2791.7833333333338</v>
      </c>
      <c r="M200" s="28">
        <v>2745.75</v>
      </c>
      <c r="N200" s="28">
        <v>2685</v>
      </c>
      <c r="O200" s="39">
        <v>5178750</v>
      </c>
      <c r="P200" s="40">
        <v>1.5665220269177025E-2</v>
      </c>
    </row>
    <row r="201" spans="1:16" ht="12.75" customHeight="1">
      <c r="A201" s="28">
        <v>191</v>
      </c>
      <c r="B201" s="29" t="s">
        <v>47</v>
      </c>
      <c r="C201" s="30" t="s">
        <v>204</v>
      </c>
      <c r="D201" s="31">
        <v>44651</v>
      </c>
      <c r="E201" s="37">
        <v>2840.45</v>
      </c>
      <c r="F201" s="37">
        <v>2831.1333333333337</v>
      </c>
      <c r="G201" s="38">
        <v>2792.3666666666672</v>
      </c>
      <c r="H201" s="38">
        <v>2744.2833333333338</v>
      </c>
      <c r="I201" s="38">
        <v>2705.5166666666673</v>
      </c>
      <c r="J201" s="38">
        <v>2879.2166666666672</v>
      </c>
      <c r="K201" s="38">
        <v>2917.9833333333336</v>
      </c>
      <c r="L201" s="38">
        <v>2966.0666666666671</v>
      </c>
      <c r="M201" s="28">
        <v>2869.9</v>
      </c>
      <c r="N201" s="28">
        <v>2783.05</v>
      </c>
      <c r="O201" s="39">
        <v>743000</v>
      </c>
      <c r="P201" s="40">
        <v>-2.3332237923102201E-2</v>
      </c>
    </row>
    <row r="202" spans="1:16" ht="12.75" customHeight="1">
      <c r="A202" s="28">
        <v>192</v>
      </c>
      <c r="B202" s="29" t="s">
        <v>169</v>
      </c>
      <c r="C202" s="30" t="s">
        <v>205</v>
      </c>
      <c r="D202" s="31">
        <v>44651</v>
      </c>
      <c r="E202" s="37">
        <v>485.55</v>
      </c>
      <c r="F202" s="37">
        <v>487.98333333333335</v>
      </c>
      <c r="G202" s="38">
        <v>481.06666666666672</v>
      </c>
      <c r="H202" s="38">
        <v>476.58333333333337</v>
      </c>
      <c r="I202" s="38">
        <v>469.66666666666674</v>
      </c>
      <c r="J202" s="38">
        <v>492.4666666666667</v>
      </c>
      <c r="K202" s="38">
        <v>499.38333333333333</v>
      </c>
      <c r="L202" s="38">
        <v>503.86666666666667</v>
      </c>
      <c r="M202" s="28">
        <v>494.9</v>
      </c>
      <c r="N202" s="28">
        <v>483.5</v>
      </c>
      <c r="O202" s="39">
        <v>3186000</v>
      </c>
      <c r="P202" s="40">
        <v>1.1910433539780848E-2</v>
      </c>
    </row>
    <row r="203" spans="1:16" ht="12.75" customHeight="1">
      <c r="A203" s="28">
        <v>193</v>
      </c>
      <c r="B203" s="29" t="s">
        <v>44</v>
      </c>
      <c r="C203" s="30" t="s">
        <v>206</v>
      </c>
      <c r="D203" s="31">
        <v>44651</v>
      </c>
      <c r="E203" s="37">
        <v>1303.6500000000001</v>
      </c>
      <c r="F203" s="37">
        <v>1302.0833333333333</v>
      </c>
      <c r="G203" s="38">
        <v>1286.5666666666666</v>
      </c>
      <c r="H203" s="38">
        <v>1269.4833333333333</v>
      </c>
      <c r="I203" s="38">
        <v>1253.9666666666667</v>
      </c>
      <c r="J203" s="38">
        <v>1319.1666666666665</v>
      </c>
      <c r="K203" s="38">
        <v>1334.6833333333334</v>
      </c>
      <c r="L203" s="38">
        <v>1351.7666666666664</v>
      </c>
      <c r="M203" s="28">
        <v>1317.6</v>
      </c>
      <c r="N203" s="28">
        <v>1285</v>
      </c>
      <c r="O203" s="39">
        <v>2788350</v>
      </c>
      <c r="P203" s="40">
        <v>-2.5933609958506223E-3</v>
      </c>
    </row>
    <row r="204" spans="1:16" ht="12.75" customHeight="1">
      <c r="A204" s="28">
        <v>194</v>
      </c>
      <c r="B204" s="29" t="s">
        <v>49</v>
      </c>
      <c r="C204" s="30" t="s">
        <v>207</v>
      </c>
      <c r="D204" s="31">
        <v>44651</v>
      </c>
      <c r="E204" s="37">
        <v>609.15</v>
      </c>
      <c r="F204" s="37">
        <v>609.83333333333337</v>
      </c>
      <c r="G204" s="38">
        <v>605.31666666666672</v>
      </c>
      <c r="H204" s="38">
        <v>601.48333333333335</v>
      </c>
      <c r="I204" s="38">
        <v>596.9666666666667</v>
      </c>
      <c r="J204" s="38">
        <v>613.66666666666674</v>
      </c>
      <c r="K204" s="38">
        <v>618.18333333333339</v>
      </c>
      <c r="L204" s="38">
        <v>622.01666666666677</v>
      </c>
      <c r="M204" s="28">
        <v>614.35</v>
      </c>
      <c r="N204" s="28">
        <v>606</v>
      </c>
      <c r="O204" s="39">
        <v>7939400</v>
      </c>
      <c r="P204" s="40">
        <v>1.1053663754679978E-2</v>
      </c>
    </row>
    <row r="205" spans="1:16" ht="12.75" customHeight="1">
      <c r="A205" s="28">
        <v>195</v>
      </c>
      <c r="B205" s="29" t="s">
        <v>56</v>
      </c>
      <c r="C205" s="30" t="s">
        <v>208</v>
      </c>
      <c r="D205" s="31">
        <v>44651</v>
      </c>
      <c r="E205" s="37">
        <v>1438.7</v>
      </c>
      <c r="F205" s="37">
        <v>1441.8499999999997</v>
      </c>
      <c r="G205" s="38">
        <v>1423.9499999999994</v>
      </c>
      <c r="H205" s="38">
        <v>1409.1999999999996</v>
      </c>
      <c r="I205" s="38">
        <v>1391.2999999999993</v>
      </c>
      <c r="J205" s="38">
        <v>1456.5999999999995</v>
      </c>
      <c r="K205" s="38">
        <v>1474.4999999999995</v>
      </c>
      <c r="L205" s="38">
        <v>1489.2499999999995</v>
      </c>
      <c r="M205" s="28">
        <v>1459.75</v>
      </c>
      <c r="N205" s="28">
        <v>1427.1</v>
      </c>
      <c r="O205" s="39">
        <v>1299550</v>
      </c>
      <c r="P205" s="40">
        <v>-1.4335014600477834E-2</v>
      </c>
    </row>
    <row r="206" spans="1:16" ht="12.75" customHeight="1">
      <c r="A206" s="28">
        <v>196</v>
      </c>
      <c r="B206" s="29" t="s">
        <v>42</v>
      </c>
      <c r="C206" s="30" t="s">
        <v>209</v>
      </c>
      <c r="D206" s="31">
        <v>44651</v>
      </c>
      <c r="E206" s="37">
        <v>6239.95</v>
      </c>
      <c r="F206" s="37">
        <v>6252.8666666666659</v>
      </c>
      <c r="G206" s="38">
        <v>6191.1333333333314</v>
      </c>
      <c r="H206" s="38">
        <v>6142.3166666666657</v>
      </c>
      <c r="I206" s="38">
        <v>6080.5833333333312</v>
      </c>
      <c r="J206" s="38">
        <v>6301.6833333333316</v>
      </c>
      <c r="K206" s="38">
        <v>6363.416666666667</v>
      </c>
      <c r="L206" s="38">
        <v>6412.2333333333318</v>
      </c>
      <c r="M206" s="28">
        <v>6314.6</v>
      </c>
      <c r="N206" s="28">
        <v>6204.05</v>
      </c>
      <c r="O206" s="39">
        <v>2774000</v>
      </c>
      <c r="P206" s="40">
        <v>-3.3247368787899911E-2</v>
      </c>
    </row>
    <row r="207" spans="1:16" ht="12.75" customHeight="1">
      <c r="A207" s="28">
        <v>197</v>
      </c>
      <c r="B207" s="29" t="s">
        <v>38</v>
      </c>
      <c r="C207" s="30" t="s">
        <v>210</v>
      </c>
      <c r="D207" s="31">
        <v>44651</v>
      </c>
      <c r="E207" s="37">
        <v>796</v>
      </c>
      <c r="F207" s="37">
        <v>791.66666666666663</v>
      </c>
      <c r="G207" s="38">
        <v>785.33333333333326</v>
      </c>
      <c r="H207" s="38">
        <v>774.66666666666663</v>
      </c>
      <c r="I207" s="38">
        <v>768.33333333333326</v>
      </c>
      <c r="J207" s="38">
        <v>802.33333333333326</v>
      </c>
      <c r="K207" s="38">
        <v>808.66666666666652</v>
      </c>
      <c r="L207" s="38">
        <v>819.33333333333326</v>
      </c>
      <c r="M207" s="28">
        <v>798</v>
      </c>
      <c r="N207" s="28">
        <v>781</v>
      </c>
      <c r="O207" s="39">
        <v>23275200</v>
      </c>
      <c r="P207" s="40">
        <v>-2.4515266324938714E-3</v>
      </c>
    </row>
    <row r="208" spans="1:16" ht="12.75" customHeight="1">
      <c r="A208" s="28">
        <v>198</v>
      </c>
      <c r="B208" s="29" t="s">
        <v>119</v>
      </c>
      <c r="C208" s="30" t="s">
        <v>211</v>
      </c>
      <c r="D208" s="31">
        <v>44651</v>
      </c>
      <c r="E208" s="37">
        <v>409.65</v>
      </c>
      <c r="F208" s="37">
        <v>407.16666666666669</v>
      </c>
      <c r="G208" s="38">
        <v>401.33333333333337</v>
      </c>
      <c r="H208" s="38">
        <v>393.01666666666671</v>
      </c>
      <c r="I208" s="38">
        <v>387.18333333333339</v>
      </c>
      <c r="J208" s="38">
        <v>415.48333333333335</v>
      </c>
      <c r="K208" s="38">
        <v>421.31666666666672</v>
      </c>
      <c r="L208" s="38">
        <v>429.63333333333333</v>
      </c>
      <c r="M208" s="28">
        <v>413</v>
      </c>
      <c r="N208" s="28">
        <v>398.85</v>
      </c>
      <c r="O208" s="39">
        <v>66916600</v>
      </c>
      <c r="P208" s="40">
        <v>2.7873269534516398E-3</v>
      </c>
    </row>
    <row r="209" spans="1:16" ht="12.75" customHeight="1">
      <c r="A209" s="28">
        <v>199</v>
      </c>
      <c r="B209" s="29" t="s">
        <v>70</v>
      </c>
      <c r="C209" s="30" t="s">
        <v>212</v>
      </c>
      <c r="D209" s="31">
        <v>44651</v>
      </c>
      <c r="E209" s="37">
        <v>1308.75</v>
      </c>
      <c r="F209" s="37">
        <v>1315.05</v>
      </c>
      <c r="G209" s="38">
        <v>1288.5999999999999</v>
      </c>
      <c r="H209" s="38">
        <v>1268.45</v>
      </c>
      <c r="I209" s="38">
        <v>1242</v>
      </c>
      <c r="J209" s="38">
        <v>1335.1999999999998</v>
      </c>
      <c r="K209" s="38">
        <v>1361.65</v>
      </c>
      <c r="L209" s="38">
        <v>1381.7999999999997</v>
      </c>
      <c r="M209" s="28">
        <v>1341.5</v>
      </c>
      <c r="N209" s="28">
        <v>1294.9000000000001</v>
      </c>
      <c r="O209" s="39">
        <v>3713500</v>
      </c>
      <c r="P209" s="40">
        <v>-7.2182863253575725E-3</v>
      </c>
    </row>
    <row r="210" spans="1:16" ht="12.75" customHeight="1">
      <c r="A210" s="28">
        <v>200</v>
      </c>
      <c r="B210" s="29" t="s">
        <v>70</v>
      </c>
      <c r="C210" s="30" t="s">
        <v>281</v>
      </c>
      <c r="D210" s="31">
        <v>44651</v>
      </c>
      <c r="E210" s="37">
        <v>1643.2</v>
      </c>
      <c r="F210" s="37">
        <v>1641.4833333333336</v>
      </c>
      <c r="G210" s="38">
        <v>1613.8166666666671</v>
      </c>
      <c r="H210" s="38">
        <v>1584.4333333333334</v>
      </c>
      <c r="I210" s="38">
        <v>1556.7666666666669</v>
      </c>
      <c r="J210" s="38">
        <v>1670.8666666666672</v>
      </c>
      <c r="K210" s="38">
        <v>1698.5333333333338</v>
      </c>
      <c r="L210" s="38">
        <v>1727.9166666666674</v>
      </c>
      <c r="M210" s="28">
        <v>1669.15</v>
      </c>
      <c r="N210" s="28">
        <v>1612.1</v>
      </c>
      <c r="O210" s="39">
        <v>994750</v>
      </c>
      <c r="P210" s="40">
        <v>-1.2550200803212851E-3</v>
      </c>
    </row>
    <row r="211" spans="1:16" ht="12.75" customHeight="1">
      <c r="A211" s="28">
        <v>201</v>
      </c>
      <c r="B211" s="29" t="s">
        <v>86</v>
      </c>
      <c r="C211" s="30" t="s">
        <v>213</v>
      </c>
      <c r="D211" s="31">
        <v>44651</v>
      </c>
      <c r="E211" s="37">
        <v>610.95000000000005</v>
      </c>
      <c r="F211" s="37">
        <v>611.11666666666667</v>
      </c>
      <c r="G211" s="38">
        <v>607.18333333333339</v>
      </c>
      <c r="H211" s="38">
        <v>603.41666666666674</v>
      </c>
      <c r="I211" s="38">
        <v>599.48333333333346</v>
      </c>
      <c r="J211" s="38">
        <v>614.88333333333333</v>
      </c>
      <c r="K211" s="38">
        <v>618.81666666666649</v>
      </c>
      <c r="L211" s="38">
        <v>622.58333333333326</v>
      </c>
      <c r="M211" s="28">
        <v>615.04999999999995</v>
      </c>
      <c r="N211" s="28">
        <v>607.35</v>
      </c>
      <c r="O211" s="39">
        <v>31293600</v>
      </c>
      <c r="P211" s="40">
        <v>-5.0466064666472472E-2</v>
      </c>
    </row>
    <row r="212" spans="1:16" ht="12.75" customHeight="1">
      <c r="A212" s="28">
        <v>202</v>
      </c>
      <c r="B212" s="29" t="s">
        <v>181</v>
      </c>
      <c r="C212" s="30" t="s">
        <v>214</v>
      </c>
      <c r="D212" s="31">
        <v>44651</v>
      </c>
      <c r="E212" s="37">
        <v>256</v>
      </c>
      <c r="F212" s="37">
        <v>254.23333333333332</v>
      </c>
      <c r="G212" s="38">
        <v>246.66666666666663</v>
      </c>
      <c r="H212" s="38">
        <v>237.33333333333331</v>
      </c>
      <c r="I212" s="38">
        <v>229.76666666666662</v>
      </c>
      <c r="J212" s="38">
        <v>263.56666666666661</v>
      </c>
      <c r="K212" s="38">
        <v>271.13333333333333</v>
      </c>
      <c r="L212" s="38">
        <v>280.46666666666664</v>
      </c>
      <c r="M212" s="28">
        <v>261.8</v>
      </c>
      <c r="N212" s="28">
        <v>244.9</v>
      </c>
      <c r="O212" s="39">
        <v>78675000</v>
      </c>
      <c r="P212" s="40">
        <v>7.8010913842133578E-3</v>
      </c>
    </row>
    <row r="213" spans="1:16" ht="12.75" customHeight="1">
      <c r="A213" s="28">
        <v>203</v>
      </c>
      <c r="B213" s="29" t="s">
        <v>47</v>
      </c>
      <c r="C213" s="30" t="s">
        <v>955</v>
      </c>
      <c r="D213" s="31">
        <v>44651</v>
      </c>
      <c r="E213" s="37">
        <v>368.35</v>
      </c>
      <c r="F213" s="37">
        <v>366.34999999999997</v>
      </c>
      <c r="G213" s="38">
        <v>363.04999999999995</v>
      </c>
      <c r="H213" s="38">
        <v>357.75</v>
      </c>
      <c r="I213" s="38">
        <v>354.45</v>
      </c>
      <c r="J213" s="38">
        <v>371.64999999999992</v>
      </c>
      <c r="K213" s="38">
        <v>374.95</v>
      </c>
      <c r="L213" s="38">
        <v>380.24999999999989</v>
      </c>
      <c r="M213" s="28">
        <v>369.65</v>
      </c>
      <c r="N213" s="28">
        <v>361.05</v>
      </c>
      <c r="O213" s="39">
        <v>18382100</v>
      </c>
      <c r="P213" s="40">
        <v>-3.6370140710708324E-3</v>
      </c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8"/>
      <c r="B215" s="29"/>
      <c r="C215" s="30"/>
      <c r="D215" s="31"/>
      <c r="E215" s="37"/>
      <c r="F215" s="37"/>
      <c r="G215" s="38"/>
      <c r="H215" s="38"/>
      <c r="I215" s="38"/>
      <c r="J215" s="38"/>
      <c r="K215" s="38"/>
      <c r="L215" s="38"/>
      <c r="M215" s="28"/>
      <c r="N215" s="28"/>
      <c r="O215" s="39"/>
      <c r="P215" s="40"/>
    </row>
    <row r="216" spans="1:16" ht="12.75" customHeight="1">
      <c r="A216" s="295"/>
      <c r="B216" s="328"/>
      <c r="C216" s="295"/>
      <c r="D216" s="329"/>
      <c r="E216" s="296"/>
      <c r="F216" s="296"/>
      <c r="G216" s="330"/>
      <c r="H216" s="330"/>
      <c r="I216" s="330"/>
      <c r="J216" s="330"/>
      <c r="K216" s="330"/>
      <c r="L216" s="330"/>
      <c r="M216" s="295"/>
      <c r="N216" s="295"/>
      <c r="O216" s="331"/>
      <c r="P216" s="332"/>
    </row>
    <row r="217" spans="1:16" ht="12.75" customHeight="1">
      <c r="A217" s="295"/>
      <c r="B217" s="328"/>
      <c r="C217" s="295"/>
      <c r="D217" s="329"/>
      <c r="E217" s="296"/>
      <c r="F217" s="296"/>
      <c r="G217" s="330"/>
      <c r="H217" s="330"/>
      <c r="I217" s="330"/>
      <c r="J217" s="330"/>
      <c r="K217" s="330"/>
      <c r="L217" s="330"/>
      <c r="M217" s="295"/>
      <c r="N217" s="295"/>
      <c r="O217" s="331"/>
      <c r="P217" s="332"/>
    </row>
    <row r="218" spans="1:16" ht="12.75" customHeight="1">
      <c r="B218" s="42"/>
      <c r="C218" s="41"/>
      <c r="D218" s="43"/>
      <c r="E218" s="44"/>
      <c r="F218" s="44"/>
      <c r="G218" s="45"/>
      <c r="H218" s="45"/>
      <c r="I218" s="45"/>
      <c r="J218" s="45"/>
      <c r="K218" s="45"/>
      <c r="L218" s="1"/>
      <c r="M218" s="1"/>
      <c r="N218" s="1"/>
      <c r="O218" s="1"/>
      <c r="P218" s="1"/>
    </row>
    <row r="219" spans="1:16" ht="12.75" customHeight="1">
      <c r="A219" s="4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1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47" t="s">
        <v>229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5" sqref="B15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46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44644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85" t="s">
        <v>16</v>
      </c>
      <c r="B8" s="487"/>
      <c r="C8" s="491" t="s">
        <v>20</v>
      </c>
      <c r="D8" s="491" t="s">
        <v>21</v>
      </c>
      <c r="E8" s="482" t="s">
        <v>22</v>
      </c>
      <c r="F8" s="483"/>
      <c r="G8" s="484"/>
      <c r="H8" s="482" t="s">
        <v>23</v>
      </c>
      <c r="I8" s="483"/>
      <c r="J8" s="484"/>
      <c r="K8" s="23"/>
      <c r="L8" s="50"/>
      <c r="M8" s="50"/>
      <c r="N8" s="1"/>
      <c r="O8" s="1"/>
    </row>
    <row r="9" spans="1:15" ht="36" customHeight="1">
      <c r="A9" s="489"/>
      <c r="B9" s="490"/>
      <c r="C9" s="490"/>
      <c r="D9" s="49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230</v>
      </c>
      <c r="N9" s="1"/>
      <c r="O9" s="1"/>
    </row>
    <row r="10" spans="1:15" ht="12.75" customHeight="1">
      <c r="A10" s="53">
        <v>1</v>
      </c>
      <c r="B10" s="28" t="s">
        <v>231</v>
      </c>
      <c r="C10" s="34">
        <v>17245.650000000001</v>
      </c>
      <c r="D10" s="32">
        <v>17295.883333333335</v>
      </c>
      <c r="E10" s="32">
        <v>17149.366666666669</v>
      </c>
      <c r="F10" s="32">
        <v>17053.083333333332</v>
      </c>
      <c r="G10" s="32">
        <v>16906.566666666666</v>
      </c>
      <c r="H10" s="32">
        <v>17392.166666666672</v>
      </c>
      <c r="I10" s="32">
        <v>17538.683333333342</v>
      </c>
      <c r="J10" s="32">
        <v>17634.966666666674</v>
      </c>
      <c r="K10" s="34">
        <v>17442.400000000001</v>
      </c>
      <c r="L10" s="34">
        <v>17199.599999999999</v>
      </c>
      <c r="M10" s="54"/>
      <c r="N10" s="1"/>
      <c r="O10" s="1"/>
    </row>
    <row r="11" spans="1:15" ht="12.75" customHeight="1">
      <c r="A11" s="53">
        <v>2</v>
      </c>
      <c r="B11" s="28" t="s">
        <v>232</v>
      </c>
      <c r="C11" s="28">
        <v>36147.35</v>
      </c>
      <c r="D11" s="37">
        <v>36346.566666666666</v>
      </c>
      <c r="E11" s="37">
        <v>35865.533333333333</v>
      </c>
      <c r="F11" s="37">
        <v>35583.716666666667</v>
      </c>
      <c r="G11" s="37">
        <v>35102.683333333334</v>
      </c>
      <c r="H11" s="37">
        <v>36628.383333333331</v>
      </c>
      <c r="I11" s="37">
        <v>37109.416666666657</v>
      </c>
      <c r="J11" s="37">
        <v>37391.23333333333</v>
      </c>
      <c r="K11" s="28">
        <v>36827.599999999999</v>
      </c>
      <c r="L11" s="28">
        <v>36064.75</v>
      </c>
      <c r="M11" s="54"/>
      <c r="N11" s="1"/>
      <c r="O11" s="1"/>
    </row>
    <row r="12" spans="1:15" ht="12.75" customHeight="1">
      <c r="A12" s="53">
        <v>3</v>
      </c>
      <c r="B12" s="41" t="s">
        <v>233</v>
      </c>
      <c r="C12" s="28">
        <v>2500.8000000000002</v>
      </c>
      <c r="D12" s="37">
        <v>2502.0499999999997</v>
      </c>
      <c r="E12" s="37">
        <v>2483.7499999999995</v>
      </c>
      <c r="F12" s="37">
        <v>2466.6999999999998</v>
      </c>
      <c r="G12" s="37">
        <v>2448.3999999999996</v>
      </c>
      <c r="H12" s="37">
        <v>2519.0999999999995</v>
      </c>
      <c r="I12" s="37">
        <v>2537.3999999999996</v>
      </c>
      <c r="J12" s="37">
        <v>2554.4499999999994</v>
      </c>
      <c r="K12" s="28">
        <v>2520.35</v>
      </c>
      <c r="L12" s="28">
        <v>2485</v>
      </c>
      <c r="M12" s="54"/>
      <c r="N12" s="1"/>
      <c r="O12" s="1"/>
    </row>
    <row r="13" spans="1:15" ht="12.75" customHeight="1">
      <c r="A13" s="53">
        <v>4</v>
      </c>
      <c r="B13" s="28" t="s">
        <v>234</v>
      </c>
      <c r="C13" s="28">
        <v>4882.8500000000004</v>
      </c>
      <c r="D13" s="37">
        <v>4889.2333333333336</v>
      </c>
      <c r="E13" s="37">
        <v>4862.416666666667</v>
      </c>
      <c r="F13" s="37">
        <v>4841.9833333333336</v>
      </c>
      <c r="G13" s="37">
        <v>4815.166666666667</v>
      </c>
      <c r="H13" s="37">
        <v>4909.666666666667</v>
      </c>
      <c r="I13" s="37">
        <v>4936.4833333333327</v>
      </c>
      <c r="J13" s="37">
        <v>4956.916666666667</v>
      </c>
      <c r="K13" s="28">
        <v>4916.05</v>
      </c>
      <c r="L13" s="28">
        <v>4868.8</v>
      </c>
      <c r="M13" s="54"/>
      <c r="N13" s="1"/>
      <c r="O13" s="1"/>
    </row>
    <row r="14" spans="1:15" ht="12.75" customHeight="1">
      <c r="A14" s="53">
        <v>5</v>
      </c>
      <c r="B14" s="28" t="s">
        <v>235</v>
      </c>
      <c r="C14" s="28">
        <v>36082</v>
      </c>
      <c r="D14" s="37">
        <v>36109.35</v>
      </c>
      <c r="E14" s="37">
        <v>35855.75</v>
      </c>
      <c r="F14" s="37">
        <v>35629.5</v>
      </c>
      <c r="G14" s="37">
        <v>35375.9</v>
      </c>
      <c r="H14" s="37">
        <v>36335.599999999999</v>
      </c>
      <c r="I14" s="37">
        <v>36589.19999999999</v>
      </c>
      <c r="J14" s="37">
        <v>36815.449999999997</v>
      </c>
      <c r="K14" s="28">
        <v>36362.949999999997</v>
      </c>
      <c r="L14" s="28">
        <v>35883.1</v>
      </c>
      <c r="M14" s="54"/>
      <c r="N14" s="1"/>
      <c r="O14" s="1"/>
    </row>
    <row r="15" spans="1:15" ht="12.75" customHeight="1">
      <c r="A15" s="53">
        <v>6</v>
      </c>
      <c r="B15" s="28" t="s">
        <v>236</v>
      </c>
      <c r="C15" s="28">
        <v>4074.9</v>
      </c>
      <c r="D15" s="37">
        <v>4075.5</v>
      </c>
      <c r="E15" s="37">
        <v>4053.8999999999996</v>
      </c>
      <c r="F15" s="37">
        <v>4032.8999999999996</v>
      </c>
      <c r="G15" s="37">
        <v>4011.2999999999993</v>
      </c>
      <c r="H15" s="37">
        <v>4096.5</v>
      </c>
      <c r="I15" s="37">
        <v>4118.1000000000004</v>
      </c>
      <c r="J15" s="37">
        <v>4139.1000000000004</v>
      </c>
      <c r="K15" s="28">
        <v>4097.1000000000004</v>
      </c>
      <c r="L15" s="28">
        <v>4054.5</v>
      </c>
      <c r="M15" s="54"/>
      <c r="N15" s="1"/>
      <c r="O15" s="1"/>
    </row>
    <row r="16" spans="1:15" ht="12.75" customHeight="1">
      <c r="A16" s="53">
        <v>7</v>
      </c>
      <c r="B16" s="28" t="s">
        <v>237</v>
      </c>
      <c r="C16" s="28">
        <v>8027.55</v>
      </c>
      <c r="D16" s="37">
        <v>8034.4000000000005</v>
      </c>
      <c r="E16" s="37">
        <v>7997.7000000000007</v>
      </c>
      <c r="F16" s="37">
        <v>7967.85</v>
      </c>
      <c r="G16" s="37">
        <v>7931.1500000000005</v>
      </c>
      <c r="H16" s="37">
        <v>8064.2500000000009</v>
      </c>
      <c r="I16" s="37">
        <v>8100.95</v>
      </c>
      <c r="J16" s="37">
        <v>8130.8000000000011</v>
      </c>
      <c r="K16" s="28">
        <v>8071.1</v>
      </c>
      <c r="L16" s="28">
        <v>8004.55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2069.75</v>
      </c>
      <c r="D17" s="37">
        <v>2068.5833333333335</v>
      </c>
      <c r="E17" s="37">
        <v>2051.166666666667</v>
      </c>
      <c r="F17" s="37">
        <v>2032.5833333333335</v>
      </c>
      <c r="G17" s="37">
        <v>2015.166666666667</v>
      </c>
      <c r="H17" s="37">
        <v>2087.166666666667</v>
      </c>
      <c r="I17" s="37">
        <v>2104.5833333333339</v>
      </c>
      <c r="J17" s="37">
        <v>2123.166666666667</v>
      </c>
      <c r="K17" s="28">
        <v>2086</v>
      </c>
      <c r="L17" s="28">
        <v>2050</v>
      </c>
      <c r="M17" s="28">
        <v>2.3262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1235.75</v>
      </c>
      <c r="D18" s="37">
        <v>1225.7833333333335</v>
      </c>
      <c r="E18" s="37">
        <v>1211.0166666666671</v>
      </c>
      <c r="F18" s="37">
        <v>1186.2833333333335</v>
      </c>
      <c r="G18" s="37">
        <v>1171.5166666666671</v>
      </c>
      <c r="H18" s="37">
        <v>1250.5166666666671</v>
      </c>
      <c r="I18" s="37">
        <v>1265.2833333333335</v>
      </c>
      <c r="J18" s="37">
        <v>1290.0166666666671</v>
      </c>
      <c r="K18" s="28">
        <v>1240.55</v>
      </c>
      <c r="L18" s="28">
        <v>1201.05</v>
      </c>
      <c r="M18" s="28">
        <v>18.413219999999999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912.55</v>
      </c>
      <c r="D19" s="37">
        <v>912.66666666666663</v>
      </c>
      <c r="E19" s="37">
        <v>905.33333333333326</v>
      </c>
      <c r="F19" s="37">
        <v>898.11666666666667</v>
      </c>
      <c r="G19" s="37">
        <v>890.7833333333333</v>
      </c>
      <c r="H19" s="37">
        <v>919.88333333333321</v>
      </c>
      <c r="I19" s="37">
        <v>927.21666666666647</v>
      </c>
      <c r="J19" s="37">
        <v>934.43333333333317</v>
      </c>
      <c r="K19" s="28">
        <v>920</v>
      </c>
      <c r="L19" s="28">
        <v>905.45</v>
      </c>
      <c r="M19" s="28">
        <v>4.2621200000000004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1811</v>
      </c>
      <c r="D20" s="37">
        <v>1819.9666666666665</v>
      </c>
      <c r="E20" s="37">
        <v>1791.883333333333</v>
      </c>
      <c r="F20" s="37">
        <v>1772.7666666666664</v>
      </c>
      <c r="G20" s="37">
        <v>1744.6833333333329</v>
      </c>
      <c r="H20" s="37">
        <v>1839.083333333333</v>
      </c>
      <c r="I20" s="37">
        <v>1867.1666666666665</v>
      </c>
      <c r="J20" s="37">
        <v>1886.2833333333331</v>
      </c>
      <c r="K20" s="28">
        <v>1848.05</v>
      </c>
      <c r="L20" s="28">
        <v>1800.85</v>
      </c>
      <c r="M20" s="28">
        <v>15.533659999999999</v>
      </c>
      <c r="N20" s="1"/>
      <c r="O20" s="1"/>
    </row>
    <row r="21" spans="1:15" ht="12.75" customHeight="1">
      <c r="A21" s="53">
        <v>12</v>
      </c>
      <c r="B21" s="28" t="s">
        <v>239</v>
      </c>
      <c r="C21" s="28">
        <v>1921.4</v>
      </c>
      <c r="D21" s="37">
        <v>1913.6000000000001</v>
      </c>
      <c r="E21" s="37">
        <v>1885.3000000000002</v>
      </c>
      <c r="F21" s="37">
        <v>1849.2</v>
      </c>
      <c r="G21" s="37">
        <v>1820.9</v>
      </c>
      <c r="H21" s="37">
        <v>1949.7000000000003</v>
      </c>
      <c r="I21" s="37">
        <v>1978</v>
      </c>
      <c r="J21" s="37">
        <v>2014.1000000000004</v>
      </c>
      <c r="K21" s="28">
        <v>1941.9</v>
      </c>
      <c r="L21" s="28">
        <v>1877.5</v>
      </c>
      <c r="M21" s="28">
        <v>8.3479200000000002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733.75</v>
      </c>
      <c r="D22" s="37">
        <v>738.85</v>
      </c>
      <c r="E22" s="37">
        <v>726.7</v>
      </c>
      <c r="F22" s="37">
        <v>719.65</v>
      </c>
      <c r="G22" s="37">
        <v>707.5</v>
      </c>
      <c r="H22" s="37">
        <v>745.90000000000009</v>
      </c>
      <c r="I22" s="37">
        <v>758.05</v>
      </c>
      <c r="J22" s="37">
        <v>765.10000000000014</v>
      </c>
      <c r="K22" s="28">
        <v>751</v>
      </c>
      <c r="L22" s="28">
        <v>731.8</v>
      </c>
      <c r="M22" s="28">
        <v>46.988079999999997</v>
      </c>
      <c r="N22" s="1"/>
      <c r="O22" s="1"/>
    </row>
    <row r="23" spans="1:15" ht="12.75" customHeight="1">
      <c r="A23" s="53">
        <v>14</v>
      </c>
      <c r="B23" s="28" t="s">
        <v>240</v>
      </c>
      <c r="C23" s="28">
        <v>1898</v>
      </c>
      <c r="D23" s="37">
        <v>1885.6666666666667</v>
      </c>
      <c r="E23" s="37">
        <v>1857.3333333333335</v>
      </c>
      <c r="F23" s="37">
        <v>1816.6666666666667</v>
      </c>
      <c r="G23" s="37">
        <v>1788.3333333333335</v>
      </c>
      <c r="H23" s="37">
        <v>1926.3333333333335</v>
      </c>
      <c r="I23" s="37">
        <v>1954.666666666667</v>
      </c>
      <c r="J23" s="37">
        <v>1995.3333333333335</v>
      </c>
      <c r="K23" s="28">
        <v>1914</v>
      </c>
      <c r="L23" s="28">
        <v>1845</v>
      </c>
      <c r="M23" s="28">
        <v>4.1143999999999998</v>
      </c>
      <c r="N23" s="1"/>
      <c r="O23" s="1"/>
    </row>
    <row r="24" spans="1:15" ht="12.75" customHeight="1">
      <c r="A24" s="53">
        <v>15</v>
      </c>
      <c r="B24" s="28" t="s">
        <v>241</v>
      </c>
      <c r="C24" s="28">
        <v>2406.6999999999998</v>
      </c>
      <c r="D24" s="37">
        <v>2397.9833333333331</v>
      </c>
      <c r="E24" s="37">
        <v>2355.9666666666662</v>
      </c>
      <c r="F24" s="37">
        <v>2305.2333333333331</v>
      </c>
      <c r="G24" s="37">
        <v>2263.2166666666662</v>
      </c>
      <c r="H24" s="37">
        <v>2448.7166666666662</v>
      </c>
      <c r="I24" s="37">
        <v>2490.7333333333336</v>
      </c>
      <c r="J24" s="37">
        <v>2541.4666666666662</v>
      </c>
      <c r="K24" s="28">
        <v>2440</v>
      </c>
      <c r="L24" s="28">
        <v>2347.25</v>
      </c>
      <c r="M24" s="28">
        <v>7.6220499999999998</v>
      </c>
      <c r="N24" s="1"/>
      <c r="O24" s="1"/>
    </row>
    <row r="25" spans="1:15" ht="12.75" customHeight="1">
      <c r="A25" s="53">
        <v>16</v>
      </c>
      <c r="B25" s="28" t="s">
        <v>242</v>
      </c>
      <c r="C25" s="28">
        <v>109.4</v>
      </c>
      <c r="D25" s="37">
        <v>109.56666666666668</v>
      </c>
      <c r="E25" s="37">
        <v>108.43333333333335</v>
      </c>
      <c r="F25" s="37">
        <v>107.46666666666667</v>
      </c>
      <c r="G25" s="37">
        <v>106.33333333333334</v>
      </c>
      <c r="H25" s="37">
        <v>110.53333333333336</v>
      </c>
      <c r="I25" s="37">
        <v>111.66666666666669</v>
      </c>
      <c r="J25" s="37">
        <v>112.63333333333337</v>
      </c>
      <c r="K25" s="28">
        <v>110.7</v>
      </c>
      <c r="L25" s="28">
        <v>108.6</v>
      </c>
      <c r="M25" s="28">
        <v>24.945900000000002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289.55</v>
      </c>
      <c r="D26" s="37">
        <v>288.11666666666667</v>
      </c>
      <c r="E26" s="37">
        <v>284.28333333333336</v>
      </c>
      <c r="F26" s="37">
        <v>279.01666666666671</v>
      </c>
      <c r="G26" s="37">
        <v>275.18333333333339</v>
      </c>
      <c r="H26" s="37">
        <v>293.38333333333333</v>
      </c>
      <c r="I26" s="37">
        <v>297.21666666666658</v>
      </c>
      <c r="J26" s="37">
        <v>302.48333333333329</v>
      </c>
      <c r="K26" s="28">
        <v>291.95</v>
      </c>
      <c r="L26" s="28">
        <v>282.85000000000002</v>
      </c>
      <c r="M26" s="28">
        <v>21.328970000000002</v>
      </c>
      <c r="N26" s="1"/>
      <c r="O26" s="1"/>
    </row>
    <row r="27" spans="1:15" ht="12.75" customHeight="1">
      <c r="A27" s="53">
        <v>18</v>
      </c>
      <c r="B27" s="28" t="s">
        <v>243</v>
      </c>
      <c r="C27" s="28">
        <v>1953.8</v>
      </c>
      <c r="D27" s="37">
        <v>1959.5166666666667</v>
      </c>
      <c r="E27" s="37">
        <v>1933.0333333333333</v>
      </c>
      <c r="F27" s="37">
        <v>1912.2666666666667</v>
      </c>
      <c r="G27" s="37">
        <v>1885.7833333333333</v>
      </c>
      <c r="H27" s="37">
        <v>1980.2833333333333</v>
      </c>
      <c r="I27" s="37">
        <v>2006.7666666666664</v>
      </c>
      <c r="J27" s="37">
        <v>2027.5333333333333</v>
      </c>
      <c r="K27" s="28">
        <v>1986</v>
      </c>
      <c r="L27" s="28">
        <v>1938.75</v>
      </c>
      <c r="M27" s="28">
        <v>0.44568999999999998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737.1</v>
      </c>
      <c r="D28" s="37">
        <v>738.11666666666667</v>
      </c>
      <c r="E28" s="37">
        <v>731.38333333333333</v>
      </c>
      <c r="F28" s="37">
        <v>725.66666666666663</v>
      </c>
      <c r="G28" s="37">
        <v>718.93333333333328</v>
      </c>
      <c r="H28" s="37">
        <v>743.83333333333337</v>
      </c>
      <c r="I28" s="37">
        <v>750.56666666666672</v>
      </c>
      <c r="J28" s="37">
        <v>756.28333333333342</v>
      </c>
      <c r="K28" s="28">
        <v>744.85</v>
      </c>
      <c r="L28" s="28">
        <v>732.4</v>
      </c>
      <c r="M28" s="28">
        <v>1.4830300000000001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3649.25</v>
      </c>
      <c r="D29" s="37">
        <v>3623.75</v>
      </c>
      <c r="E29" s="37">
        <v>3577.5</v>
      </c>
      <c r="F29" s="37">
        <v>3505.75</v>
      </c>
      <c r="G29" s="37">
        <v>3459.5</v>
      </c>
      <c r="H29" s="37">
        <v>3695.5</v>
      </c>
      <c r="I29" s="37">
        <v>3741.75</v>
      </c>
      <c r="J29" s="37">
        <v>3813.5</v>
      </c>
      <c r="K29" s="28">
        <v>3670</v>
      </c>
      <c r="L29" s="28">
        <v>3552</v>
      </c>
      <c r="M29" s="28">
        <v>1.73064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576.6</v>
      </c>
      <c r="D30" s="37">
        <v>580.15000000000009</v>
      </c>
      <c r="E30" s="37">
        <v>571.60000000000014</v>
      </c>
      <c r="F30" s="37">
        <v>566.6</v>
      </c>
      <c r="G30" s="37">
        <v>558.05000000000007</v>
      </c>
      <c r="H30" s="37">
        <v>585.1500000000002</v>
      </c>
      <c r="I30" s="37">
        <v>593.70000000000016</v>
      </c>
      <c r="J30" s="37">
        <v>598.70000000000027</v>
      </c>
      <c r="K30" s="28">
        <v>588.70000000000005</v>
      </c>
      <c r="L30" s="28">
        <v>575.15</v>
      </c>
      <c r="M30" s="28">
        <v>7.3257399999999997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297.85000000000002</v>
      </c>
      <c r="D31" s="37">
        <v>298.91666666666669</v>
      </c>
      <c r="E31" s="37">
        <v>294.48333333333335</v>
      </c>
      <c r="F31" s="37">
        <v>291.11666666666667</v>
      </c>
      <c r="G31" s="37">
        <v>286.68333333333334</v>
      </c>
      <c r="H31" s="37">
        <v>302.28333333333336</v>
      </c>
      <c r="I31" s="37">
        <v>306.71666666666664</v>
      </c>
      <c r="J31" s="37">
        <v>310.08333333333337</v>
      </c>
      <c r="K31" s="28">
        <v>303.35000000000002</v>
      </c>
      <c r="L31" s="28">
        <v>295.55</v>
      </c>
      <c r="M31" s="28">
        <v>46.97043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4608.2</v>
      </c>
      <c r="D32" s="37">
        <v>4639.95</v>
      </c>
      <c r="E32" s="37">
        <v>4563.8499999999995</v>
      </c>
      <c r="F32" s="37">
        <v>4519.5</v>
      </c>
      <c r="G32" s="37">
        <v>4443.3999999999996</v>
      </c>
      <c r="H32" s="37">
        <v>4684.2999999999993</v>
      </c>
      <c r="I32" s="37">
        <v>4760.3999999999996</v>
      </c>
      <c r="J32" s="37">
        <v>4804.7499999999991</v>
      </c>
      <c r="K32" s="28">
        <v>4716.05</v>
      </c>
      <c r="L32" s="28">
        <v>4595.6000000000004</v>
      </c>
      <c r="M32" s="28">
        <v>8.9605499999999996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189.15</v>
      </c>
      <c r="D33" s="37">
        <v>189.70000000000002</v>
      </c>
      <c r="E33" s="37">
        <v>187.55000000000004</v>
      </c>
      <c r="F33" s="37">
        <v>185.95000000000002</v>
      </c>
      <c r="G33" s="37">
        <v>183.80000000000004</v>
      </c>
      <c r="H33" s="37">
        <v>191.30000000000004</v>
      </c>
      <c r="I33" s="37">
        <v>193.45000000000002</v>
      </c>
      <c r="J33" s="37">
        <v>195.05000000000004</v>
      </c>
      <c r="K33" s="28">
        <v>191.85</v>
      </c>
      <c r="L33" s="28">
        <v>188.1</v>
      </c>
      <c r="M33" s="28">
        <v>16.125789999999999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112.15</v>
      </c>
      <c r="D34" s="37">
        <v>112.28333333333335</v>
      </c>
      <c r="E34" s="37">
        <v>111.31666666666669</v>
      </c>
      <c r="F34" s="37">
        <v>110.48333333333335</v>
      </c>
      <c r="G34" s="37">
        <v>109.51666666666669</v>
      </c>
      <c r="H34" s="37">
        <v>113.11666666666669</v>
      </c>
      <c r="I34" s="37">
        <v>114.08333333333336</v>
      </c>
      <c r="J34" s="37">
        <v>114.91666666666669</v>
      </c>
      <c r="K34" s="28">
        <v>113.25</v>
      </c>
      <c r="L34" s="28">
        <v>111.45</v>
      </c>
      <c r="M34" s="28">
        <v>131.56064000000001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3016.8</v>
      </c>
      <c r="D35" s="37">
        <v>3033.9</v>
      </c>
      <c r="E35" s="37">
        <v>2987.9</v>
      </c>
      <c r="F35" s="37">
        <v>2959</v>
      </c>
      <c r="G35" s="37">
        <v>2913</v>
      </c>
      <c r="H35" s="37">
        <v>3062.8</v>
      </c>
      <c r="I35" s="37">
        <v>3108.8</v>
      </c>
      <c r="J35" s="37">
        <v>3137.7000000000003</v>
      </c>
      <c r="K35" s="28">
        <v>3079.9</v>
      </c>
      <c r="L35" s="28">
        <v>3005</v>
      </c>
      <c r="M35" s="28">
        <v>9.4840300000000006</v>
      </c>
      <c r="N35" s="1"/>
      <c r="O35" s="1"/>
    </row>
    <row r="36" spans="1:15" ht="12.75" customHeight="1">
      <c r="A36" s="53">
        <v>27</v>
      </c>
      <c r="B36" s="28" t="s">
        <v>306</v>
      </c>
      <c r="C36" s="28">
        <v>2003.3</v>
      </c>
      <c r="D36" s="37">
        <v>2015.0166666666664</v>
      </c>
      <c r="E36" s="37">
        <v>1984.6833333333329</v>
      </c>
      <c r="F36" s="37">
        <v>1966.0666666666666</v>
      </c>
      <c r="G36" s="37">
        <v>1935.7333333333331</v>
      </c>
      <c r="H36" s="37">
        <v>2033.6333333333328</v>
      </c>
      <c r="I36" s="37">
        <v>2063.9666666666662</v>
      </c>
      <c r="J36" s="37">
        <v>2082.5833333333326</v>
      </c>
      <c r="K36" s="28">
        <v>2045.35</v>
      </c>
      <c r="L36" s="28">
        <v>1996.4</v>
      </c>
      <c r="M36" s="28">
        <v>2.2153900000000002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692.5</v>
      </c>
      <c r="D37" s="37">
        <v>694</v>
      </c>
      <c r="E37" s="37">
        <v>681</v>
      </c>
      <c r="F37" s="37">
        <v>669.5</v>
      </c>
      <c r="G37" s="37">
        <v>656.5</v>
      </c>
      <c r="H37" s="37">
        <v>705.5</v>
      </c>
      <c r="I37" s="37">
        <v>718.5</v>
      </c>
      <c r="J37" s="37">
        <v>730</v>
      </c>
      <c r="K37" s="28">
        <v>707</v>
      </c>
      <c r="L37" s="28">
        <v>682.5</v>
      </c>
      <c r="M37" s="28">
        <v>31.379149999999999</v>
      </c>
      <c r="N37" s="1"/>
      <c r="O37" s="1"/>
    </row>
    <row r="38" spans="1:15" ht="12.75" customHeight="1">
      <c r="A38" s="53">
        <v>29</v>
      </c>
      <c r="B38" s="28" t="s">
        <v>244</v>
      </c>
      <c r="C38" s="28">
        <v>4091.35</v>
      </c>
      <c r="D38" s="37">
        <v>4091.65</v>
      </c>
      <c r="E38" s="37">
        <v>4064.3</v>
      </c>
      <c r="F38" s="37">
        <v>4037.25</v>
      </c>
      <c r="G38" s="37">
        <v>4009.9</v>
      </c>
      <c r="H38" s="37">
        <v>4118.7000000000007</v>
      </c>
      <c r="I38" s="37">
        <v>4146.0499999999993</v>
      </c>
      <c r="J38" s="37">
        <v>4173.1000000000004</v>
      </c>
      <c r="K38" s="28">
        <v>4119</v>
      </c>
      <c r="L38" s="28">
        <v>4064.6</v>
      </c>
      <c r="M38" s="28">
        <v>2.8563900000000002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726.75</v>
      </c>
      <c r="D39" s="37">
        <v>731.43333333333339</v>
      </c>
      <c r="E39" s="37">
        <v>719.96666666666681</v>
      </c>
      <c r="F39" s="37">
        <v>713.18333333333339</v>
      </c>
      <c r="G39" s="37">
        <v>701.71666666666681</v>
      </c>
      <c r="H39" s="37">
        <v>738.21666666666681</v>
      </c>
      <c r="I39" s="37">
        <v>749.68333333333351</v>
      </c>
      <c r="J39" s="37">
        <v>756.46666666666681</v>
      </c>
      <c r="K39" s="28">
        <v>742.9</v>
      </c>
      <c r="L39" s="28">
        <v>724.65</v>
      </c>
      <c r="M39" s="28">
        <v>58.862450000000003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3601.5</v>
      </c>
      <c r="D40" s="37">
        <v>3624.9500000000003</v>
      </c>
      <c r="E40" s="37">
        <v>3566.5500000000006</v>
      </c>
      <c r="F40" s="37">
        <v>3531.6000000000004</v>
      </c>
      <c r="G40" s="37">
        <v>3473.2000000000007</v>
      </c>
      <c r="H40" s="37">
        <v>3659.9000000000005</v>
      </c>
      <c r="I40" s="37">
        <v>3718.3</v>
      </c>
      <c r="J40" s="37">
        <v>3753.2500000000005</v>
      </c>
      <c r="K40" s="28">
        <v>3683.35</v>
      </c>
      <c r="L40" s="28">
        <v>3590</v>
      </c>
      <c r="M40" s="28">
        <v>2.8134700000000001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7004.8</v>
      </c>
      <c r="D41" s="37">
        <v>7026.2666666666664</v>
      </c>
      <c r="E41" s="37">
        <v>6948.5333333333328</v>
      </c>
      <c r="F41" s="37">
        <v>6892.2666666666664</v>
      </c>
      <c r="G41" s="37">
        <v>6814.5333333333328</v>
      </c>
      <c r="H41" s="37">
        <v>7082.5333333333328</v>
      </c>
      <c r="I41" s="37">
        <v>7160.2666666666664</v>
      </c>
      <c r="J41" s="37">
        <v>7216.5333333333328</v>
      </c>
      <c r="K41" s="28">
        <v>7104</v>
      </c>
      <c r="L41" s="28">
        <v>6970</v>
      </c>
      <c r="M41" s="28">
        <v>11.7675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16407.349999999999</v>
      </c>
      <c r="D42" s="37">
        <v>16493.433333333334</v>
      </c>
      <c r="E42" s="37">
        <v>16258.116666666669</v>
      </c>
      <c r="F42" s="37">
        <v>16108.883333333335</v>
      </c>
      <c r="G42" s="37">
        <v>15873.566666666669</v>
      </c>
      <c r="H42" s="37">
        <v>16642.666666666668</v>
      </c>
      <c r="I42" s="37">
        <v>16877.983333333334</v>
      </c>
      <c r="J42" s="37">
        <v>17027.216666666667</v>
      </c>
      <c r="K42" s="28">
        <v>16728.75</v>
      </c>
      <c r="L42" s="28">
        <v>16344.2</v>
      </c>
      <c r="M42" s="28">
        <v>2.2907899999999999</v>
      </c>
      <c r="N42" s="1"/>
      <c r="O42" s="1"/>
    </row>
    <row r="43" spans="1:15" ht="12.75" customHeight="1">
      <c r="A43" s="53">
        <v>34</v>
      </c>
      <c r="B43" s="28" t="s">
        <v>245</v>
      </c>
      <c r="C43" s="28">
        <v>5046.2</v>
      </c>
      <c r="D43" s="37">
        <v>5042.3500000000004</v>
      </c>
      <c r="E43" s="37">
        <v>4984.7000000000007</v>
      </c>
      <c r="F43" s="37">
        <v>4923.2000000000007</v>
      </c>
      <c r="G43" s="37">
        <v>4865.5500000000011</v>
      </c>
      <c r="H43" s="37">
        <v>5103.8500000000004</v>
      </c>
      <c r="I43" s="37">
        <v>5161.5</v>
      </c>
      <c r="J43" s="37">
        <v>5223</v>
      </c>
      <c r="K43" s="28">
        <v>5100</v>
      </c>
      <c r="L43" s="28">
        <v>4980.8500000000004</v>
      </c>
      <c r="M43" s="28">
        <v>0.19796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2068.0500000000002</v>
      </c>
      <c r="D44" s="37">
        <v>2064.9500000000003</v>
      </c>
      <c r="E44" s="37">
        <v>2049.5000000000005</v>
      </c>
      <c r="F44" s="37">
        <v>2030.9500000000003</v>
      </c>
      <c r="G44" s="37">
        <v>2015.5000000000005</v>
      </c>
      <c r="H44" s="37">
        <v>2083.5000000000005</v>
      </c>
      <c r="I44" s="37">
        <v>2098.9500000000003</v>
      </c>
      <c r="J44" s="37">
        <v>2117.5000000000005</v>
      </c>
      <c r="K44" s="28">
        <v>2080.4</v>
      </c>
      <c r="L44" s="28">
        <v>2046.4</v>
      </c>
      <c r="M44" s="28">
        <v>1.8225100000000001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303.10000000000002</v>
      </c>
      <c r="D45" s="37">
        <v>305.98333333333335</v>
      </c>
      <c r="E45" s="37">
        <v>298.4666666666667</v>
      </c>
      <c r="F45" s="37">
        <v>293.83333333333337</v>
      </c>
      <c r="G45" s="37">
        <v>286.31666666666672</v>
      </c>
      <c r="H45" s="37">
        <v>310.61666666666667</v>
      </c>
      <c r="I45" s="37">
        <v>318.13333333333333</v>
      </c>
      <c r="J45" s="37">
        <v>322.76666666666665</v>
      </c>
      <c r="K45" s="28">
        <v>313.5</v>
      </c>
      <c r="L45" s="28">
        <v>301.35000000000002</v>
      </c>
      <c r="M45" s="28">
        <v>96.964029999999994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106.25</v>
      </c>
      <c r="D46" s="37">
        <v>107.10000000000001</v>
      </c>
      <c r="E46" s="37">
        <v>105.05000000000001</v>
      </c>
      <c r="F46" s="37">
        <v>103.85000000000001</v>
      </c>
      <c r="G46" s="37">
        <v>101.80000000000001</v>
      </c>
      <c r="H46" s="37">
        <v>108.30000000000001</v>
      </c>
      <c r="I46" s="37">
        <v>110.35</v>
      </c>
      <c r="J46" s="37">
        <v>111.55000000000001</v>
      </c>
      <c r="K46" s="28">
        <v>109.15</v>
      </c>
      <c r="L46" s="28">
        <v>105.9</v>
      </c>
      <c r="M46" s="28">
        <v>271.04881999999998</v>
      </c>
      <c r="N46" s="1"/>
      <c r="O46" s="1"/>
    </row>
    <row r="47" spans="1:15" ht="12.75" customHeight="1">
      <c r="A47" s="53">
        <v>38</v>
      </c>
      <c r="B47" s="28" t="s">
        <v>246</v>
      </c>
      <c r="C47" s="28">
        <v>47.3</v>
      </c>
      <c r="D47" s="37">
        <v>47.70000000000001</v>
      </c>
      <c r="E47" s="37">
        <v>46.800000000000018</v>
      </c>
      <c r="F47" s="37">
        <v>46.300000000000011</v>
      </c>
      <c r="G47" s="37">
        <v>45.40000000000002</v>
      </c>
      <c r="H47" s="37">
        <v>48.200000000000017</v>
      </c>
      <c r="I47" s="37">
        <v>49.100000000000009</v>
      </c>
      <c r="J47" s="37">
        <v>49.600000000000016</v>
      </c>
      <c r="K47" s="28">
        <v>48.6</v>
      </c>
      <c r="L47" s="28">
        <v>47.2</v>
      </c>
      <c r="M47" s="28">
        <v>36.440539999999999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1925.7</v>
      </c>
      <c r="D48" s="37">
        <v>1934.75</v>
      </c>
      <c r="E48" s="37">
        <v>1899.5</v>
      </c>
      <c r="F48" s="37">
        <v>1873.3</v>
      </c>
      <c r="G48" s="37">
        <v>1838.05</v>
      </c>
      <c r="H48" s="37">
        <v>1960.95</v>
      </c>
      <c r="I48" s="37">
        <v>1996.2</v>
      </c>
      <c r="J48" s="37">
        <v>2022.4</v>
      </c>
      <c r="K48" s="28">
        <v>1970</v>
      </c>
      <c r="L48" s="28">
        <v>1908.55</v>
      </c>
      <c r="M48" s="28">
        <v>5.2286599999999996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683</v>
      </c>
      <c r="D49" s="37">
        <v>688.85</v>
      </c>
      <c r="E49" s="37">
        <v>676.15000000000009</v>
      </c>
      <c r="F49" s="37">
        <v>669.30000000000007</v>
      </c>
      <c r="G49" s="37">
        <v>656.60000000000014</v>
      </c>
      <c r="H49" s="37">
        <v>695.7</v>
      </c>
      <c r="I49" s="37">
        <v>708.40000000000009</v>
      </c>
      <c r="J49" s="37">
        <v>715.25</v>
      </c>
      <c r="K49" s="28">
        <v>701.55</v>
      </c>
      <c r="L49" s="28">
        <v>682</v>
      </c>
      <c r="M49" s="28">
        <v>7.5909300000000002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207.4</v>
      </c>
      <c r="D50" s="37">
        <v>209.38333333333333</v>
      </c>
      <c r="E50" s="37">
        <v>204.86666666666665</v>
      </c>
      <c r="F50" s="37">
        <v>202.33333333333331</v>
      </c>
      <c r="G50" s="37">
        <v>197.81666666666663</v>
      </c>
      <c r="H50" s="37">
        <v>211.91666666666666</v>
      </c>
      <c r="I50" s="37">
        <v>216.43333333333331</v>
      </c>
      <c r="J50" s="37">
        <v>218.96666666666667</v>
      </c>
      <c r="K50" s="28">
        <v>213.9</v>
      </c>
      <c r="L50" s="28">
        <v>206.85</v>
      </c>
      <c r="M50" s="28">
        <v>110.93258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680.85</v>
      </c>
      <c r="D51" s="37">
        <v>685.65</v>
      </c>
      <c r="E51" s="37">
        <v>672.5</v>
      </c>
      <c r="F51" s="37">
        <v>664.15</v>
      </c>
      <c r="G51" s="37">
        <v>651</v>
      </c>
      <c r="H51" s="37">
        <v>694</v>
      </c>
      <c r="I51" s="37">
        <v>707.14999999999986</v>
      </c>
      <c r="J51" s="37">
        <v>715.5</v>
      </c>
      <c r="K51" s="28">
        <v>698.8</v>
      </c>
      <c r="L51" s="28">
        <v>677.3</v>
      </c>
      <c r="M51" s="28">
        <v>10.815289999999999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51.25</v>
      </c>
      <c r="D52" s="37">
        <v>51.816666666666663</v>
      </c>
      <c r="E52" s="37">
        <v>50.533333333333324</v>
      </c>
      <c r="F52" s="37">
        <v>49.816666666666663</v>
      </c>
      <c r="G52" s="37">
        <v>48.533333333333324</v>
      </c>
      <c r="H52" s="37">
        <v>52.533333333333324</v>
      </c>
      <c r="I52" s="37">
        <v>53.816666666666656</v>
      </c>
      <c r="J52" s="37">
        <v>54.533333333333324</v>
      </c>
      <c r="K52" s="28">
        <v>53.1</v>
      </c>
      <c r="L52" s="28">
        <v>51.1</v>
      </c>
      <c r="M52" s="28">
        <v>372.87036000000001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366.6</v>
      </c>
      <c r="D53" s="37">
        <v>367.73333333333335</v>
      </c>
      <c r="E53" s="37">
        <v>363.86666666666667</v>
      </c>
      <c r="F53" s="37">
        <v>361.13333333333333</v>
      </c>
      <c r="G53" s="37">
        <v>357.26666666666665</v>
      </c>
      <c r="H53" s="37">
        <v>370.4666666666667</v>
      </c>
      <c r="I53" s="37">
        <v>374.33333333333337</v>
      </c>
      <c r="J53" s="37">
        <v>377.06666666666672</v>
      </c>
      <c r="K53" s="28">
        <v>371.6</v>
      </c>
      <c r="L53" s="28">
        <v>365</v>
      </c>
      <c r="M53" s="28">
        <v>62.377290000000002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704.95</v>
      </c>
      <c r="D54" s="37">
        <v>709.26666666666677</v>
      </c>
      <c r="E54" s="37">
        <v>698.68333333333351</v>
      </c>
      <c r="F54" s="37">
        <v>692.41666666666674</v>
      </c>
      <c r="G54" s="37">
        <v>681.83333333333348</v>
      </c>
      <c r="H54" s="37">
        <v>715.53333333333353</v>
      </c>
      <c r="I54" s="37">
        <v>726.11666666666679</v>
      </c>
      <c r="J54" s="37">
        <v>732.38333333333355</v>
      </c>
      <c r="K54" s="28">
        <v>719.85</v>
      </c>
      <c r="L54" s="28">
        <v>703</v>
      </c>
      <c r="M54" s="28">
        <v>79.747129999999999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337.2</v>
      </c>
      <c r="D55" s="37">
        <v>338.26666666666665</v>
      </c>
      <c r="E55" s="37">
        <v>334.63333333333333</v>
      </c>
      <c r="F55" s="37">
        <v>332.06666666666666</v>
      </c>
      <c r="G55" s="37">
        <v>328.43333333333334</v>
      </c>
      <c r="H55" s="37">
        <v>340.83333333333331</v>
      </c>
      <c r="I55" s="37">
        <v>344.46666666666664</v>
      </c>
      <c r="J55" s="37">
        <v>347.0333333333333</v>
      </c>
      <c r="K55" s="28">
        <v>341.9</v>
      </c>
      <c r="L55" s="28">
        <v>335.7</v>
      </c>
      <c r="M55" s="28">
        <v>28.68421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14188.85</v>
      </c>
      <c r="D56" s="37">
        <v>14254.666666666666</v>
      </c>
      <c r="E56" s="37">
        <v>14072.283333333333</v>
      </c>
      <c r="F56" s="37">
        <v>13955.716666666667</v>
      </c>
      <c r="G56" s="37">
        <v>13773.333333333334</v>
      </c>
      <c r="H56" s="37">
        <v>14371.233333333332</v>
      </c>
      <c r="I56" s="37">
        <v>14553.616666666667</v>
      </c>
      <c r="J56" s="37">
        <v>14670.183333333331</v>
      </c>
      <c r="K56" s="28">
        <v>14437.05</v>
      </c>
      <c r="L56" s="28">
        <v>14138.1</v>
      </c>
      <c r="M56" s="28">
        <v>0.2107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3102.25</v>
      </c>
      <c r="D57" s="37">
        <v>3122.7000000000003</v>
      </c>
      <c r="E57" s="37">
        <v>3071.5500000000006</v>
      </c>
      <c r="F57" s="37">
        <v>3040.8500000000004</v>
      </c>
      <c r="G57" s="37">
        <v>2989.7000000000007</v>
      </c>
      <c r="H57" s="37">
        <v>3153.4000000000005</v>
      </c>
      <c r="I57" s="37">
        <v>3204.55</v>
      </c>
      <c r="J57" s="37">
        <v>3235.2500000000005</v>
      </c>
      <c r="K57" s="28">
        <v>3173.85</v>
      </c>
      <c r="L57" s="28">
        <v>3092</v>
      </c>
      <c r="M57" s="28">
        <v>10.442830000000001</v>
      </c>
      <c r="N57" s="1"/>
      <c r="O57" s="1"/>
    </row>
    <row r="58" spans="1:15" ht="12.75" customHeight="1">
      <c r="A58" s="53">
        <v>49</v>
      </c>
      <c r="B58" s="28" t="s">
        <v>412</v>
      </c>
      <c r="C58" s="28">
        <v>837.7</v>
      </c>
      <c r="D58" s="37">
        <v>832</v>
      </c>
      <c r="E58" s="37">
        <v>822.2</v>
      </c>
      <c r="F58" s="37">
        <v>806.7</v>
      </c>
      <c r="G58" s="37">
        <v>796.90000000000009</v>
      </c>
      <c r="H58" s="37">
        <v>847.5</v>
      </c>
      <c r="I58" s="37">
        <v>857.3</v>
      </c>
      <c r="J58" s="37">
        <v>872.8</v>
      </c>
      <c r="K58" s="28">
        <v>841.8</v>
      </c>
      <c r="L58" s="28">
        <v>816.5</v>
      </c>
      <c r="M58" s="28">
        <v>8.5328700000000008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225.3</v>
      </c>
      <c r="D59" s="37">
        <v>226.66666666666666</v>
      </c>
      <c r="E59" s="37">
        <v>222.93333333333331</v>
      </c>
      <c r="F59" s="37">
        <v>220.56666666666666</v>
      </c>
      <c r="G59" s="37">
        <v>216.83333333333331</v>
      </c>
      <c r="H59" s="37">
        <v>229.0333333333333</v>
      </c>
      <c r="I59" s="37">
        <v>232.76666666666665</v>
      </c>
      <c r="J59" s="37">
        <v>235.1333333333333</v>
      </c>
      <c r="K59" s="28">
        <v>230.4</v>
      </c>
      <c r="L59" s="28">
        <v>224.3</v>
      </c>
      <c r="M59" s="28">
        <v>89.627380000000002</v>
      </c>
      <c r="N59" s="1"/>
      <c r="O59" s="1"/>
    </row>
    <row r="60" spans="1:15" ht="12.75" customHeight="1">
      <c r="A60" s="53">
        <v>51</v>
      </c>
      <c r="B60" s="28" t="s">
        <v>249</v>
      </c>
      <c r="C60" s="28">
        <v>104.8</v>
      </c>
      <c r="D60" s="37">
        <v>104.46666666666665</v>
      </c>
      <c r="E60" s="37">
        <v>103.73333333333331</v>
      </c>
      <c r="F60" s="37">
        <v>102.66666666666666</v>
      </c>
      <c r="G60" s="37">
        <v>101.93333333333331</v>
      </c>
      <c r="H60" s="37">
        <v>105.5333333333333</v>
      </c>
      <c r="I60" s="37">
        <v>106.26666666666665</v>
      </c>
      <c r="J60" s="37">
        <v>107.3333333333333</v>
      </c>
      <c r="K60" s="28">
        <v>105.2</v>
      </c>
      <c r="L60" s="28">
        <v>103.4</v>
      </c>
      <c r="M60" s="28">
        <v>74.535719999999998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721.75</v>
      </c>
      <c r="D61" s="37">
        <v>722.16666666666663</v>
      </c>
      <c r="E61" s="37">
        <v>713.98333333333323</v>
      </c>
      <c r="F61" s="37">
        <v>706.21666666666658</v>
      </c>
      <c r="G61" s="37">
        <v>698.03333333333319</v>
      </c>
      <c r="H61" s="37">
        <v>729.93333333333328</v>
      </c>
      <c r="I61" s="37">
        <v>738.11666666666667</v>
      </c>
      <c r="J61" s="37">
        <v>745.88333333333333</v>
      </c>
      <c r="K61" s="28">
        <v>730.35</v>
      </c>
      <c r="L61" s="28">
        <v>714.4</v>
      </c>
      <c r="M61" s="28">
        <v>32.378590000000003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1014.45</v>
      </c>
      <c r="D62" s="37">
        <v>1023.5333333333334</v>
      </c>
      <c r="E62" s="37">
        <v>1002.1666666666667</v>
      </c>
      <c r="F62" s="37">
        <v>989.88333333333333</v>
      </c>
      <c r="G62" s="37">
        <v>968.51666666666665</v>
      </c>
      <c r="H62" s="37">
        <v>1035.8166666666668</v>
      </c>
      <c r="I62" s="37">
        <v>1057.1833333333334</v>
      </c>
      <c r="J62" s="37">
        <v>1069.4666666666669</v>
      </c>
      <c r="K62" s="28">
        <v>1044.9000000000001</v>
      </c>
      <c r="L62" s="28">
        <v>1011.25</v>
      </c>
      <c r="M62" s="28">
        <v>27.817350000000001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125.6</v>
      </c>
      <c r="D63" s="37">
        <v>124.48333333333333</v>
      </c>
      <c r="E63" s="37">
        <v>121.66666666666667</v>
      </c>
      <c r="F63" s="37">
        <v>117.73333333333333</v>
      </c>
      <c r="G63" s="37">
        <v>114.91666666666667</v>
      </c>
      <c r="H63" s="37">
        <v>128.41666666666669</v>
      </c>
      <c r="I63" s="37">
        <v>131.23333333333335</v>
      </c>
      <c r="J63" s="37">
        <v>135.16666666666669</v>
      </c>
      <c r="K63" s="28">
        <v>127.3</v>
      </c>
      <c r="L63" s="28">
        <v>120.55</v>
      </c>
      <c r="M63" s="28">
        <v>74.305400000000006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183.05</v>
      </c>
      <c r="D64" s="37">
        <v>182.20000000000002</v>
      </c>
      <c r="E64" s="37">
        <v>180.15000000000003</v>
      </c>
      <c r="F64" s="37">
        <v>177.25000000000003</v>
      </c>
      <c r="G64" s="37">
        <v>175.20000000000005</v>
      </c>
      <c r="H64" s="37">
        <v>185.10000000000002</v>
      </c>
      <c r="I64" s="37">
        <v>187.15000000000003</v>
      </c>
      <c r="J64" s="37">
        <v>190.05</v>
      </c>
      <c r="K64" s="28">
        <v>184.25</v>
      </c>
      <c r="L64" s="28">
        <v>179.3</v>
      </c>
      <c r="M64" s="28">
        <v>137.31315000000001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4435.45</v>
      </c>
      <c r="D65" s="37">
        <v>4446.416666666667</v>
      </c>
      <c r="E65" s="37">
        <v>4395.8333333333339</v>
      </c>
      <c r="F65" s="37">
        <v>4356.2166666666672</v>
      </c>
      <c r="G65" s="37">
        <v>4305.6333333333341</v>
      </c>
      <c r="H65" s="37">
        <v>4486.0333333333338</v>
      </c>
      <c r="I65" s="37">
        <v>4536.6166666666677</v>
      </c>
      <c r="J65" s="37">
        <v>4576.2333333333336</v>
      </c>
      <c r="K65" s="28">
        <v>4497</v>
      </c>
      <c r="L65" s="28">
        <v>4406.8</v>
      </c>
      <c r="M65" s="28">
        <v>1.6556299999999999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1527.8</v>
      </c>
      <c r="D66" s="37">
        <v>1524.2833333333335</v>
      </c>
      <c r="E66" s="37">
        <v>1504.616666666667</v>
      </c>
      <c r="F66" s="37">
        <v>1481.4333333333334</v>
      </c>
      <c r="G66" s="37">
        <v>1461.7666666666669</v>
      </c>
      <c r="H66" s="37">
        <v>1547.4666666666672</v>
      </c>
      <c r="I66" s="37">
        <v>1567.1333333333337</v>
      </c>
      <c r="J66" s="37">
        <v>1590.3166666666673</v>
      </c>
      <c r="K66" s="28">
        <v>1543.95</v>
      </c>
      <c r="L66" s="28">
        <v>1501.1</v>
      </c>
      <c r="M66" s="28">
        <v>5.2464700000000004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614.95000000000005</v>
      </c>
      <c r="D67" s="37">
        <v>617.76666666666677</v>
      </c>
      <c r="E67" s="37">
        <v>608.53333333333353</v>
      </c>
      <c r="F67" s="37">
        <v>602.11666666666679</v>
      </c>
      <c r="G67" s="37">
        <v>592.88333333333355</v>
      </c>
      <c r="H67" s="37">
        <v>624.18333333333351</v>
      </c>
      <c r="I67" s="37">
        <v>633.41666666666686</v>
      </c>
      <c r="J67" s="37">
        <v>639.83333333333348</v>
      </c>
      <c r="K67" s="28">
        <v>627</v>
      </c>
      <c r="L67" s="28">
        <v>611.35</v>
      </c>
      <c r="M67" s="28">
        <v>7.1680400000000004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822.55</v>
      </c>
      <c r="D68" s="37">
        <v>826.61666666666667</v>
      </c>
      <c r="E68" s="37">
        <v>814.5333333333333</v>
      </c>
      <c r="F68" s="37">
        <v>806.51666666666665</v>
      </c>
      <c r="G68" s="37">
        <v>794.43333333333328</v>
      </c>
      <c r="H68" s="37">
        <v>834.63333333333333</v>
      </c>
      <c r="I68" s="37">
        <v>846.71666666666658</v>
      </c>
      <c r="J68" s="37">
        <v>854.73333333333335</v>
      </c>
      <c r="K68" s="28">
        <v>838.7</v>
      </c>
      <c r="L68" s="28">
        <v>818.6</v>
      </c>
      <c r="M68" s="28">
        <v>4.4161900000000003</v>
      </c>
      <c r="N68" s="1"/>
      <c r="O68" s="1"/>
    </row>
    <row r="69" spans="1:15" ht="12.75" customHeight="1">
      <c r="A69" s="53">
        <v>60</v>
      </c>
      <c r="B69" s="28" t="s">
        <v>250</v>
      </c>
      <c r="C69" s="28">
        <v>386.75</v>
      </c>
      <c r="D69" s="37">
        <v>388.01666666666665</v>
      </c>
      <c r="E69" s="37">
        <v>383.23333333333329</v>
      </c>
      <c r="F69" s="37">
        <v>379.71666666666664</v>
      </c>
      <c r="G69" s="37">
        <v>374.93333333333328</v>
      </c>
      <c r="H69" s="37">
        <v>391.5333333333333</v>
      </c>
      <c r="I69" s="37">
        <v>396.31666666666661</v>
      </c>
      <c r="J69" s="37">
        <v>399.83333333333331</v>
      </c>
      <c r="K69" s="28">
        <v>392.8</v>
      </c>
      <c r="L69" s="28">
        <v>384.5</v>
      </c>
      <c r="M69" s="28">
        <v>19.139690000000002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1087.05</v>
      </c>
      <c r="D70" s="37">
        <v>1078.0166666666667</v>
      </c>
      <c r="E70" s="37">
        <v>1059.0333333333333</v>
      </c>
      <c r="F70" s="37">
        <v>1031.0166666666667</v>
      </c>
      <c r="G70" s="37">
        <v>1012.0333333333333</v>
      </c>
      <c r="H70" s="37">
        <v>1106.0333333333333</v>
      </c>
      <c r="I70" s="37">
        <v>1125.0166666666664</v>
      </c>
      <c r="J70" s="37">
        <v>1153.0333333333333</v>
      </c>
      <c r="K70" s="28">
        <v>1097</v>
      </c>
      <c r="L70" s="28">
        <v>1050</v>
      </c>
      <c r="M70" s="28">
        <v>11.18357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356.95</v>
      </c>
      <c r="D71" s="37">
        <v>359.95</v>
      </c>
      <c r="E71" s="37">
        <v>352.65</v>
      </c>
      <c r="F71" s="37">
        <v>348.34999999999997</v>
      </c>
      <c r="G71" s="37">
        <v>341.04999999999995</v>
      </c>
      <c r="H71" s="37">
        <v>364.25</v>
      </c>
      <c r="I71" s="37">
        <v>371.55000000000007</v>
      </c>
      <c r="J71" s="37">
        <v>375.85</v>
      </c>
      <c r="K71" s="28">
        <v>367.25</v>
      </c>
      <c r="L71" s="28">
        <v>355.65</v>
      </c>
      <c r="M71" s="28">
        <v>73.041619999999995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522.85</v>
      </c>
      <c r="D72" s="37">
        <v>527.81666666666661</v>
      </c>
      <c r="E72" s="37">
        <v>517.13333333333321</v>
      </c>
      <c r="F72" s="37">
        <v>511.41666666666663</v>
      </c>
      <c r="G72" s="37">
        <v>500.73333333333323</v>
      </c>
      <c r="H72" s="37">
        <v>533.53333333333319</v>
      </c>
      <c r="I72" s="37">
        <v>544.21666666666658</v>
      </c>
      <c r="J72" s="37">
        <v>549.93333333333317</v>
      </c>
      <c r="K72" s="28">
        <v>538.5</v>
      </c>
      <c r="L72" s="28">
        <v>522.1</v>
      </c>
      <c r="M72" s="28">
        <v>37.085149999999999</v>
      </c>
      <c r="N72" s="1"/>
      <c r="O72" s="1"/>
    </row>
    <row r="73" spans="1:15" ht="12.75" customHeight="1">
      <c r="A73" s="53">
        <v>64</v>
      </c>
      <c r="B73" s="28" t="s">
        <v>251</v>
      </c>
      <c r="C73" s="28">
        <v>1412.5</v>
      </c>
      <c r="D73" s="37">
        <v>1414.45</v>
      </c>
      <c r="E73" s="37">
        <v>1388.15</v>
      </c>
      <c r="F73" s="37">
        <v>1363.8</v>
      </c>
      <c r="G73" s="37">
        <v>1337.5</v>
      </c>
      <c r="H73" s="37">
        <v>1438.8000000000002</v>
      </c>
      <c r="I73" s="37">
        <v>1465.1</v>
      </c>
      <c r="J73" s="37">
        <v>1489.4500000000003</v>
      </c>
      <c r="K73" s="28">
        <v>1440.75</v>
      </c>
      <c r="L73" s="28">
        <v>1390.1</v>
      </c>
      <c r="M73" s="28">
        <v>1.4576499999999999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2220.5500000000002</v>
      </c>
      <c r="D74" s="37">
        <v>2236.8666666666668</v>
      </c>
      <c r="E74" s="37">
        <v>2193.7333333333336</v>
      </c>
      <c r="F74" s="37">
        <v>2166.916666666667</v>
      </c>
      <c r="G74" s="37">
        <v>2123.7833333333338</v>
      </c>
      <c r="H74" s="37">
        <v>2263.6833333333334</v>
      </c>
      <c r="I74" s="37">
        <v>2306.8166666666666</v>
      </c>
      <c r="J74" s="37">
        <v>2333.6333333333332</v>
      </c>
      <c r="K74" s="28">
        <v>2280</v>
      </c>
      <c r="L74" s="28">
        <v>2210.0500000000002</v>
      </c>
      <c r="M74" s="28">
        <v>7.9257900000000001</v>
      </c>
      <c r="N74" s="1"/>
      <c r="O74" s="1"/>
    </row>
    <row r="75" spans="1:15" ht="12.75" customHeight="1">
      <c r="A75" s="53">
        <v>66</v>
      </c>
      <c r="B75" s="28" t="s">
        <v>252</v>
      </c>
      <c r="C75" s="28">
        <v>59.7</v>
      </c>
      <c r="D75" s="37">
        <v>62.050000000000004</v>
      </c>
      <c r="E75" s="37">
        <v>57.350000000000009</v>
      </c>
      <c r="F75" s="37">
        <v>55.000000000000007</v>
      </c>
      <c r="G75" s="37">
        <v>50.300000000000011</v>
      </c>
      <c r="H75" s="37">
        <v>64.400000000000006</v>
      </c>
      <c r="I75" s="37">
        <v>69.100000000000009</v>
      </c>
      <c r="J75" s="37">
        <v>71.45</v>
      </c>
      <c r="K75" s="28">
        <v>66.75</v>
      </c>
      <c r="L75" s="28">
        <v>59.7</v>
      </c>
      <c r="M75" s="28">
        <v>92.211380000000005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4553.55</v>
      </c>
      <c r="D76" s="37">
        <v>4529.2166666666672</v>
      </c>
      <c r="E76" s="37">
        <v>4484.5833333333339</v>
      </c>
      <c r="F76" s="37">
        <v>4415.6166666666668</v>
      </c>
      <c r="G76" s="37">
        <v>4370.9833333333336</v>
      </c>
      <c r="H76" s="37">
        <v>4598.1833333333343</v>
      </c>
      <c r="I76" s="37">
        <v>4642.8166666666675</v>
      </c>
      <c r="J76" s="37">
        <v>4711.7833333333347</v>
      </c>
      <c r="K76" s="28">
        <v>4573.8500000000004</v>
      </c>
      <c r="L76" s="28">
        <v>4460.25</v>
      </c>
      <c r="M76" s="28">
        <v>5.7478300000000004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4386.3999999999996</v>
      </c>
      <c r="D77" s="37">
        <v>4398.6833333333334</v>
      </c>
      <c r="E77" s="37">
        <v>4348.9666666666672</v>
      </c>
      <c r="F77" s="37">
        <v>4311.5333333333338</v>
      </c>
      <c r="G77" s="37">
        <v>4261.8166666666675</v>
      </c>
      <c r="H77" s="37">
        <v>4436.1166666666668</v>
      </c>
      <c r="I77" s="37">
        <v>4485.8333333333321</v>
      </c>
      <c r="J77" s="37">
        <v>4523.2666666666664</v>
      </c>
      <c r="K77" s="28">
        <v>4448.3999999999996</v>
      </c>
      <c r="L77" s="28">
        <v>4361.25</v>
      </c>
      <c r="M77" s="28">
        <v>2.3871099999999998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2663.1</v>
      </c>
      <c r="D78" s="37">
        <v>2680.5499999999997</v>
      </c>
      <c r="E78" s="37">
        <v>2632.5499999999993</v>
      </c>
      <c r="F78" s="37">
        <v>2601.9999999999995</v>
      </c>
      <c r="G78" s="37">
        <v>2553.9999999999991</v>
      </c>
      <c r="H78" s="37">
        <v>2711.0999999999995</v>
      </c>
      <c r="I78" s="37">
        <v>2759.1000000000004</v>
      </c>
      <c r="J78" s="37">
        <v>2789.6499999999996</v>
      </c>
      <c r="K78" s="28">
        <v>2728.55</v>
      </c>
      <c r="L78" s="28">
        <v>2650</v>
      </c>
      <c r="M78" s="28">
        <v>1.9532400000000001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4127.3</v>
      </c>
      <c r="D79" s="37">
        <v>4118.75</v>
      </c>
      <c r="E79" s="37">
        <v>4048.55</v>
      </c>
      <c r="F79" s="37">
        <v>3969.8</v>
      </c>
      <c r="G79" s="37">
        <v>3899.6000000000004</v>
      </c>
      <c r="H79" s="37">
        <v>4197.5</v>
      </c>
      <c r="I79" s="37">
        <v>4267.7000000000007</v>
      </c>
      <c r="J79" s="37">
        <v>4346.45</v>
      </c>
      <c r="K79" s="28">
        <v>4188.95</v>
      </c>
      <c r="L79" s="28">
        <v>4040</v>
      </c>
      <c r="M79" s="28">
        <v>10.441140000000001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2394.1</v>
      </c>
      <c r="D80" s="37">
        <v>2390.2666666666664</v>
      </c>
      <c r="E80" s="37">
        <v>2366.833333333333</v>
      </c>
      <c r="F80" s="37">
        <v>2339.5666666666666</v>
      </c>
      <c r="G80" s="37">
        <v>2316.1333333333332</v>
      </c>
      <c r="H80" s="37">
        <v>2417.5333333333328</v>
      </c>
      <c r="I80" s="37">
        <v>2440.9666666666662</v>
      </c>
      <c r="J80" s="37">
        <v>2468.2333333333327</v>
      </c>
      <c r="K80" s="28">
        <v>2413.6999999999998</v>
      </c>
      <c r="L80" s="28">
        <v>2363</v>
      </c>
      <c r="M80" s="28">
        <v>4.3928700000000003</v>
      </c>
      <c r="N80" s="1"/>
      <c r="O80" s="1"/>
    </row>
    <row r="81" spans="1:15" ht="12.75" customHeight="1">
      <c r="A81" s="53">
        <v>72</v>
      </c>
      <c r="B81" s="28" t="s">
        <v>254</v>
      </c>
      <c r="C81" s="28">
        <v>462.25</v>
      </c>
      <c r="D81" s="37">
        <v>463.48333333333335</v>
      </c>
      <c r="E81" s="37">
        <v>456.51666666666671</v>
      </c>
      <c r="F81" s="37">
        <v>450.78333333333336</v>
      </c>
      <c r="G81" s="37">
        <v>443.81666666666672</v>
      </c>
      <c r="H81" s="37">
        <v>469.2166666666667</v>
      </c>
      <c r="I81" s="37">
        <v>476.18333333333339</v>
      </c>
      <c r="J81" s="37">
        <v>481.91666666666669</v>
      </c>
      <c r="K81" s="28">
        <v>470.45</v>
      </c>
      <c r="L81" s="28">
        <v>457.75</v>
      </c>
      <c r="M81" s="28">
        <v>2.53545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1181.3499999999999</v>
      </c>
      <c r="D82" s="37">
        <v>1180.1166666666666</v>
      </c>
      <c r="E82" s="37">
        <v>1151.2333333333331</v>
      </c>
      <c r="F82" s="37">
        <v>1121.1166666666666</v>
      </c>
      <c r="G82" s="37">
        <v>1092.2333333333331</v>
      </c>
      <c r="H82" s="37">
        <v>1210.2333333333331</v>
      </c>
      <c r="I82" s="37">
        <v>1239.1166666666668</v>
      </c>
      <c r="J82" s="37">
        <v>1269.2333333333331</v>
      </c>
      <c r="K82" s="28">
        <v>1209</v>
      </c>
      <c r="L82" s="28">
        <v>1150</v>
      </c>
      <c r="M82" s="28">
        <v>2.34856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1856.4</v>
      </c>
      <c r="D83" s="37">
        <v>1850.5833333333333</v>
      </c>
      <c r="E83" s="37">
        <v>1842.3166666666666</v>
      </c>
      <c r="F83" s="37">
        <v>1828.2333333333333</v>
      </c>
      <c r="G83" s="37">
        <v>1819.9666666666667</v>
      </c>
      <c r="H83" s="37">
        <v>1864.6666666666665</v>
      </c>
      <c r="I83" s="37">
        <v>1872.9333333333334</v>
      </c>
      <c r="J83" s="37">
        <v>1887.0166666666664</v>
      </c>
      <c r="K83" s="28">
        <v>1858.85</v>
      </c>
      <c r="L83" s="28">
        <v>1836.5</v>
      </c>
      <c r="M83" s="28">
        <v>7.2276800000000003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154.44999999999999</v>
      </c>
      <c r="D84" s="37">
        <v>154.96666666666667</v>
      </c>
      <c r="E84" s="37">
        <v>153.48333333333335</v>
      </c>
      <c r="F84" s="37">
        <v>152.51666666666668</v>
      </c>
      <c r="G84" s="37">
        <v>151.03333333333336</v>
      </c>
      <c r="H84" s="37">
        <v>155.93333333333334</v>
      </c>
      <c r="I84" s="37">
        <v>157.41666666666663</v>
      </c>
      <c r="J84" s="37">
        <v>158.38333333333333</v>
      </c>
      <c r="K84" s="28">
        <v>156.44999999999999</v>
      </c>
      <c r="L84" s="28">
        <v>154</v>
      </c>
      <c r="M84" s="28">
        <v>25.97898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98.55</v>
      </c>
      <c r="D85" s="37">
        <v>98.90000000000002</v>
      </c>
      <c r="E85" s="37">
        <v>97.80000000000004</v>
      </c>
      <c r="F85" s="37">
        <v>97.050000000000026</v>
      </c>
      <c r="G85" s="37">
        <v>95.950000000000045</v>
      </c>
      <c r="H85" s="37">
        <v>99.650000000000034</v>
      </c>
      <c r="I85" s="37">
        <v>100.75000000000003</v>
      </c>
      <c r="J85" s="37">
        <v>101.50000000000003</v>
      </c>
      <c r="K85" s="28">
        <v>100</v>
      </c>
      <c r="L85" s="28">
        <v>98.15</v>
      </c>
      <c r="M85" s="28">
        <v>114.38625999999999</v>
      </c>
      <c r="N85" s="1"/>
      <c r="O85" s="1"/>
    </row>
    <row r="86" spans="1:15" ht="12.75" customHeight="1">
      <c r="A86" s="53">
        <v>77</v>
      </c>
      <c r="B86" s="28" t="s">
        <v>256</v>
      </c>
      <c r="C86" s="28">
        <v>266.95</v>
      </c>
      <c r="D86" s="37">
        <v>265.46666666666664</v>
      </c>
      <c r="E86" s="37">
        <v>261.98333333333329</v>
      </c>
      <c r="F86" s="37">
        <v>257.01666666666665</v>
      </c>
      <c r="G86" s="37">
        <v>253.5333333333333</v>
      </c>
      <c r="H86" s="37">
        <v>270.43333333333328</v>
      </c>
      <c r="I86" s="37">
        <v>273.91666666666663</v>
      </c>
      <c r="J86" s="37">
        <v>278.88333333333327</v>
      </c>
      <c r="K86" s="28">
        <v>268.95</v>
      </c>
      <c r="L86" s="28">
        <v>260.5</v>
      </c>
      <c r="M86" s="28">
        <v>15.21621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143.6</v>
      </c>
      <c r="D87" s="37">
        <v>144.29999999999998</v>
      </c>
      <c r="E87" s="37">
        <v>142.39999999999998</v>
      </c>
      <c r="F87" s="37">
        <v>141.19999999999999</v>
      </c>
      <c r="G87" s="37">
        <v>139.29999999999998</v>
      </c>
      <c r="H87" s="37">
        <v>145.49999999999997</v>
      </c>
      <c r="I87" s="37">
        <v>147.4</v>
      </c>
      <c r="J87" s="37">
        <v>148.59999999999997</v>
      </c>
      <c r="K87" s="28">
        <v>146.19999999999999</v>
      </c>
      <c r="L87" s="28">
        <v>143.1</v>
      </c>
      <c r="M87" s="28">
        <v>144.12349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37.200000000000003</v>
      </c>
      <c r="D88" s="37">
        <v>37.56666666666667</v>
      </c>
      <c r="E88" s="37">
        <v>36.683333333333337</v>
      </c>
      <c r="F88" s="37">
        <v>36.166666666666664</v>
      </c>
      <c r="G88" s="37">
        <v>35.283333333333331</v>
      </c>
      <c r="H88" s="37">
        <v>38.083333333333343</v>
      </c>
      <c r="I88" s="37">
        <v>38.966666666666683</v>
      </c>
      <c r="J88" s="37">
        <v>39.483333333333348</v>
      </c>
      <c r="K88" s="28">
        <v>38.450000000000003</v>
      </c>
      <c r="L88" s="28">
        <v>37.049999999999997</v>
      </c>
      <c r="M88" s="28">
        <v>176.75443999999999</v>
      </c>
      <c r="N88" s="1"/>
      <c r="O88" s="1"/>
    </row>
    <row r="89" spans="1:15" ht="12.75" customHeight="1">
      <c r="A89" s="53">
        <v>80</v>
      </c>
      <c r="B89" s="28" t="s">
        <v>257</v>
      </c>
      <c r="C89" s="28">
        <v>3277.25</v>
      </c>
      <c r="D89" s="37">
        <v>3259.0666666666671</v>
      </c>
      <c r="E89" s="37">
        <v>3208.1833333333343</v>
      </c>
      <c r="F89" s="37">
        <v>3139.1166666666672</v>
      </c>
      <c r="G89" s="37">
        <v>3088.2333333333345</v>
      </c>
      <c r="H89" s="37">
        <v>3328.1333333333341</v>
      </c>
      <c r="I89" s="37">
        <v>3379.0166666666664</v>
      </c>
      <c r="J89" s="37">
        <v>3448.0833333333339</v>
      </c>
      <c r="K89" s="28">
        <v>3309.95</v>
      </c>
      <c r="L89" s="28">
        <v>3190</v>
      </c>
      <c r="M89" s="28">
        <v>5.8235000000000001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453.75</v>
      </c>
      <c r="D90" s="37">
        <v>455.7833333333333</v>
      </c>
      <c r="E90" s="37">
        <v>450.21666666666658</v>
      </c>
      <c r="F90" s="37">
        <v>446.68333333333328</v>
      </c>
      <c r="G90" s="37">
        <v>441.11666666666656</v>
      </c>
      <c r="H90" s="37">
        <v>459.31666666666661</v>
      </c>
      <c r="I90" s="37">
        <v>464.88333333333333</v>
      </c>
      <c r="J90" s="37">
        <v>468.41666666666663</v>
      </c>
      <c r="K90" s="28">
        <v>461.35</v>
      </c>
      <c r="L90" s="28">
        <v>452.25</v>
      </c>
      <c r="M90" s="28">
        <v>7.9982499999999996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694.35</v>
      </c>
      <c r="D91" s="37">
        <v>696.31666666666661</v>
      </c>
      <c r="E91" s="37">
        <v>684.98333333333323</v>
      </c>
      <c r="F91" s="37">
        <v>675.61666666666667</v>
      </c>
      <c r="G91" s="37">
        <v>664.2833333333333</v>
      </c>
      <c r="H91" s="37">
        <v>705.68333333333317</v>
      </c>
      <c r="I91" s="37">
        <v>717.01666666666665</v>
      </c>
      <c r="J91" s="37">
        <v>726.3833333333331</v>
      </c>
      <c r="K91" s="28">
        <v>707.65</v>
      </c>
      <c r="L91" s="28">
        <v>686.95</v>
      </c>
      <c r="M91" s="28">
        <v>26.837420000000002</v>
      </c>
      <c r="N91" s="1"/>
      <c r="O91" s="1"/>
    </row>
    <row r="92" spans="1:15" ht="12.75" customHeight="1">
      <c r="A92" s="53">
        <v>83</v>
      </c>
      <c r="B92" s="28" t="s">
        <v>259</v>
      </c>
      <c r="C92" s="28">
        <v>479</v>
      </c>
      <c r="D92" s="37">
        <v>483.81666666666666</v>
      </c>
      <c r="E92" s="37">
        <v>473.18333333333334</v>
      </c>
      <c r="F92" s="37">
        <v>467.36666666666667</v>
      </c>
      <c r="G92" s="37">
        <v>456.73333333333335</v>
      </c>
      <c r="H92" s="37">
        <v>489.63333333333333</v>
      </c>
      <c r="I92" s="37">
        <v>500.26666666666665</v>
      </c>
      <c r="J92" s="37">
        <v>506.08333333333331</v>
      </c>
      <c r="K92" s="28">
        <v>494.45</v>
      </c>
      <c r="L92" s="28">
        <v>478</v>
      </c>
      <c r="M92" s="28">
        <v>1.4141300000000001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1558.5</v>
      </c>
      <c r="D93" s="37">
        <v>1573.55</v>
      </c>
      <c r="E93" s="37">
        <v>1536.1</v>
      </c>
      <c r="F93" s="37">
        <v>1513.7</v>
      </c>
      <c r="G93" s="37">
        <v>1476.25</v>
      </c>
      <c r="H93" s="37">
        <v>1595.9499999999998</v>
      </c>
      <c r="I93" s="37">
        <v>1633.4</v>
      </c>
      <c r="J93" s="37">
        <v>1655.7999999999997</v>
      </c>
      <c r="K93" s="28">
        <v>1611</v>
      </c>
      <c r="L93" s="28">
        <v>1551.15</v>
      </c>
      <c r="M93" s="28">
        <v>10.085559999999999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1582.1</v>
      </c>
      <c r="D94" s="37">
        <v>1580.4666666666665</v>
      </c>
      <c r="E94" s="37">
        <v>1565.9333333333329</v>
      </c>
      <c r="F94" s="37">
        <v>1549.7666666666664</v>
      </c>
      <c r="G94" s="37">
        <v>1535.2333333333329</v>
      </c>
      <c r="H94" s="37">
        <v>1596.633333333333</v>
      </c>
      <c r="I94" s="37">
        <v>1611.1666666666663</v>
      </c>
      <c r="J94" s="37">
        <v>1627.333333333333</v>
      </c>
      <c r="K94" s="28">
        <v>1595</v>
      </c>
      <c r="L94" s="28">
        <v>1564.3</v>
      </c>
      <c r="M94" s="28">
        <v>8.4128399999999992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500.65</v>
      </c>
      <c r="D95" s="37">
        <v>503.01666666666665</v>
      </c>
      <c r="E95" s="37">
        <v>494.63333333333333</v>
      </c>
      <c r="F95" s="37">
        <v>488.61666666666667</v>
      </c>
      <c r="G95" s="37">
        <v>480.23333333333335</v>
      </c>
      <c r="H95" s="37">
        <v>509.0333333333333</v>
      </c>
      <c r="I95" s="37">
        <v>517.41666666666663</v>
      </c>
      <c r="J95" s="37">
        <v>523.43333333333328</v>
      </c>
      <c r="K95" s="28">
        <v>511.4</v>
      </c>
      <c r="L95" s="28">
        <v>497</v>
      </c>
      <c r="M95" s="28">
        <v>31.877890000000001</v>
      </c>
      <c r="N95" s="1"/>
      <c r="O95" s="1"/>
    </row>
    <row r="96" spans="1:15" ht="12.75" customHeight="1">
      <c r="A96" s="53">
        <v>87</v>
      </c>
      <c r="B96" s="28" t="s">
        <v>260</v>
      </c>
      <c r="C96" s="28">
        <v>269.89999999999998</v>
      </c>
      <c r="D96" s="37">
        <v>269.58333333333331</v>
      </c>
      <c r="E96" s="37">
        <v>267.16666666666663</v>
      </c>
      <c r="F96" s="37">
        <v>264.43333333333334</v>
      </c>
      <c r="G96" s="37">
        <v>262.01666666666665</v>
      </c>
      <c r="H96" s="37">
        <v>272.31666666666661</v>
      </c>
      <c r="I96" s="37">
        <v>274.73333333333323</v>
      </c>
      <c r="J96" s="37">
        <v>277.46666666666658</v>
      </c>
      <c r="K96" s="28">
        <v>272</v>
      </c>
      <c r="L96" s="28">
        <v>266.85000000000002</v>
      </c>
      <c r="M96" s="28">
        <v>5.78024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1180.7</v>
      </c>
      <c r="D97" s="37">
        <v>1180.5166666666667</v>
      </c>
      <c r="E97" s="37">
        <v>1170.1833333333334</v>
      </c>
      <c r="F97" s="37">
        <v>1159.6666666666667</v>
      </c>
      <c r="G97" s="37">
        <v>1149.3333333333335</v>
      </c>
      <c r="H97" s="37">
        <v>1191.0333333333333</v>
      </c>
      <c r="I97" s="37">
        <v>1201.3666666666668</v>
      </c>
      <c r="J97" s="37">
        <v>1211.8833333333332</v>
      </c>
      <c r="K97" s="28">
        <v>1190.8499999999999</v>
      </c>
      <c r="L97" s="28">
        <v>1170</v>
      </c>
      <c r="M97" s="28">
        <v>23.388860000000001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2218.9499999999998</v>
      </c>
      <c r="D98" s="37">
        <v>2210.4500000000003</v>
      </c>
      <c r="E98" s="37">
        <v>2178.1000000000004</v>
      </c>
      <c r="F98" s="37">
        <v>2137.25</v>
      </c>
      <c r="G98" s="37">
        <v>2104.9</v>
      </c>
      <c r="H98" s="37">
        <v>2251.3000000000006</v>
      </c>
      <c r="I98" s="37">
        <v>2283.65</v>
      </c>
      <c r="J98" s="37">
        <v>2324.5000000000009</v>
      </c>
      <c r="K98" s="28">
        <v>2242.8000000000002</v>
      </c>
      <c r="L98" s="28">
        <v>2169.6</v>
      </c>
      <c r="M98" s="28">
        <v>5.9525800000000002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1479.25</v>
      </c>
      <c r="D99" s="37">
        <v>1490.55</v>
      </c>
      <c r="E99" s="37">
        <v>1462.3</v>
      </c>
      <c r="F99" s="37">
        <v>1445.35</v>
      </c>
      <c r="G99" s="37">
        <v>1417.1</v>
      </c>
      <c r="H99" s="37">
        <v>1507.5</v>
      </c>
      <c r="I99" s="37">
        <v>1535.75</v>
      </c>
      <c r="J99" s="37">
        <v>1552.7</v>
      </c>
      <c r="K99" s="28">
        <v>1518.8</v>
      </c>
      <c r="L99" s="28">
        <v>1473.6</v>
      </c>
      <c r="M99" s="28">
        <v>155.94128000000001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525.85</v>
      </c>
      <c r="D100" s="37">
        <v>528</v>
      </c>
      <c r="E100" s="37">
        <v>522</v>
      </c>
      <c r="F100" s="37">
        <v>518.15</v>
      </c>
      <c r="G100" s="37">
        <v>512.15</v>
      </c>
      <c r="H100" s="37">
        <v>531.85</v>
      </c>
      <c r="I100" s="37">
        <v>537.85</v>
      </c>
      <c r="J100" s="37">
        <v>541.70000000000005</v>
      </c>
      <c r="K100" s="28">
        <v>534</v>
      </c>
      <c r="L100" s="28">
        <v>524.15</v>
      </c>
      <c r="M100" s="28">
        <v>26.54149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1141.3499999999999</v>
      </c>
      <c r="D101" s="37">
        <v>1145.1333333333334</v>
      </c>
      <c r="E101" s="37">
        <v>1128.3166666666668</v>
      </c>
      <c r="F101" s="37">
        <v>1115.2833333333333</v>
      </c>
      <c r="G101" s="37">
        <v>1098.4666666666667</v>
      </c>
      <c r="H101" s="37">
        <v>1158.166666666667</v>
      </c>
      <c r="I101" s="37">
        <v>1174.9833333333336</v>
      </c>
      <c r="J101" s="37">
        <v>1188.0166666666671</v>
      </c>
      <c r="K101" s="28">
        <v>1161.95</v>
      </c>
      <c r="L101" s="28">
        <v>1132.0999999999999</v>
      </c>
      <c r="M101" s="28">
        <v>16.131889999999999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2394.65</v>
      </c>
      <c r="D102" s="37">
        <v>2387.2166666666667</v>
      </c>
      <c r="E102" s="37">
        <v>2334.6333333333332</v>
      </c>
      <c r="F102" s="37">
        <v>2274.6166666666663</v>
      </c>
      <c r="G102" s="37">
        <v>2222.0333333333328</v>
      </c>
      <c r="H102" s="37">
        <v>2447.2333333333336</v>
      </c>
      <c r="I102" s="37">
        <v>2499.8166666666666</v>
      </c>
      <c r="J102" s="37">
        <v>2559.8333333333339</v>
      </c>
      <c r="K102" s="28">
        <v>2439.8000000000002</v>
      </c>
      <c r="L102" s="28">
        <v>2327.1999999999998</v>
      </c>
      <c r="M102" s="28">
        <v>11.37046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608.45000000000005</v>
      </c>
      <c r="D103" s="37">
        <v>605.91666666666663</v>
      </c>
      <c r="E103" s="37">
        <v>600.0333333333333</v>
      </c>
      <c r="F103" s="37">
        <v>591.61666666666667</v>
      </c>
      <c r="G103" s="37">
        <v>585.73333333333335</v>
      </c>
      <c r="H103" s="37">
        <v>614.33333333333326</v>
      </c>
      <c r="I103" s="37">
        <v>620.2166666666667</v>
      </c>
      <c r="J103" s="37">
        <v>628.63333333333321</v>
      </c>
      <c r="K103" s="28">
        <v>611.79999999999995</v>
      </c>
      <c r="L103" s="28">
        <v>597.5</v>
      </c>
      <c r="M103" s="28">
        <v>135.81576999999999</v>
      </c>
      <c r="N103" s="1"/>
      <c r="O103" s="1"/>
    </row>
    <row r="104" spans="1:15" ht="12.75" customHeight="1">
      <c r="A104" s="53">
        <v>95</v>
      </c>
      <c r="B104" s="28" t="s">
        <v>261</v>
      </c>
      <c r="C104" s="28">
        <v>1407.1</v>
      </c>
      <c r="D104" s="37">
        <v>1421.4833333333333</v>
      </c>
      <c r="E104" s="37">
        <v>1388.9166666666667</v>
      </c>
      <c r="F104" s="37">
        <v>1370.7333333333333</v>
      </c>
      <c r="G104" s="37">
        <v>1338.1666666666667</v>
      </c>
      <c r="H104" s="37">
        <v>1439.6666666666667</v>
      </c>
      <c r="I104" s="37">
        <v>1472.2333333333333</v>
      </c>
      <c r="J104" s="37">
        <v>1490.4166666666667</v>
      </c>
      <c r="K104" s="28">
        <v>1454.05</v>
      </c>
      <c r="L104" s="28">
        <v>1403.3</v>
      </c>
      <c r="M104" s="28">
        <v>5.28491</v>
      </c>
      <c r="N104" s="1"/>
      <c r="O104" s="1"/>
    </row>
    <row r="105" spans="1:15" ht="12.75" customHeight="1">
      <c r="A105" s="53">
        <v>96</v>
      </c>
      <c r="B105" s="28" t="s">
        <v>389</v>
      </c>
      <c r="C105" s="28">
        <v>117.95</v>
      </c>
      <c r="D105" s="37">
        <v>118.10000000000001</v>
      </c>
      <c r="E105" s="37">
        <v>116.55000000000001</v>
      </c>
      <c r="F105" s="37">
        <v>115.15</v>
      </c>
      <c r="G105" s="37">
        <v>113.60000000000001</v>
      </c>
      <c r="H105" s="37">
        <v>119.50000000000001</v>
      </c>
      <c r="I105" s="37">
        <v>121.05</v>
      </c>
      <c r="J105" s="37">
        <v>122.45000000000002</v>
      </c>
      <c r="K105" s="28">
        <v>119.65</v>
      </c>
      <c r="L105" s="28">
        <v>116.7</v>
      </c>
      <c r="M105" s="28">
        <v>39.927709999999998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284.64999999999998</v>
      </c>
      <c r="D106" s="37">
        <v>284.81666666666666</v>
      </c>
      <c r="E106" s="37">
        <v>281.23333333333335</v>
      </c>
      <c r="F106" s="37">
        <v>277.81666666666666</v>
      </c>
      <c r="G106" s="37">
        <v>274.23333333333335</v>
      </c>
      <c r="H106" s="37">
        <v>288.23333333333335</v>
      </c>
      <c r="I106" s="37">
        <v>291.81666666666672</v>
      </c>
      <c r="J106" s="37">
        <v>295.23333333333335</v>
      </c>
      <c r="K106" s="28">
        <v>288.39999999999998</v>
      </c>
      <c r="L106" s="28">
        <v>281.39999999999998</v>
      </c>
      <c r="M106" s="28">
        <v>65.888180000000006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1978.55</v>
      </c>
      <c r="D107" s="37">
        <v>1990.1166666666668</v>
      </c>
      <c r="E107" s="37">
        <v>1963.6833333333336</v>
      </c>
      <c r="F107" s="37">
        <v>1948.8166666666668</v>
      </c>
      <c r="G107" s="37">
        <v>1922.3833333333337</v>
      </c>
      <c r="H107" s="37">
        <v>2004.9833333333336</v>
      </c>
      <c r="I107" s="37">
        <v>2031.416666666667</v>
      </c>
      <c r="J107" s="37">
        <v>2046.2833333333335</v>
      </c>
      <c r="K107" s="28">
        <v>2016.55</v>
      </c>
      <c r="L107" s="28">
        <v>1975.25</v>
      </c>
      <c r="M107" s="28">
        <v>32.12162</v>
      </c>
      <c r="N107" s="1"/>
      <c r="O107" s="1"/>
    </row>
    <row r="108" spans="1:15" ht="12.75" customHeight="1">
      <c r="A108" s="53">
        <v>99</v>
      </c>
      <c r="B108" s="28" t="s">
        <v>262</v>
      </c>
      <c r="C108" s="28">
        <v>311</v>
      </c>
      <c r="D108" s="37">
        <v>311.83333333333331</v>
      </c>
      <c r="E108" s="37">
        <v>309.16666666666663</v>
      </c>
      <c r="F108" s="37">
        <v>307.33333333333331</v>
      </c>
      <c r="G108" s="37">
        <v>304.66666666666663</v>
      </c>
      <c r="H108" s="37">
        <v>313.66666666666663</v>
      </c>
      <c r="I108" s="37">
        <v>316.33333333333326</v>
      </c>
      <c r="J108" s="37">
        <v>318.16666666666663</v>
      </c>
      <c r="K108" s="28">
        <v>314.5</v>
      </c>
      <c r="L108" s="28">
        <v>310</v>
      </c>
      <c r="M108" s="28">
        <v>10.50024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2346.3000000000002</v>
      </c>
      <c r="D109" s="37">
        <v>2370.0333333333333</v>
      </c>
      <c r="E109" s="37">
        <v>2317.4666666666667</v>
      </c>
      <c r="F109" s="37">
        <v>2288.6333333333332</v>
      </c>
      <c r="G109" s="37">
        <v>2236.0666666666666</v>
      </c>
      <c r="H109" s="37">
        <v>2398.8666666666668</v>
      </c>
      <c r="I109" s="37">
        <v>2451.4333333333334</v>
      </c>
      <c r="J109" s="37">
        <v>2480.2666666666669</v>
      </c>
      <c r="K109" s="28">
        <v>2422.6</v>
      </c>
      <c r="L109" s="28">
        <v>2341.1999999999998</v>
      </c>
      <c r="M109" s="28">
        <v>31.732230000000001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718.3</v>
      </c>
      <c r="D110" s="37">
        <v>719.7833333333333</v>
      </c>
      <c r="E110" s="37">
        <v>712.76666666666665</v>
      </c>
      <c r="F110" s="37">
        <v>707.23333333333335</v>
      </c>
      <c r="G110" s="37">
        <v>700.2166666666667</v>
      </c>
      <c r="H110" s="37">
        <v>725.31666666666661</v>
      </c>
      <c r="I110" s="37">
        <v>732.33333333333326</v>
      </c>
      <c r="J110" s="37">
        <v>737.86666666666656</v>
      </c>
      <c r="K110" s="28">
        <v>726.8</v>
      </c>
      <c r="L110" s="28">
        <v>714.25</v>
      </c>
      <c r="M110" s="28">
        <v>71.404030000000006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1252.5</v>
      </c>
      <c r="D111" s="37">
        <v>1257.4000000000001</v>
      </c>
      <c r="E111" s="37">
        <v>1243.0000000000002</v>
      </c>
      <c r="F111" s="37">
        <v>1233.5000000000002</v>
      </c>
      <c r="G111" s="37">
        <v>1219.1000000000004</v>
      </c>
      <c r="H111" s="37">
        <v>1266.9000000000001</v>
      </c>
      <c r="I111" s="37">
        <v>1281.2999999999997</v>
      </c>
      <c r="J111" s="37">
        <v>1290.8</v>
      </c>
      <c r="K111" s="28">
        <v>1271.8</v>
      </c>
      <c r="L111" s="28">
        <v>1247.9000000000001</v>
      </c>
      <c r="M111" s="28">
        <v>6.2879500000000004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477.6</v>
      </c>
      <c r="D112" s="37">
        <v>481.66666666666669</v>
      </c>
      <c r="E112" s="37">
        <v>472.23333333333335</v>
      </c>
      <c r="F112" s="37">
        <v>466.86666666666667</v>
      </c>
      <c r="G112" s="37">
        <v>457.43333333333334</v>
      </c>
      <c r="H112" s="37">
        <v>487.03333333333336</v>
      </c>
      <c r="I112" s="37">
        <v>496.46666666666664</v>
      </c>
      <c r="J112" s="37">
        <v>501.83333333333337</v>
      </c>
      <c r="K112" s="28">
        <v>491.1</v>
      </c>
      <c r="L112" s="28">
        <v>476.3</v>
      </c>
      <c r="M112" s="28">
        <v>8.8390599999999999</v>
      </c>
      <c r="N112" s="1"/>
      <c r="O112" s="1"/>
    </row>
    <row r="113" spans="1:15" ht="12.75" customHeight="1">
      <c r="A113" s="53">
        <v>104</v>
      </c>
      <c r="B113" s="28" t="s">
        <v>263</v>
      </c>
      <c r="C113" s="28">
        <v>651.35</v>
      </c>
      <c r="D113" s="37">
        <v>659.69999999999993</v>
      </c>
      <c r="E113" s="37">
        <v>640.39999999999986</v>
      </c>
      <c r="F113" s="37">
        <v>629.44999999999993</v>
      </c>
      <c r="G113" s="37">
        <v>610.14999999999986</v>
      </c>
      <c r="H113" s="37">
        <v>670.64999999999986</v>
      </c>
      <c r="I113" s="37">
        <v>689.94999999999982</v>
      </c>
      <c r="J113" s="37">
        <v>700.89999999999986</v>
      </c>
      <c r="K113" s="28">
        <v>679</v>
      </c>
      <c r="L113" s="28">
        <v>648.75</v>
      </c>
      <c r="M113" s="28">
        <v>4.1776200000000001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40.75</v>
      </c>
      <c r="D114" s="37">
        <v>40.833333333333336</v>
      </c>
      <c r="E114" s="37">
        <v>40.366666666666674</v>
      </c>
      <c r="F114" s="37">
        <v>39.983333333333341</v>
      </c>
      <c r="G114" s="37">
        <v>39.51666666666668</v>
      </c>
      <c r="H114" s="37">
        <v>41.216666666666669</v>
      </c>
      <c r="I114" s="37">
        <v>41.683333333333323</v>
      </c>
      <c r="J114" s="37">
        <v>42.066666666666663</v>
      </c>
      <c r="K114" s="28">
        <v>41.3</v>
      </c>
      <c r="L114" s="28">
        <v>40.450000000000003</v>
      </c>
      <c r="M114" s="28">
        <v>670.93172000000004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252</v>
      </c>
      <c r="D115" s="37">
        <v>251.4</v>
      </c>
      <c r="E115" s="37">
        <v>249.10000000000002</v>
      </c>
      <c r="F115" s="37">
        <v>246.20000000000002</v>
      </c>
      <c r="G115" s="37">
        <v>243.90000000000003</v>
      </c>
      <c r="H115" s="37">
        <v>254.3</v>
      </c>
      <c r="I115" s="37">
        <v>256.60000000000002</v>
      </c>
      <c r="J115" s="37">
        <v>259.5</v>
      </c>
      <c r="K115" s="28">
        <v>253.7</v>
      </c>
      <c r="L115" s="28">
        <v>248.5</v>
      </c>
      <c r="M115" s="28">
        <v>404.91633000000002</v>
      </c>
      <c r="N115" s="1"/>
      <c r="O115" s="1"/>
    </row>
    <row r="116" spans="1:15" ht="12.75" customHeight="1">
      <c r="A116" s="53">
        <v>107</v>
      </c>
      <c r="B116" s="28" t="s">
        <v>264</v>
      </c>
      <c r="C116" s="28">
        <v>4487.75</v>
      </c>
      <c r="D116" s="37">
        <v>4507.583333333333</v>
      </c>
      <c r="E116" s="37">
        <v>4430.1666666666661</v>
      </c>
      <c r="F116" s="37">
        <v>4372.583333333333</v>
      </c>
      <c r="G116" s="37">
        <v>4295.1666666666661</v>
      </c>
      <c r="H116" s="37">
        <v>4565.1666666666661</v>
      </c>
      <c r="I116" s="37">
        <v>4642.5833333333321</v>
      </c>
      <c r="J116" s="37">
        <v>4700.1666666666661</v>
      </c>
      <c r="K116" s="28">
        <v>4585</v>
      </c>
      <c r="L116" s="28">
        <v>4450</v>
      </c>
      <c r="M116" s="28">
        <v>0.99209000000000003</v>
      </c>
      <c r="N116" s="1"/>
      <c r="O116" s="1"/>
    </row>
    <row r="117" spans="1:15" ht="12.75" customHeight="1">
      <c r="A117" s="53">
        <v>108</v>
      </c>
      <c r="B117" s="28" t="s">
        <v>404</v>
      </c>
      <c r="C117" s="28">
        <v>151.44999999999999</v>
      </c>
      <c r="D117" s="37">
        <v>153.21666666666667</v>
      </c>
      <c r="E117" s="37">
        <v>149.23333333333335</v>
      </c>
      <c r="F117" s="37">
        <v>147.01666666666668</v>
      </c>
      <c r="G117" s="37">
        <v>143.03333333333336</v>
      </c>
      <c r="H117" s="37">
        <v>155.43333333333334</v>
      </c>
      <c r="I117" s="37">
        <v>159.41666666666663</v>
      </c>
      <c r="J117" s="37">
        <v>161.63333333333333</v>
      </c>
      <c r="K117" s="28">
        <v>157.19999999999999</v>
      </c>
      <c r="L117" s="28">
        <v>151</v>
      </c>
      <c r="M117" s="28">
        <v>15.569610000000001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216.1</v>
      </c>
      <c r="D118" s="37">
        <v>215.70000000000002</v>
      </c>
      <c r="E118" s="37">
        <v>210.05000000000004</v>
      </c>
      <c r="F118" s="37">
        <v>204.00000000000003</v>
      </c>
      <c r="G118" s="37">
        <v>198.35000000000005</v>
      </c>
      <c r="H118" s="37">
        <v>221.75000000000003</v>
      </c>
      <c r="I118" s="37">
        <v>227.4</v>
      </c>
      <c r="J118" s="37">
        <v>233.45000000000002</v>
      </c>
      <c r="K118" s="28">
        <v>221.35</v>
      </c>
      <c r="L118" s="28">
        <v>209.65</v>
      </c>
      <c r="M118" s="28">
        <v>191.98052000000001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121.7</v>
      </c>
      <c r="D119" s="37">
        <v>121.78333333333335</v>
      </c>
      <c r="E119" s="37">
        <v>120.56666666666669</v>
      </c>
      <c r="F119" s="37">
        <v>119.43333333333335</v>
      </c>
      <c r="G119" s="37">
        <v>118.2166666666667</v>
      </c>
      <c r="H119" s="37">
        <v>122.91666666666669</v>
      </c>
      <c r="I119" s="37">
        <v>124.13333333333335</v>
      </c>
      <c r="J119" s="37">
        <v>125.26666666666668</v>
      </c>
      <c r="K119" s="28">
        <v>123</v>
      </c>
      <c r="L119" s="28">
        <v>120.65</v>
      </c>
      <c r="M119" s="28">
        <v>168.47442000000001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766.45</v>
      </c>
      <c r="D120" s="37">
        <v>771.68333333333339</v>
      </c>
      <c r="E120" s="37">
        <v>757.76666666666677</v>
      </c>
      <c r="F120" s="37">
        <v>749.08333333333337</v>
      </c>
      <c r="G120" s="37">
        <v>735.16666666666674</v>
      </c>
      <c r="H120" s="37">
        <v>780.36666666666679</v>
      </c>
      <c r="I120" s="37">
        <v>794.2833333333333</v>
      </c>
      <c r="J120" s="37">
        <v>802.96666666666681</v>
      </c>
      <c r="K120" s="28">
        <v>785.6</v>
      </c>
      <c r="L120" s="28">
        <v>763</v>
      </c>
      <c r="M120" s="28">
        <v>30.002649999999999</v>
      </c>
      <c r="N120" s="1"/>
      <c r="O120" s="1"/>
    </row>
    <row r="121" spans="1:15" ht="12.75" customHeight="1">
      <c r="A121" s="53">
        <v>112</v>
      </c>
      <c r="B121" s="28" t="s">
        <v>828</v>
      </c>
      <c r="C121" s="28">
        <v>22.35</v>
      </c>
      <c r="D121" s="37">
        <v>22.400000000000002</v>
      </c>
      <c r="E121" s="37">
        <v>22.200000000000003</v>
      </c>
      <c r="F121" s="37">
        <v>22.05</v>
      </c>
      <c r="G121" s="37">
        <v>21.85</v>
      </c>
      <c r="H121" s="37">
        <v>22.550000000000004</v>
      </c>
      <c r="I121" s="37">
        <v>22.75</v>
      </c>
      <c r="J121" s="37">
        <v>22.900000000000006</v>
      </c>
      <c r="K121" s="28">
        <v>22.6</v>
      </c>
      <c r="L121" s="28">
        <v>22.25</v>
      </c>
      <c r="M121" s="28">
        <v>69.724239999999995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373.85</v>
      </c>
      <c r="D122" s="37">
        <v>377.05</v>
      </c>
      <c r="E122" s="37">
        <v>369.1</v>
      </c>
      <c r="F122" s="37">
        <v>364.35</v>
      </c>
      <c r="G122" s="37">
        <v>356.40000000000003</v>
      </c>
      <c r="H122" s="37">
        <v>381.8</v>
      </c>
      <c r="I122" s="37">
        <v>389.74999999999994</v>
      </c>
      <c r="J122" s="37">
        <v>394.5</v>
      </c>
      <c r="K122" s="28">
        <v>385</v>
      </c>
      <c r="L122" s="28">
        <v>372.3</v>
      </c>
      <c r="M122" s="28">
        <v>39.289209999999997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213.9</v>
      </c>
      <c r="D123" s="37">
        <v>213.98333333333335</v>
      </c>
      <c r="E123" s="37">
        <v>212.2166666666667</v>
      </c>
      <c r="F123" s="37">
        <v>210.53333333333336</v>
      </c>
      <c r="G123" s="37">
        <v>208.76666666666671</v>
      </c>
      <c r="H123" s="37">
        <v>215.66666666666669</v>
      </c>
      <c r="I123" s="37">
        <v>217.43333333333334</v>
      </c>
      <c r="J123" s="37">
        <v>219.11666666666667</v>
      </c>
      <c r="K123" s="28">
        <v>215.75</v>
      </c>
      <c r="L123" s="28">
        <v>212.3</v>
      </c>
      <c r="M123" s="28">
        <v>24.453199999999999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931.35</v>
      </c>
      <c r="D124" s="37">
        <v>934.63333333333333</v>
      </c>
      <c r="E124" s="37">
        <v>924.81666666666661</v>
      </c>
      <c r="F124" s="37">
        <v>918.2833333333333</v>
      </c>
      <c r="G124" s="37">
        <v>908.46666666666658</v>
      </c>
      <c r="H124" s="37">
        <v>941.16666666666663</v>
      </c>
      <c r="I124" s="37">
        <v>950.98333333333346</v>
      </c>
      <c r="J124" s="37">
        <v>957.51666666666665</v>
      </c>
      <c r="K124" s="28">
        <v>944.45</v>
      </c>
      <c r="L124" s="28">
        <v>928.1</v>
      </c>
      <c r="M124" s="28">
        <v>24.330559999999998</v>
      </c>
      <c r="N124" s="1"/>
      <c r="O124" s="1"/>
    </row>
    <row r="125" spans="1:15" ht="12.75" customHeight="1">
      <c r="A125" s="53">
        <v>116</v>
      </c>
      <c r="B125" s="28" t="s">
        <v>165</v>
      </c>
      <c r="C125" s="28">
        <v>4626.25</v>
      </c>
      <c r="D125" s="37">
        <v>4680.416666666667</v>
      </c>
      <c r="E125" s="37">
        <v>4550.8333333333339</v>
      </c>
      <c r="F125" s="37">
        <v>4475.416666666667</v>
      </c>
      <c r="G125" s="37">
        <v>4345.8333333333339</v>
      </c>
      <c r="H125" s="37">
        <v>4755.8333333333339</v>
      </c>
      <c r="I125" s="37">
        <v>4885.4166666666679</v>
      </c>
      <c r="J125" s="37">
        <v>4960.8333333333339</v>
      </c>
      <c r="K125" s="28">
        <v>4810</v>
      </c>
      <c r="L125" s="28">
        <v>4605</v>
      </c>
      <c r="M125" s="28">
        <v>6.8269399999999996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1872.4</v>
      </c>
      <c r="D126" s="37">
        <v>1876.4666666666665</v>
      </c>
      <c r="E126" s="37">
        <v>1852.9333333333329</v>
      </c>
      <c r="F126" s="37">
        <v>1833.4666666666665</v>
      </c>
      <c r="G126" s="37">
        <v>1809.9333333333329</v>
      </c>
      <c r="H126" s="37">
        <v>1895.9333333333329</v>
      </c>
      <c r="I126" s="37">
        <v>1919.4666666666662</v>
      </c>
      <c r="J126" s="37">
        <v>1938.9333333333329</v>
      </c>
      <c r="K126" s="28">
        <v>1900</v>
      </c>
      <c r="L126" s="28">
        <v>1857</v>
      </c>
      <c r="M126" s="28">
        <v>61.928240000000002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1832.8</v>
      </c>
      <c r="D127" s="37">
        <v>1833.2833333333335</v>
      </c>
      <c r="E127" s="37">
        <v>1811.5666666666671</v>
      </c>
      <c r="F127" s="37">
        <v>1790.3333333333335</v>
      </c>
      <c r="G127" s="37">
        <v>1768.616666666667</v>
      </c>
      <c r="H127" s="37">
        <v>1854.5166666666671</v>
      </c>
      <c r="I127" s="37">
        <v>1876.2333333333338</v>
      </c>
      <c r="J127" s="37">
        <v>1897.4666666666672</v>
      </c>
      <c r="K127" s="28">
        <v>1855</v>
      </c>
      <c r="L127" s="28">
        <v>1812.05</v>
      </c>
      <c r="M127" s="28">
        <v>6.2855600000000003</v>
      </c>
      <c r="N127" s="1"/>
      <c r="O127" s="1"/>
    </row>
    <row r="128" spans="1:15" ht="12.75" customHeight="1">
      <c r="A128" s="53">
        <v>119</v>
      </c>
      <c r="B128" s="28" t="s">
        <v>265</v>
      </c>
      <c r="C128" s="28">
        <v>991.25</v>
      </c>
      <c r="D128" s="37">
        <v>995.91666666666663</v>
      </c>
      <c r="E128" s="37">
        <v>980.63333333333321</v>
      </c>
      <c r="F128" s="37">
        <v>970.01666666666654</v>
      </c>
      <c r="G128" s="37">
        <v>954.73333333333312</v>
      </c>
      <c r="H128" s="37">
        <v>1006.5333333333333</v>
      </c>
      <c r="I128" s="37">
        <v>1021.8166666666668</v>
      </c>
      <c r="J128" s="37">
        <v>1032.4333333333334</v>
      </c>
      <c r="K128" s="28">
        <v>1011.2</v>
      </c>
      <c r="L128" s="28">
        <v>985.3</v>
      </c>
      <c r="M128" s="28">
        <v>2.67686</v>
      </c>
      <c r="N128" s="1"/>
      <c r="O128" s="1"/>
    </row>
    <row r="129" spans="1:15" ht="12.75" customHeight="1">
      <c r="A129" s="53">
        <v>120</v>
      </c>
      <c r="B129" s="28" t="s">
        <v>266</v>
      </c>
      <c r="C129" s="28">
        <v>298.14999999999998</v>
      </c>
      <c r="D129" s="37">
        <v>300.05</v>
      </c>
      <c r="E129" s="37">
        <v>295.10000000000002</v>
      </c>
      <c r="F129" s="37">
        <v>292.05</v>
      </c>
      <c r="G129" s="37">
        <v>287.10000000000002</v>
      </c>
      <c r="H129" s="37">
        <v>303.10000000000002</v>
      </c>
      <c r="I129" s="37">
        <v>308.04999999999995</v>
      </c>
      <c r="J129" s="37">
        <v>311.10000000000002</v>
      </c>
      <c r="K129" s="28">
        <v>305</v>
      </c>
      <c r="L129" s="28">
        <v>297</v>
      </c>
      <c r="M129" s="28">
        <v>1.48098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704.4</v>
      </c>
      <c r="D130" s="37">
        <v>702.2166666666667</v>
      </c>
      <c r="E130" s="37">
        <v>694.43333333333339</v>
      </c>
      <c r="F130" s="37">
        <v>684.4666666666667</v>
      </c>
      <c r="G130" s="37">
        <v>676.68333333333339</v>
      </c>
      <c r="H130" s="37">
        <v>712.18333333333339</v>
      </c>
      <c r="I130" s="37">
        <v>719.9666666666667</v>
      </c>
      <c r="J130" s="37">
        <v>729.93333333333339</v>
      </c>
      <c r="K130" s="28">
        <v>710</v>
      </c>
      <c r="L130" s="28">
        <v>692.25</v>
      </c>
      <c r="M130" s="28">
        <v>89.645319999999998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510.8</v>
      </c>
      <c r="D131" s="37">
        <v>503.58333333333331</v>
      </c>
      <c r="E131" s="37">
        <v>492.81666666666661</v>
      </c>
      <c r="F131" s="37">
        <v>474.83333333333331</v>
      </c>
      <c r="G131" s="37">
        <v>464.06666666666661</v>
      </c>
      <c r="H131" s="37">
        <v>521.56666666666661</v>
      </c>
      <c r="I131" s="37">
        <v>532.33333333333337</v>
      </c>
      <c r="J131" s="37">
        <v>550.31666666666661</v>
      </c>
      <c r="K131" s="28">
        <v>514.35</v>
      </c>
      <c r="L131" s="28">
        <v>485.6</v>
      </c>
      <c r="M131" s="28">
        <v>133.25630000000001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2651.3</v>
      </c>
      <c r="D132" s="37">
        <v>2656.9333333333334</v>
      </c>
      <c r="E132" s="37">
        <v>2620.916666666667</v>
      </c>
      <c r="F132" s="37">
        <v>2590.5333333333338</v>
      </c>
      <c r="G132" s="37">
        <v>2554.5166666666673</v>
      </c>
      <c r="H132" s="37">
        <v>2687.3166666666666</v>
      </c>
      <c r="I132" s="37">
        <v>2723.333333333333</v>
      </c>
      <c r="J132" s="37">
        <v>2753.7166666666662</v>
      </c>
      <c r="K132" s="28">
        <v>2692.95</v>
      </c>
      <c r="L132" s="28">
        <v>2626.55</v>
      </c>
      <c r="M132" s="28">
        <v>15.72334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1769.75</v>
      </c>
      <c r="D133" s="37">
        <v>1785</v>
      </c>
      <c r="E133" s="37">
        <v>1742.75</v>
      </c>
      <c r="F133" s="37">
        <v>1715.75</v>
      </c>
      <c r="G133" s="37">
        <v>1673.5</v>
      </c>
      <c r="H133" s="37">
        <v>1812</v>
      </c>
      <c r="I133" s="37">
        <v>1854.25</v>
      </c>
      <c r="J133" s="37">
        <v>1881.25</v>
      </c>
      <c r="K133" s="28">
        <v>1827.25</v>
      </c>
      <c r="L133" s="28">
        <v>1758</v>
      </c>
      <c r="M133" s="28">
        <v>32.263399999999997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87.25</v>
      </c>
      <c r="D134" s="37">
        <v>84.2</v>
      </c>
      <c r="E134" s="37">
        <v>78.300000000000011</v>
      </c>
      <c r="F134" s="37">
        <v>69.350000000000009</v>
      </c>
      <c r="G134" s="37">
        <v>63.450000000000017</v>
      </c>
      <c r="H134" s="37">
        <v>93.15</v>
      </c>
      <c r="I134" s="37">
        <v>99.050000000000011</v>
      </c>
      <c r="J134" s="37">
        <v>108</v>
      </c>
      <c r="K134" s="28">
        <v>90.1</v>
      </c>
      <c r="L134" s="28">
        <v>75.25</v>
      </c>
      <c r="M134" s="28">
        <v>1111.40201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4897.8500000000004</v>
      </c>
      <c r="D135" s="37">
        <v>4913.5333333333338</v>
      </c>
      <c r="E135" s="37">
        <v>4868.2666666666673</v>
      </c>
      <c r="F135" s="37">
        <v>4838.6833333333334</v>
      </c>
      <c r="G135" s="37">
        <v>4793.416666666667</v>
      </c>
      <c r="H135" s="37">
        <v>4943.1166666666677</v>
      </c>
      <c r="I135" s="37">
        <v>4988.3833333333341</v>
      </c>
      <c r="J135" s="37">
        <v>5017.9666666666681</v>
      </c>
      <c r="K135" s="28">
        <v>4958.8</v>
      </c>
      <c r="L135" s="28">
        <v>4883.95</v>
      </c>
      <c r="M135" s="28">
        <v>2.1097899999999998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366.3</v>
      </c>
      <c r="D136" s="37">
        <v>367.90000000000003</v>
      </c>
      <c r="E136" s="37">
        <v>362.85000000000008</v>
      </c>
      <c r="F136" s="37">
        <v>359.40000000000003</v>
      </c>
      <c r="G136" s="37">
        <v>354.35000000000008</v>
      </c>
      <c r="H136" s="37">
        <v>371.35000000000008</v>
      </c>
      <c r="I136" s="37">
        <v>376.40000000000003</v>
      </c>
      <c r="J136" s="37">
        <v>379.85000000000008</v>
      </c>
      <c r="K136" s="28">
        <v>372.95</v>
      </c>
      <c r="L136" s="28">
        <v>364.45</v>
      </c>
      <c r="M136" s="28">
        <v>21.71461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6072.8</v>
      </c>
      <c r="D137" s="37">
        <v>6100.9333333333334</v>
      </c>
      <c r="E137" s="37">
        <v>6026.8666666666668</v>
      </c>
      <c r="F137" s="37">
        <v>5980.9333333333334</v>
      </c>
      <c r="G137" s="37">
        <v>5906.8666666666668</v>
      </c>
      <c r="H137" s="37">
        <v>6146.8666666666668</v>
      </c>
      <c r="I137" s="37">
        <v>6220.9333333333343</v>
      </c>
      <c r="J137" s="37">
        <v>6266.8666666666668</v>
      </c>
      <c r="K137" s="28">
        <v>6175</v>
      </c>
      <c r="L137" s="28">
        <v>6055</v>
      </c>
      <c r="M137" s="28">
        <v>1.6269400000000001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1767.25</v>
      </c>
      <c r="D138" s="37">
        <v>1772.6500000000003</v>
      </c>
      <c r="E138" s="37">
        <v>1753.7500000000007</v>
      </c>
      <c r="F138" s="37">
        <v>1740.2500000000005</v>
      </c>
      <c r="G138" s="37">
        <v>1721.3500000000008</v>
      </c>
      <c r="H138" s="37">
        <v>1786.1500000000005</v>
      </c>
      <c r="I138" s="37">
        <v>1805.0500000000002</v>
      </c>
      <c r="J138" s="37">
        <v>1818.5500000000004</v>
      </c>
      <c r="K138" s="28">
        <v>1791.55</v>
      </c>
      <c r="L138" s="28">
        <v>1759.15</v>
      </c>
      <c r="M138" s="28">
        <v>15.74226</v>
      </c>
      <c r="N138" s="1"/>
      <c r="O138" s="1"/>
    </row>
    <row r="139" spans="1:15" ht="12.75" customHeight="1">
      <c r="A139" s="53">
        <v>130</v>
      </c>
      <c r="B139" s="28" t="s">
        <v>267</v>
      </c>
      <c r="C139" s="28">
        <v>605.79999999999995</v>
      </c>
      <c r="D139" s="37">
        <v>603.30000000000007</v>
      </c>
      <c r="E139" s="37">
        <v>597.60000000000014</v>
      </c>
      <c r="F139" s="37">
        <v>589.40000000000009</v>
      </c>
      <c r="G139" s="37">
        <v>583.70000000000016</v>
      </c>
      <c r="H139" s="37">
        <v>611.50000000000011</v>
      </c>
      <c r="I139" s="37">
        <v>617.20000000000016</v>
      </c>
      <c r="J139" s="37">
        <v>625.40000000000009</v>
      </c>
      <c r="K139" s="28">
        <v>609</v>
      </c>
      <c r="L139" s="28">
        <v>595.1</v>
      </c>
      <c r="M139" s="28">
        <v>25.514320000000001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746.3</v>
      </c>
      <c r="D140" s="37">
        <v>753.2833333333333</v>
      </c>
      <c r="E140" s="37">
        <v>736.56666666666661</v>
      </c>
      <c r="F140" s="37">
        <v>726.83333333333326</v>
      </c>
      <c r="G140" s="37">
        <v>710.11666666666656</v>
      </c>
      <c r="H140" s="37">
        <v>763.01666666666665</v>
      </c>
      <c r="I140" s="37">
        <v>779.73333333333335</v>
      </c>
      <c r="J140" s="37">
        <v>789.4666666666667</v>
      </c>
      <c r="K140" s="28">
        <v>770</v>
      </c>
      <c r="L140" s="28">
        <v>743.55</v>
      </c>
      <c r="M140" s="28">
        <v>13.04255</v>
      </c>
      <c r="N140" s="1"/>
      <c r="O140" s="1"/>
    </row>
    <row r="141" spans="1:15" ht="12.75" customHeight="1">
      <c r="A141" s="53">
        <v>132</v>
      </c>
      <c r="B141" s="28" t="s">
        <v>161</v>
      </c>
      <c r="C141" s="28">
        <v>66844.7</v>
      </c>
      <c r="D141" s="37">
        <v>67060.800000000003</v>
      </c>
      <c r="E141" s="37">
        <v>66395</v>
      </c>
      <c r="F141" s="37">
        <v>65945.3</v>
      </c>
      <c r="G141" s="37">
        <v>65279.5</v>
      </c>
      <c r="H141" s="37">
        <v>67510.5</v>
      </c>
      <c r="I141" s="37">
        <v>68176.300000000017</v>
      </c>
      <c r="J141" s="37">
        <v>68626</v>
      </c>
      <c r="K141" s="28">
        <v>67726.600000000006</v>
      </c>
      <c r="L141" s="28">
        <v>66611.100000000006</v>
      </c>
      <c r="M141" s="28">
        <v>8.2610000000000003E-2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771.3</v>
      </c>
      <c r="D142" s="37">
        <v>774.44999999999993</v>
      </c>
      <c r="E142" s="37">
        <v>753.99999999999989</v>
      </c>
      <c r="F142" s="37">
        <v>736.69999999999993</v>
      </c>
      <c r="G142" s="37">
        <v>716.24999999999989</v>
      </c>
      <c r="H142" s="37">
        <v>791.74999999999989</v>
      </c>
      <c r="I142" s="37">
        <v>812.19999999999993</v>
      </c>
      <c r="J142" s="37">
        <v>829.49999999999989</v>
      </c>
      <c r="K142" s="28">
        <v>794.9</v>
      </c>
      <c r="L142" s="28">
        <v>757.15</v>
      </c>
      <c r="M142" s="28">
        <v>18.063880000000001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158.9</v>
      </c>
      <c r="D143" s="37">
        <v>159.5</v>
      </c>
      <c r="E143" s="37">
        <v>157.1</v>
      </c>
      <c r="F143" s="37">
        <v>155.29999999999998</v>
      </c>
      <c r="G143" s="37">
        <v>152.89999999999998</v>
      </c>
      <c r="H143" s="37">
        <v>161.30000000000001</v>
      </c>
      <c r="I143" s="37">
        <v>163.69999999999999</v>
      </c>
      <c r="J143" s="37">
        <v>165.50000000000003</v>
      </c>
      <c r="K143" s="28">
        <v>161.9</v>
      </c>
      <c r="L143" s="28">
        <v>157.69999999999999</v>
      </c>
      <c r="M143" s="28">
        <v>48.896090000000001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774.1</v>
      </c>
      <c r="D144" s="37">
        <v>780.13333333333333</v>
      </c>
      <c r="E144" s="37">
        <v>766.06666666666661</v>
      </c>
      <c r="F144" s="37">
        <v>758.0333333333333</v>
      </c>
      <c r="G144" s="37">
        <v>743.96666666666658</v>
      </c>
      <c r="H144" s="37">
        <v>788.16666666666663</v>
      </c>
      <c r="I144" s="37">
        <v>802.23333333333346</v>
      </c>
      <c r="J144" s="37">
        <v>810.26666666666665</v>
      </c>
      <c r="K144" s="28">
        <v>794.2</v>
      </c>
      <c r="L144" s="28">
        <v>772.1</v>
      </c>
      <c r="M144" s="28">
        <v>32.772739999999999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117.2</v>
      </c>
      <c r="D145" s="37">
        <v>117.5</v>
      </c>
      <c r="E145" s="37">
        <v>116.2</v>
      </c>
      <c r="F145" s="37">
        <v>115.2</v>
      </c>
      <c r="G145" s="37">
        <v>113.9</v>
      </c>
      <c r="H145" s="37">
        <v>118.5</v>
      </c>
      <c r="I145" s="37">
        <v>119.80000000000001</v>
      </c>
      <c r="J145" s="37">
        <v>120.8</v>
      </c>
      <c r="K145" s="28">
        <v>118.8</v>
      </c>
      <c r="L145" s="28">
        <v>116.5</v>
      </c>
      <c r="M145" s="28">
        <v>45.105319999999999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484.6</v>
      </c>
      <c r="D146" s="37">
        <v>487.8</v>
      </c>
      <c r="E146" s="37">
        <v>480.6</v>
      </c>
      <c r="F146" s="37">
        <v>476.6</v>
      </c>
      <c r="G146" s="37">
        <v>469.40000000000003</v>
      </c>
      <c r="H146" s="37">
        <v>491.8</v>
      </c>
      <c r="I146" s="37">
        <v>498.99999999999994</v>
      </c>
      <c r="J146" s="37">
        <v>503</v>
      </c>
      <c r="K146" s="28">
        <v>495</v>
      </c>
      <c r="L146" s="28">
        <v>483.8</v>
      </c>
      <c r="M146" s="28">
        <v>17.553740000000001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7644.85</v>
      </c>
      <c r="D147" s="37">
        <v>7706.2166666666672</v>
      </c>
      <c r="E147" s="37">
        <v>7549.6333333333341</v>
      </c>
      <c r="F147" s="37">
        <v>7454.416666666667</v>
      </c>
      <c r="G147" s="37">
        <v>7297.8333333333339</v>
      </c>
      <c r="H147" s="37">
        <v>7801.4333333333343</v>
      </c>
      <c r="I147" s="37">
        <v>7958.0166666666664</v>
      </c>
      <c r="J147" s="37">
        <v>8053.2333333333345</v>
      </c>
      <c r="K147" s="28">
        <v>7862.8</v>
      </c>
      <c r="L147" s="28">
        <v>7611</v>
      </c>
      <c r="M147" s="28">
        <v>8.0859699999999997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770</v>
      </c>
      <c r="D148" s="37">
        <v>776.66666666666663</v>
      </c>
      <c r="E148" s="37">
        <v>758.33333333333326</v>
      </c>
      <c r="F148" s="37">
        <v>746.66666666666663</v>
      </c>
      <c r="G148" s="37">
        <v>728.33333333333326</v>
      </c>
      <c r="H148" s="37">
        <v>788.33333333333326</v>
      </c>
      <c r="I148" s="37">
        <v>806.66666666666652</v>
      </c>
      <c r="J148" s="37">
        <v>818.33333333333326</v>
      </c>
      <c r="K148" s="28">
        <v>795</v>
      </c>
      <c r="L148" s="28">
        <v>765</v>
      </c>
      <c r="M148" s="28">
        <v>5.92082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4102.6000000000004</v>
      </c>
      <c r="D149" s="37">
        <v>4092.1833333333329</v>
      </c>
      <c r="E149" s="37">
        <v>4055.4166666666661</v>
      </c>
      <c r="F149" s="37">
        <v>4008.2333333333331</v>
      </c>
      <c r="G149" s="37">
        <v>3971.4666666666662</v>
      </c>
      <c r="H149" s="37">
        <v>4139.3666666666659</v>
      </c>
      <c r="I149" s="37">
        <v>4176.1333333333332</v>
      </c>
      <c r="J149" s="37">
        <v>4223.3166666666657</v>
      </c>
      <c r="K149" s="28">
        <v>4128.95</v>
      </c>
      <c r="L149" s="28">
        <v>4045</v>
      </c>
      <c r="M149" s="28">
        <v>6.81813</v>
      </c>
      <c r="N149" s="1"/>
      <c r="O149" s="1"/>
    </row>
    <row r="150" spans="1:15" ht="12.75" customHeight="1">
      <c r="A150" s="53">
        <v>141</v>
      </c>
      <c r="B150" s="28" t="s">
        <v>160</v>
      </c>
      <c r="C150" s="28">
        <v>3240.9</v>
      </c>
      <c r="D150" s="37">
        <v>3229.3166666666671</v>
      </c>
      <c r="E150" s="37">
        <v>3193.6333333333341</v>
      </c>
      <c r="F150" s="37">
        <v>3146.3666666666672</v>
      </c>
      <c r="G150" s="37">
        <v>3110.6833333333343</v>
      </c>
      <c r="H150" s="37">
        <v>3276.5833333333339</v>
      </c>
      <c r="I150" s="37">
        <v>3312.2666666666673</v>
      </c>
      <c r="J150" s="37">
        <v>3359.5333333333338</v>
      </c>
      <c r="K150" s="28">
        <v>3265</v>
      </c>
      <c r="L150" s="28">
        <v>3182.05</v>
      </c>
      <c r="M150" s="28">
        <v>5.1760599999999997</v>
      </c>
      <c r="N150" s="1"/>
      <c r="O150" s="1"/>
    </row>
    <row r="151" spans="1:15" ht="12.75" customHeight="1">
      <c r="A151" s="53">
        <v>142</v>
      </c>
      <c r="B151" s="28" t="s">
        <v>162</v>
      </c>
      <c r="C151" s="28">
        <v>1336.5</v>
      </c>
      <c r="D151" s="37">
        <v>1349.0833333333333</v>
      </c>
      <c r="E151" s="37">
        <v>1319.6166666666666</v>
      </c>
      <c r="F151" s="37">
        <v>1302.7333333333333</v>
      </c>
      <c r="G151" s="37">
        <v>1273.2666666666667</v>
      </c>
      <c r="H151" s="37">
        <v>1365.9666666666665</v>
      </c>
      <c r="I151" s="37">
        <v>1395.4333333333332</v>
      </c>
      <c r="J151" s="37">
        <v>1412.3166666666664</v>
      </c>
      <c r="K151" s="28">
        <v>1378.55</v>
      </c>
      <c r="L151" s="28">
        <v>1332.2</v>
      </c>
      <c r="M151" s="28">
        <v>5.6350100000000003</v>
      </c>
      <c r="N151" s="1"/>
      <c r="O151" s="1"/>
    </row>
    <row r="152" spans="1:15" ht="12.75" customHeight="1">
      <c r="A152" s="53">
        <v>143</v>
      </c>
      <c r="B152" s="28" t="s">
        <v>268</v>
      </c>
      <c r="C152" s="28">
        <v>788.5</v>
      </c>
      <c r="D152" s="37">
        <v>794.2833333333333</v>
      </c>
      <c r="E152" s="37">
        <v>780.06666666666661</v>
      </c>
      <c r="F152" s="37">
        <v>771.63333333333333</v>
      </c>
      <c r="G152" s="37">
        <v>757.41666666666663</v>
      </c>
      <c r="H152" s="37">
        <v>802.71666666666658</v>
      </c>
      <c r="I152" s="37">
        <v>816.93333333333328</v>
      </c>
      <c r="J152" s="37">
        <v>825.36666666666656</v>
      </c>
      <c r="K152" s="28">
        <v>808.5</v>
      </c>
      <c r="L152" s="28">
        <v>785.85</v>
      </c>
      <c r="M152" s="28">
        <v>2.9310999999999998</v>
      </c>
      <c r="N152" s="1"/>
      <c r="O152" s="1"/>
    </row>
    <row r="153" spans="1:15" ht="12.75" customHeight="1">
      <c r="A153" s="53">
        <v>144</v>
      </c>
      <c r="B153" s="28" t="s">
        <v>168</v>
      </c>
      <c r="C153" s="28">
        <v>151.1</v>
      </c>
      <c r="D153" s="37">
        <v>151.21666666666667</v>
      </c>
      <c r="E153" s="37">
        <v>148.88333333333333</v>
      </c>
      <c r="F153" s="37">
        <v>146.66666666666666</v>
      </c>
      <c r="G153" s="37">
        <v>144.33333333333331</v>
      </c>
      <c r="H153" s="37">
        <v>153.43333333333334</v>
      </c>
      <c r="I153" s="37">
        <v>155.76666666666665</v>
      </c>
      <c r="J153" s="37">
        <v>157.98333333333335</v>
      </c>
      <c r="K153" s="28">
        <v>153.55000000000001</v>
      </c>
      <c r="L153" s="28">
        <v>149</v>
      </c>
      <c r="M153" s="28">
        <v>84.191919999999996</v>
      </c>
      <c r="N153" s="1"/>
      <c r="O153" s="1"/>
    </row>
    <row r="154" spans="1:15" ht="12.75" customHeight="1">
      <c r="A154" s="53">
        <v>145</v>
      </c>
      <c r="B154" s="28" t="s">
        <v>170</v>
      </c>
      <c r="C154" s="28">
        <v>133.44999999999999</v>
      </c>
      <c r="D154" s="37">
        <v>133.13333333333333</v>
      </c>
      <c r="E154" s="37">
        <v>132.51666666666665</v>
      </c>
      <c r="F154" s="37">
        <v>131.58333333333331</v>
      </c>
      <c r="G154" s="37">
        <v>130.96666666666664</v>
      </c>
      <c r="H154" s="37">
        <v>134.06666666666666</v>
      </c>
      <c r="I154" s="37">
        <v>134.68333333333334</v>
      </c>
      <c r="J154" s="37">
        <v>135.61666666666667</v>
      </c>
      <c r="K154" s="28">
        <v>133.75</v>
      </c>
      <c r="L154" s="28">
        <v>132.19999999999999</v>
      </c>
      <c r="M154" s="28">
        <v>118.92811</v>
      </c>
      <c r="N154" s="1"/>
      <c r="O154" s="1"/>
    </row>
    <row r="155" spans="1:15" ht="12.75" customHeight="1">
      <c r="A155" s="53">
        <v>146</v>
      </c>
      <c r="B155" s="28" t="s">
        <v>164</v>
      </c>
      <c r="C155" s="28">
        <v>123.15</v>
      </c>
      <c r="D155" s="37">
        <v>122.55</v>
      </c>
      <c r="E155" s="37">
        <v>120.75</v>
      </c>
      <c r="F155" s="37">
        <v>118.35000000000001</v>
      </c>
      <c r="G155" s="37">
        <v>116.55000000000001</v>
      </c>
      <c r="H155" s="37">
        <v>124.94999999999999</v>
      </c>
      <c r="I155" s="37">
        <v>126.74999999999997</v>
      </c>
      <c r="J155" s="37">
        <v>129.14999999999998</v>
      </c>
      <c r="K155" s="28">
        <v>124.35</v>
      </c>
      <c r="L155" s="28">
        <v>120.15</v>
      </c>
      <c r="M155" s="28">
        <v>346.23993999999999</v>
      </c>
      <c r="N155" s="1"/>
      <c r="O155" s="1"/>
    </row>
    <row r="156" spans="1:15" ht="12.75" customHeight="1">
      <c r="A156" s="53">
        <v>147</v>
      </c>
      <c r="B156" s="28" t="s">
        <v>166</v>
      </c>
      <c r="C156" s="28">
        <v>3986.55</v>
      </c>
      <c r="D156" s="37">
        <v>4012.2000000000003</v>
      </c>
      <c r="E156" s="37">
        <v>3924.4000000000005</v>
      </c>
      <c r="F156" s="37">
        <v>3862.2500000000005</v>
      </c>
      <c r="G156" s="37">
        <v>3774.4500000000007</v>
      </c>
      <c r="H156" s="37">
        <v>4074.3500000000004</v>
      </c>
      <c r="I156" s="37">
        <v>4162.1500000000005</v>
      </c>
      <c r="J156" s="37">
        <v>4224.3</v>
      </c>
      <c r="K156" s="28">
        <v>4100</v>
      </c>
      <c r="L156" s="28">
        <v>3950.05</v>
      </c>
      <c r="M156" s="28">
        <v>1.5302800000000001</v>
      </c>
      <c r="N156" s="1"/>
      <c r="O156" s="1"/>
    </row>
    <row r="157" spans="1:15" ht="12.75" customHeight="1">
      <c r="A157" s="53">
        <v>148</v>
      </c>
      <c r="B157" s="28" t="s">
        <v>167</v>
      </c>
      <c r="C157" s="28">
        <v>17344.2</v>
      </c>
      <c r="D157" s="37">
        <v>17385.066666666666</v>
      </c>
      <c r="E157" s="37">
        <v>17220.133333333331</v>
      </c>
      <c r="F157" s="37">
        <v>17096.066666666666</v>
      </c>
      <c r="G157" s="37">
        <v>16931.133333333331</v>
      </c>
      <c r="H157" s="37">
        <v>17509.133333333331</v>
      </c>
      <c r="I157" s="37">
        <v>17674.066666666666</v>
      </c>
      <c r="J157" s="37">
        <v>17798.133333333331</v>
      </c>
      <c r="K157" s="28">
        <v>17550</v>
      </c>
      <c r="L157" s="28">
        <v>17261</v>
      </c>
      <c r="M157" s="28">
        <v>0.59279000000000004</v>
      </c>
      <c r="N157" s="1"/>
      <c r="O157" s="1"/>
    </row>
    <row r="158" spans="1:15" ht="12.75" customHeight="1">
      <c r="A158" s="53">
        <v>149</v>
      </c>
      <c r="B158" s="28" t="s">
        <v>163</v>
      </c>
      <c r="C158" s="28">
        <v>336</v>
      </c>
      <c r="D158" s="37">
        <v>338.46666666666664</v>
      </c>
      <c r="E158" s="37">
        <v>332.5333333333333</v>
      </c>
      <c r="F158" s="37">
        <v>329.06666666666666</v>
      </c>
      <c r="G158" s="37">
        <v>323.13333333333333</v>
      </c>
      <c r="H158" s="37">
        <v>341.93333333333328</v>
      </c>
      <c r="I158" s="37">
        <v>347.86666666666656</v>
      </c>
      <c r="J158" s="37">
        <v>351.33333333333326</v>
      </c>
      <c r="K158" s="28">
        <v>344.4</v>
      </c>
      <c r="L158" s="28">
        <v>335</v>
      </c>
      <c r="M158" s="28">
        <v>6.9580399999999996</v>
      </c>
      <c r="N158" s="1"/>
      <c r="O158" s="1"/>
    </row>
    <row r="159" spans="1:15" ht="12.75" customHeight="1">
      <c r="A159" s="53">
        <v>150</v>
      </c>
      <c r="B159" s="28" t="s">
        <v>269</v>
      </c>
      <c r="C159" s="28">
        <v>922.85</v>
      </c>
      <c r="D159" s="37">
        <v>920.2833333333333</v>
      </c>
      <c r="E159" s="37">
        <v>905.56666666666661</v>
      </c>
      <c r="F159" s="37">
        <v>888.2833333333333</v>
      </c>
      <c r="G159" s="37">
        <v>873.56666666666661</v>
      </c>
      <c r="H159" s="37">
        <v>937.56666666666661</v>
      </c>
      <c r="I159" s="37">
        <v>952.2833333333333</v>
      </c>
      <c r="J159" s="37">
        <v>969.56666666666661</v>
      </c>
      <c r="K159" s="28">
        <v>935</v>
      </c>
      <c r="L159" s="28">
        <v>903</v>
      </c>
      <c r="M159" s="28">
        <v>12.61759</v>
      </c>
      <c r="N159" s="1"/>
      <c r="O159" s="1"/>
    </row>
    <row r="160" spans="1:15" ht="12.75" customHeight="1">
      <c r="A160" s="53">
        <v>151</v>
      </c>
      <c r="B160" s="28" t="s">
        <v>171</v>
      </c>
      <c r="C160" s="28">
        <v>175.6</v>
      </c>
      <c r="D160" s="37">
        <v>176.04999999999998</v>
      </c>
      <c r="E160" s="37">
        <v>174.39999999999998</v>
      </c>
      <c r="F160" s="37">
        <v>173.2</v>
      </c>
      <c r="G160" s="37">
        <v>171.54999999999998</v>
      </c>
      <c r="H160" s="37">
        <v>177.24999999999997</v>
      </c>
      <c r="I160" s="37">
        <v>178.9</v>
      </c>
      <c r="J160" s="37">
        <v>180.09999999999997</v>
      </c>
      <c r="K160" s="28">
        <v>177.7</v>
      </c>
      <c r="L160" s="28">
        <v>174.85</v>
      </c>
      <c r="M160" s="28">
        <v>109.94784</v>
      </c>
      <c r="N160" s="1"/>
      <c r="O160" s="1"/>
    </row>
    <row r="161" spans="1:15" ht="12.75" customHeight="1">
      <c r="A161" s="53">
        <v>152</v>
      </c>
      <c r="B161" s="28" t="s">
        <v>270</v>
      </c>
      <c r="C161" s="28">
        <v>229.6</v>
      </c>
      <c r="D161" s="37">
        <v>231</v>
      </c>
      <c r="E161" s="37">
        <v>227</v>
      </c>
      <c r="F161" s="37">
        <v>224.4</v>
      </c>
      <c r="G161" s="37">
        <v>220.4</v>
      </c>
      <c r="H161" s="37">
        <v>233.6</v>
      </c>
      <c r="I161" s="37">
        <v>237.6</v>
      </c>
      <c r="J161" s="37">
        <v>240.2</v>
      </c>
      <c r="K161" s="28">
        <v>235</v>
      </c>
      <c r="L161" s="28">
        <v>228.4</v>
      </c>
      <c r="M161" s="28">
        <v>13.009880000000001</v>
      </c>
      <c r="N161" s="1"/>
      <c r="O161" s="1"/>
    </row>
    <row r="162" spans="1:15" ht="12.75" customHeight="1">
      <c r="A162" s="53">
        <v>153</v>
      </c>
      <c r="B162" s="28" t="s">
        <v>178</v>
      </c>
      <c r="C162" s="28">
        <v>2740.7</v>
      </c>
      <c r="D162" s="37">
        <v>2745.7666666666664</v>
      </c>
      <c r="E162" s="37">
        <v>2681.4833333333327</v>
      </c>
      <c r="F162" s="37">
        <v>2622.2666666666664</v>
      </c>
      <c r="G162" s="37">
        <v>2557.9833333333327</v>
      </c>
      <c r="H162" s="37">
        <v>2804.9833333333327</v>
      </c>
      <c r="I162" s="37">
        <v>2869.2666666666664</v>
      </c>
      <c r="J162" s="37">
        <v>2928.4833333333327</v>
      </c>
      <c r="K162" s="28">
        <v>2810.05</v>
      </c>
      <c r="L162" s="28">
        <v>2686.55</v>
      </c>
      <c r="M162" s="28">
        <v>3.1718700000000002</v>
      </c>
      <c r="N162" s="1"/>
      <c r="O162" s="1"/>
    </row>
    <row r="163" spans="1:15" ht="12.75" customHeight="1">
      <c r="A163" s="53">
        <v>154</v>
      </c>
      <c r="B163" s="28" t="s">
        <v>172</v>
      </c>
      <c r="C163" s="28">
        <v>42024.55</v>
      </c>
      <c r="D163" s="37">
        <v>42023.9</v>
      </c>
      <c r="E163" s="37">
        <v>41711.850000000006</v>
      </c>
      <c r="F163" s="37">
        <v>41399.15</v>
      </c>
      <c r="G163" s="37">
        <v>41087.100000000006</v>
      </c>
      <c r="H163" s="37">
        <v>42336.600000000006</v>
      </c>
      <c r="I163" s="37">
        <v>42648.650000000009</v>
      </c>
      <c r="J163" s="37">
        <v>42961.350000000006</v>
      </c>
      <c r="K163" s="28">
        <v>42335.95</v>
      </c>
      <c r="L163" s="28">
        <v>41711.199999999997</v>
      </c>
      <c r="M163" s="28">
        <v>0.17247000000000001</v>
      </c>
      <c r="N163" s="1"/>
      <c r="O163" s="1"/>
    </row>
    <row r="164" spans="1:15" ht="12.75" customHeight="1">
      <c r="A164" s="53">
        <v>155</v>
      </c>
      <c r="B164" s="28" t="s">
        <v>174</v>
      </c>
      <c r="C164" s="28">
        <v>196.05</v>
      </c>
      <c r="D164" s="37">
        <v>195.35</v>
      </c>
      <c r="E164" s="37">
        <v>194.2</v>
      </c>
      <c r="F164" s="37">
        <v>192.35</v>
      </c>
      <c r="G164" s="37">
        <v>191.2</v>
      </c>
      <c r="H164" s="37">
        <v>197.2</v>
      </c>
      <c r="I164" s="37">
        <v>198.35000000000002</v>
      </c>
      <c r="J164" s="37">
        <v>200.2</v>
      </c>
      <c r="K164" s="28">
        <v>196.5</v>
      </c>
      <c r="L164" s="28">
        <v>193.5</v>
      </c>
      <c r="M164" s="28">
        <v>39.189210000000003</v>
      </c>
      <c r="N164" s="1"/>
      <c r="O164" s="1"/>
    </row>
    <row r="165" spans="1:15" ht="12.75" customHeight="1">
      <c r="A165" s="53">
        <v>156</v>
      </c>
      <c r="B165" s="28" t="s">
        <v>176</v>
      </c>
      <c r="C165" s="28">
        <v>4442</v>
      </c>
      <c r="D165" s="37">
        <v>4486.1333333333332</v>
      </c>
      <c r="E165" s="37">
        <v>4380.8666666666668</v>
      </c>
      <c r="F165" s="37">
        <v>4319.7333333333336</v>
      </c>
      <c r="G165" s="37">
        <v>4214.4666666666672</v>
      </c>
      <c r="H165" s="37">
        <v>4547.2666666666664</v>
      </c>
      <c r="I165" s="37">
        <v>4652.5333333333328</v>
      </c>
      <c r="J165" s="37">
        <v>4713.6666666666661</v>
      </c>
      <c r="K165" s="28">
        <v>4591.3999999999996</v>
      </c>
      <c r="L165" s="28">
        <v>4425</v>
      </c>
      <c r="M165" s="28">
        <v>1.26511</v>
      </c>
      <c r="N165" s="1"/>
      <c r="O165" s="1"/>
    </row>
    <row r="166" spans="1:15" ht="12.75" customHeight="1">
      <c r="A166" s="53">
        <v>157</v>
      </c>
      <c r="B166" s="28" t="s">
        <v>177</v>
      </c>
      <c r="C166" s="28">
        <v>2433.9</v>
      </c>
      <c r="D166" s="37">
        <v>2439.3166666666671</v>
      </c>
      <c r="E166" s="37">
        <v>2404.6833333333343</v>
      </c>
      <c r="F166" s="37">
        <v>2375.4666666666672</v>
      </c>
      <c r="G166" s="37">
        <v>2340.8333333333344</v>
      </c>
      <c r="H166" s="37">
        <v>2468.5333333333342</v>
      </c>
      <c r="I166" s="37">
        <v>2503.1666666666665</v>
      </c>
      <c r="J166" s="37">
        <v>2532.3833333333341</v>
      </c>
      <c r="K166" s="28">
        <v>2473.9499999999998</v>
      </c>
      <c r="L166" s="28">
        <v>2410.1</v>
      </c>
      <c r="M166" s="28">
        <v>3.1974999999999998</v>
      </c>
      <c r="N166" s="1"/>
      <c r="O166" s="1"/>
    </row>
    <row r="167" spans="1:15" ht="12.75" customHeight="1">
      <c r="A167" s="53">
        <v>158</v>
      </c>
      <c r="B167" s="28" t="s">
        <v>173</v>
      </c>
      <c r="C167" s="28">
        <v>2224.35</v>
      </c>
      <c r="D167" s="37">
        <v>2217.7000000000003</v>
      </c>
      <c r="E167" s="37">
        <v>2188.6500000000005</v>
      </c>
      <c r="F167" s="37">
        <v>2152.9500000000003</v>
      </c>
      <c r="G167" s="37">
        <v>2123.9000000000005</v>
      </c>
      <c r="H167" s="37">
        <v>2253.4000000000005</v>
      </c>
      <c r="I167" s="37">
        <v>2282.4500000000007</v>
      </c>
      <c r="J167" s="37">
        <v>2318.1500000000005</v>
      </c>
      <c r="K167" s="28">
        <v>2246.75</v>
      </c>
      <c r="L167" s="28">
        <v>2182</v>
      </c>
      <c r="M167" s="28">
        <v>4.9096500000000001</v>
      </c>
      <c r="N167" s="1"/>
      <c r="O167" s="1"/>
    </row>
    <row r="168" spans="1:15" ht="12.75" customHeight="1">
      <c r="A168" s="53">
        <v>159</v>
      </c>
      <c r="B168" s="28" t="s">
        <v>271</v>
      </c>
      <c r="C168" s="28">
        <v>2414</v>
      </c>
      <c r="D168" s="37">
        <v>2424.6666666666665</v>
      </c>
      <c r="E168" s="37">
        <v>2399.333333333333</v>
      </c>
      <c r="F168" s="37">
        <v>2384.6666666666665</v>
      </c>
      <c r="G168" s="37">
        <v>2359.333333333333</v>
      </c>
      <c r="H168" s="37">
        <v>2439.333333333333</v>
      </c>
      <c r="I168" s="37">
        <v>2464.6666666666661</v>
      </c>
      <c r="J168" s="37">
        <v>2479.333333333333</v>
      </c>
      <c r="K168" s="28">
        <v>2450</v>
      </c>
      <c r="L168" s="28">
        <v>2410</v>
      </c>
      <c r="M168" s="28">
        <v>1.0088999999999999</v>
      </c>
      <c r="N168" s="1"/>
      <c r="O168" s="1"/>
    </row>
    <row r="169" spans="1:15" ht="12.75" customHeight="1">
      <c r="A169" s="53">
        <v>160</v>
      </c>
      <c r="B169" s="28" t="s">
        <v>175</v>
      </c>
      <c r="C169" s="28">
        <v>116</v>
      </c>
      <c r="D169" s="37">
        <v>116.28333333333335</v>
      </c>
      <c r="E169" s="37">
        <v>115.4666666666667</v>
      </c>
      <c r="F169" s="37">
        <v>114.93333333333335</v>
      </c>
      <c r="G169" s="37">
        <v>114.1166666666667</v>
      </c>
      <c r="H169" s="37">
        <v>116.81666666666669</v>
      </c>
      <c r="I169" s="37">
        <v>117.63333333333333</v>
      </c>
      <c r="J169" s="37">
        <v>118.16666666666669</v>
      </c>
      <c r="K169" s="28">
        <v>117.1</v>
      </c>
      <c r="L169" s="28">
        <v>115.75</v>
      </c>
      <c r="M169" s="28">
        <v>29.038139999999999</v>
      </c>
      <c r="N169" s="1"/>
      <c r="O169" s="1"/>
    </row>
    <row r="170" spans="1:15" ht="12.75" customHeight="1">
      <c r="A170" s="53">
        <v>161</v>
      </c>
      <c r="B170" s="28" t="s">
        <v>180</v>
      </c>
      <c r="C170" s="28">
        <v>210.1</v>
      </c>
      <c r="D170" s="37">
        <v>209.66666666666666</v>
      </c>
      <c r="E170" s="37">
        <v>208.73333333333332</v>
      </c>
      <c r="F170" s="37">
        <v>207.36666666666667</v>
      </c>
      <c r="G170" s="37">
        <v>206.43333333333334</v>
      </c>
      <c r="H170" s="37">
        <v>211.0333333333333</v>
      </c>
      <c r="I170" s="37">
        <v>211.96666666666664</v>
      </c>
      <c r="J170" s="37">
        <v>213.33333333333329</v>
      </c>
      <c r="K170" s="28">
        <v>210.6</v>
      </c>
      <c r="L170" s="28">
        <v>208.3</v>
      </c>
      <c r="M170" s="28">
        <v>70.565880000000007</v>
      </c>
      <c r="N170" s="1"/>
      <c r="O170" s="1"/>
    </row>
    <row r="171" spans="1:15" ht="12.75" customHeight="1">
      <c r="A171" s="53">
        <v>162</v>
      </c>
      <c r="B171" s="28" t="s">
        <v>272</v>
      </c>
      <c r="C171" s="28">
        <v>463.5</v>
      </c>
      <c r="D171" s="37">
        <v>468.83333333333331</v>
      </c>
      <c r="E171" s="37">
        <v>455.76666666666665</v>
      </c>
      <c r="F171" s="37">
        <v>448.03333333333336</v>
      </c>
      <c r="G171" s="37">
        <v>434.9666666666667</v>
      </c>
      <c r="H171" s="37">
        <v>476.56666666666661</v>
      </c>
      <c r="I171" s="37">
        <v>489.63333333333333</v>
      </c>
      <c r="J171" s="37">
        <v>497.36666666666656</v>
      </c>
      <c r="K171" s="28">
        <v>481.9</v>
      </c>
      <c r="L171" s="28">
        <v>461.1</v>
      </c>
      <c r="M171" s="28">
        <v>2.91275</v>
      </c>
      <c r="N171" s="1"/>
      <c r="O171" s="1"/>
    </row>
    <row r="172" spans="1:15" ht="12.75" customHeight="1">
      <c r="A172" s="53">
        <v>163</v>
      </c>
      <c r="B172" s="28" t="s">
        <v>273</v>
      </c>
      <c r="C172" s="28">
        <v>15297.95</v>
      </c>
      <c r="D172" s="37">
        <v>15379.65</v>
      </c>
      <c r="E172" s="37">
        <v>15169.349999999999</v>
      </c>
      <c r="F172" s="37">
        <v>15040.749999999998</v>
      </c>
      <c r="G172" s="37">
        <v>14830.449999999997</v>
      </c>
      <c r="H172" s="37">
        <v>15508.25</v>
      </c>
      <c r="I172" s="37">
        <v>15718.55</v>
      </c>
      <c r="J172" s="37">
        <v>15847.150000000001</v>
      </c>
      <c r="K172" s="28">
        <v>15589.95</v>
      </c>
      <c r="L172" s="28">
        <v>15251.05</v>
      </c>
      <c r="M172" s="28">
        <v>7.3249999999999996E-2</v>
      </c>
      <c r="N172" s="1"/>
      <c r="O172" s="1"/>
    </row>
    <row r="173" spans="1:15" ht="12.75" customHeight="1">
      <c r="A173" s="53">
        <v>164</v>
      </c>
      <c r="B173" s="28" t="s">
        <v>179</v>
      </c>
      <c r="C173" s="28">
        <v>35.700000000000003</v>
      </c>
      <c r="D173" s="37">
        <v>35.916666666666664</v>
      </c>
      <c r="E173" s="37">
        <v>35.383333333333326</v>
      </c>
      <c r="F173" s="37">
        <v>35.066666666666663</v>
      </c>
      <c r="G173" s="37">
        <v>34.533333333333324</v>
      </c>
      <c r="H173" s="37">
        <v>36.233333333333327</v>
      </c>
      <c r="I173" s="37">
        <v>36.766666666666673</v>
      </c>
      <c r="J173" s="37">
        <v>37.083333333333329</v>
      </c>
      <c r="K173" s="28">
        <v>36.450000000000003</v>
      </c>
      <c r="L173" s="28">
        <v>35.6</v>
      </c>
      <c r="M173" s="28">
        <v>463.57008000000002</v>
      </c>
      <c r="N173" s="1"/>
      <c r="O173" s="1"/>
    </row>
    <row r="174" spans="1:15" ht="12.75" customHeight="1">
      <c r="A174" s="53">
        <v>165</v>
      </c>
      <c r="B174" s="28" t="s">
        <v>184</v>
      </c>
      <c r="C174" s="28">
        <v>134.25</v>
      </c>
      <c r="D174" s="37">
        <v>135.98333333333332</v>
      </c>
      <c r="E174" s="37">
        <v>132.01666666666665</v>
      </c>
      <c r="F174" s="37">
        <v>129.78333333333333</v>
      </c>
      <c r="G174" s="37">
        <v>125.81666666666666</v>
      </c>
      <c r="H174" s="37">
        <v>138.21666666666664</v>
      </c>
      <c r="I174" s="37">
        <v>142.18333333333328</v>
      </c>
      <c r="J174" s="37">
        <v>144.41666666666663</v>
      </c>
      <c r="K174" s="28">
        <v>139.94999999999999</v>
      </c>
      <c r="L174" s="28">
        <v>133.75</v>
      </c>
      <c r="M174" s="28">
        <v>113.93375</v>
      </c>
      <c r="N174" s="1"/>
      <c r="O174" s="1"/>
    </row>
    <row r="175" spans="1:15" ht="12.75" customHeight="1">
      <c r="A175" s="53">
        <v>166</v>
      </c>
      <c r="B175" s="28" t="s">
        <v>185</v>
      </c>
      <c r="C175" s="28">
        <v>126.3</v>
      </c>
      <c r="D175" s="37">
        <v>126.18333333333332</v>
      </c>
      <c r="E175" s="37">
        <v>125.46666666666664</v>
      </c>
      <c r="F175" s="37">
        <v>124.63333333333331</v>
      </c>
      <c r="G175" s="37">
        <v>123.91666666666663</v>
      </c>
      <c r="H175" s="37">
        <v>127.01666666666665</v>
      </c>
      <c r="I175" s="37">
        <v>127.73333333333332</v>
      </c>
      <c r="J175" s="37">
        <v>128.56666666666666</v>
      </c>
      <c r="K175" s="28">
        <v>126.9</v>
      </c>
      <c r="L175" s="28">
        <v>125.35</v>
      </c>
      <c r="M175" s="28">
        <v>23.461980000000001</v>
      </c>
      <c r="N175" s="1"/>
      <c r="O175" s="1"/>
    </row>
    <row r="176" spans="1:15" ht="12.75" customHeight="1">
      <c r="A176" s="53">
        <v>167</v>
      </c>
      <c r="B176" s="28" t="s">
        <v>186</v>
      </c>
      <c r="C176" s="28">
        <v>2539.1999999999998</v>
      </c>
      <c r="D176" s="37">
        <v>2542.35</v>
      </c>
      <c r="E176" s="37">
        <v>2519.85</v>
      </c>
      <c r="F176" s="37">
        <v>2500.5</v>
      </c>
      <c r="G176" s="37">
        <v>2478</v>
      </c>
      <c r="H176" s="37">
        <v>2561.6999999999998</v>
      </c>
      <c r="I176" s="37">
        <v>2584.1999999999998</v>
      </c>
      <c r="J176" s="37">
        <v>2603.5499999999997</v>
      </c>
      <c r="K176" s="28">
        <v>2564.85</v>
      </c>
      <c r="L176" s="28">
        <v>2523</v>
      </c>
      <c r="M176" s="28">
        <v>71.357969999999995</v>
      </c>
      <c r="N176" s="1"/>
      <c r="O176" s="1"/>
    </row>
    <row r="177" spans="1:15" ht="12.75" customHeight="1">
      <c r="A177" s="53">
        <v>168</v>
      </c>
      <c r="B177" s="28" t="s">
        <v>274</v>
      </c>
      <c r="C177" s="28">
        <v>863.3</v>
      </c>
      <c r="D177" s="37">
        <v>860.1</v>
      </c>
      <c r="E177" s="37">
        <v>855.2</v>
      </c>
      <c r="F177" s="37">
        <v>847.1</v>
      </c>
      <c r="G177" s="37">
        <v>842.2</v>
      </c>
      <c r="H177" s="37">
        <v>868.2</v>
      </c>
      <c r="I177" s="37">
        <v>873.09999999999991</v>
      </c>
      <c r="J177" s="37">
        <v>881.2</v>
      </c>
      <c r="K177" s="28">
        <v>865</v>
      </c>
      <c r="L177" s="28">
        <v>852</v>
      </c>
      <c r="M177" s="28">
        <v>12.93684</v>
      </c>
      <c r="N177" s="1"/>
      <c r="O177" s="1"/>
    </row>
    <row r="178" spans="1:15" ht="12.75" customHeight="1">
      <c r="A178" s="53">
        <v>169</v>
      </c>
      <c r="B178" s="28" t="s">
        <v>188</v>
      </c>
      <c r="C178" s="28">
        <v>1092.25</v>
      </c>
      <c r="D178" s="37">
        <v>1096.3499999999999</v>
      </c>
      <c r="E178" s="37">
        <v>1074.9999999999998</v>
      </c>
      <c r="F178" s="37">
        <v>1057.7499999999998</v>
      </c>
      <c r="G178" s="37">
        <v>1036.3999999999996</v>
      </c>
      <c r="H178" s="37">
        <v>1113.5999999999999</v>
      </c>
      <c r="I178" s="37">
        <v>1134.9500000000003</v>
      </c>
      <c r="J178" s="37">
        <v>1152.2</v>
      </c>
      <c r="K178" s="28">
        <v>1117.7</v>
      </c>
      <c r="L178" s="28">
        <v>1079.0999999999999</v>
      </c>
      <c r="M178" s="28">
        <v>10.543620000000001</v>
      </c>
      <c r="N178" s="1"/>
      <c r="O178" s="1"/>
    </row>
    <row r="179" spans="1:15" ht="12.75" customHeight="1">
      <c r="A179" s="53">
        <v>170</v>
      </c>
      <c r="B179" s="28" t="s">
        <v>192</v>
      </c>
      <c r="C179" s="28">
        <v>2595.1999999999998</v>
      </c>
      <c r="D179" s="37">
        <v>2607.2333333333331</v>
      </c>
      <c r="E179" s="37">
        <v>2540.9666666666662</v>
      </c>
      <c r="F179" s="37">
        <v>2486.7333333333331</v>
      </c>
      <c r="G179" s="37">
        <v>2420.4666666666662</v>
      </c>
      <c r="H179" s="37">
        <v>2661.4666666666662</v>
      </c>
      <c r="I179" s="37">
        <v>2727.7333333333336</v>
      </c>
      <c r="J179" s="37">
        <v>2781.9666666666662</v>
      </c>
      <c r="K179" s="28">
        <v>2673.5</v>
      </c>
      <c r="L179" s="28">
        <v>2553</v>
      </c>
      <c r="M179" s="28">
        <v>5.8855199999999996</v>
      </c>
      <c r="N179" s="1"/>
      <c r="O179" s="1"/>
    </row>
    <row r="180" spans="1:15" ht="12.75" customHeight="1">
      <c r="A180" s="53">
        <v>171</v>
      </c>
      <c r="B180" s="28" t="s">
        <v>275</v>
      </c>
      <c r="C180" s="28">
        <v>7471.7</v>
      </c>
      <c r="D180" s="37">
        <v>7503.9000000000005</v>
      </c>
      <c r="E180" s="37">
        <v>7412.8000000000011</v>
      </c>
      <c r="F180" s="37">
        <v>7353.9000000000005</v>
      </c>
      <c r="G180" s="37">
        <v>7262.8000000000011</v>
      </c>
      <c r="H180" s="37">
        <v>7562.8000000000011</v>
      </c>
      <c r="I180" s="37">
        <v>7653.9000000000015</v>
      </c>
      <c r="J180" s="37">
        <v>7712.8000000000011</v>
      </c>
      <c r="K180" s="28">
        <v>7595</v>
      </c>
      <c r="L180" s="28">
        <v>7445</v>
      </c>
      <c r="M180" s="28">
        <v>0.15390999999999999</v>
      </c>
      <c r="N180" s="1"/>
      <c r="O180" s="1"/>
    </row>
    <row r="181" spans="1:15" ht="12.75" customHeight="1">
      <c r="A181" s="53">
        <v>172</v>
      </c>
      <c r="B181" s="28" t="s">
        <v>190</v>
      </c>
      <c r="C181" s="28">
        <v>23413.200000000001</v>
      </c>
      <c r="D181" s="37">
        <v>23446.066666666666</v>
      </c>
      <c r="E181" s="37">
        <v>23242.133333333331</v>
      </c>
      <c r="F181" s="37">
        <v>23071.066666666666</v>
      </c>
      <c r="G181" s="37">
        <v>22867.133333333331</v>
      </c>
      <c r="H181" s="37">
        <v>23617.133333333331</v>
      </c>
      <c r="I181" s="37">
        <v>23821.066666666666</v>
      </c>
      <c r="J181" s="37">
        <v>23992.133333333331</v>
      </c>
      <c r="K181" s="28">
        <v>23650</v>
      </c>
      <c r="L181" s="28">
        <v>23275</v>
      </c>
      <c r="M181" s="28">
        <v>0.39577000000000001</v>
      </c>
      <c r="N181" s="1"/>
      <c r="O181" s="1"/>
    </row>
    <row r="182" spans="1:15" ht="12.75" customHeight="1">
      <c r="A182" s="53">
        <v>173</v>
      </c>
      <c r="B182" s="28" t="s">
        <v>193</v>
      </c>
      <c r="C182" s="28">
        <v>1096.2</v>
      </c>
      <c r="D182" s="37">
        <v>1098.0999999999999</v>
      </c>
      <c r="E182" s="37">
        <v>1086.1999999999998</v>
      </c>
      <c r="F182" s="37">
        <v>1076.1999999999998</v>
      </c>
      <c r="G182" s="37">
        <v>1064.2999999999997</v>
      </c>
      <c r="H182" s="37">
        <v>1108.0999999999999</v>
      </c>
      <c r="I182" s="37">
        <v>1120</v>
      </c>
      <c r="J182" s="37">
        <v>1130</v>
      </c>
      <c r="K182" s="28">
        <v>1110</v>
      </c>
      <c r="L182" s="28">
        <v>1088.0999999999999</v>
      </c>
      <c r="M182" s="28">
        <v>8.6701499999999996</v>
      </c>
      <c r="N182" s="1"/>
      <c r="O182" s="1"/>
    </row>
    <row r="183" spans="1:15" ht="12.75" customHeight="1">
      <c r="A183" s="53">
        <v>174</v>
      </c>
      <c r="B183" s="28" t="s">
        <v>191</v>
      </c>
      <c r="C183" s="28">
        <v>2296.0500000000002</v>
      </c>
      <c r="D183" s="37">
        <v>2296.9500000000003</v>
      </c>
      <c r="E183" s="37">
        <v>2250.1000000000004</v>
      </c>
      <c r="F183" s="37">
        <v>2204.15</v>
      </c>
      <c r="G183" s="37">
        <v>2157.3000000000002</v>
      </c>
      <c r="H183" s="37">
        <v>2342.9000000000005</v>
      </c>
      <c r="I183" s="37">
        <v>2389.75</v>
      </c>
      <c r="J183" s="37">
        <v>2435.7000000000007</v>
      </c>
      <c r="K183" s="28">
        <v>2343.8000000000002</v>
      </c>
      <c r="L183" s="28">
        <v>2251</v>
      </c>
      <c r="M183" s="28">
        <v>5.8425700000000003</v>
      </c>
      <c r="N183" s="1"/>
      <c r="O183" s="1"/>
    </row>
    <row r="184" spans="1:15" ht="12.75" customHeight="1">
      <c r="A184" s="53">
        <v>175</v>
      </c>
      <c r="B184" s="28" t="s">
        <v>189</v>
      </c>
      <c r="C184" s="28">
        <v>490.65</v>
      </c>
      <c r="D184" s="37">
        <v>494.08333333333331</v>
      </c>
      <c r="E184" s="37">
        <v>485.76666666666665</v>
      </c>
      <c r="F184" s="37">
        <v>480.88333333333333</v>
      </c>
      <c r="G184" s="37">
        <v>472.56666666666666</v>
      </c>
      <c r="H184" s="37">
        <v>498.96666666666664</v>
      </c>
      <c r="I184" s="37">
        <v>507.28333333333336</v>
      </c>
      <c r="J184" s="37">
        <v>512.16666666666663</v>
      </c>
      <c r="K184" s="28">
        <v>502.4</v>
      </c>
      <c r="L184" s="28">
        <v>489.2</v>
      </c>
      <c r="M184" s="28">
        <v>158.00194999999999</v>
      </c>
      <c r="N184" s="1"/>
      <c r="O184" s="1"/>
    </row>
    <row r="185" spans="1:15" ht="12.75" customHeight="1">
      <c r="A185" s="53">
        <v>176</v>
      </c>
      <c r="B185" s="28" t="s">
        <v>187</v>
      </c>
      <c r="C185" s="28">
        <v>103.1</v>
      </c>
      <c r="D185" s="37">
        <v>102.53333333333335</v>
      </c>
      <c r="E185" s="37">
        <v>100.36666666666669</v>
      </c>
      <c r="F185" s="37">
        <v>97.63333333333334</v>
      </c>
      <c r="G185" s="37">
        <v>95.466666666666683</v>
      </c>
      <c r="H185" s="37">
        <v>105.26666666666669</v>
      </c>
      <c r="I185" s="37">
        <v>107.43333333333335</v>
      </c>
      <c r="J185" s="37">
        <v>110.1666666666667</v>
      </c>
      <c r="K185" s="28">
        <v>104.7</v>
      </c>
      <c r="L185" s="28">
        <v>99.8</v>
      </c>
      <c r="M185" s="28">
        <v>1004.4737699999999</v>
      </c>
      <c r="N185" s="1"/>
      <c r="O185" s="1"/>
    </row>
    <row r="186" spans="1:15" ht="12.75" customHeight="1">
      <c r="A186" s="53">
        <v>177</v>
      </c>
      <c r="B186" s="28" t="s">
        <v>194</v>
      </c>
      <c r="C186" s="28">
        <v>900.8</v>
      </c>
      <c r="D186" s="37">
        <v>907.5333333333333</v>
      </c>
      <c r="E186" s="37">
        <v>889.06666666666661</v>
      </c>
      <c r="F186" s="37">
        <v>877.33333333333326</v>
      </c>
      <c r="G186" s="37">
        <v>858.86666666666656</v>
      </c>
      <c r="H186" s="37">
        <v>919.26666666666665</v>
      </c>
      <c r="I186" s="37">
        <v>937.73333333333335</v>
      </c>
      <c r="J186" s="37">
        <v>949.4666666666667</v>
      </c>
      <c r="K186" s="28">
        <v>926</v>
      </c>
      <c r="L186" s="28">
        <v>895.8</v>
      </c>
      <c r="M186" s="28">
        <v>25.78669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458.55</v>
      </c>
      <c r="D187" s="37">
        <v>460.38333333333338</v>
      </c>
      <c r="E187" s="37">
        <v>454.86666666666679</v>
      </c>
      <c r="F187" s="37">
        <v>451.18333333333339</v>
      </c>
      <c r="G187" s="37">
        <v>445.6666666666668</v>
      </c>
      <c r="H187" s="37">
        <v>464.06666666666678</v>
      </c>
      <c r="I187" s="37">
        <v>469.58333333333331</v>
      </c>
      <c r="J187" s="37">
        <v>473.26666666666677</v>
      </c>
      <c r="K187" s="28">
        <v>465.9</v>
      </c>
      <c r="L187" s="28">
        <v>456.7</v>
      </c>
      <c r="M187" s="28">
        <v>10.78159</v>
      </c>
      <c r="N187" s="1"/>
      <c r="O187" s="1"/>
    </row>
    <row r="188" spans="1:15" ht="12.75" customHeight="1">
      <c r="A188" s="53">
        <v>179</v>
      </c>
      <c r="B188" s="28" t="s">
        <v>276</v>
      </c>
      <c r="C188" s="28">
        <v>604.54999999999995</v>
      </c>
      <c r="D188" s="37">
        <v>603.69999999999993</v>
      </c>
      <c r="E188" s="37">
        <v>589.84999999999991</v>
      </c>
      <c r="F188" s="37">
        <v>575.15</v>
      </c>
      <c r="G188" s="37">
        <v>561.29999999999995</v>
      </c>
      <c r="H188" s="37">
        <v>618.39999999999986</v>
      </c>
      <c r="I188" s="37">
        <v>632.25</v>
      </c>
      <c r="J188" s="37">
        <v>646.94999999999982</v>
      </c>
      <c r="K188" s="28">
        <v>617.54999999999995</v>
      </c>
      <c r="L188" s="28">
        <v>589</v>
      </c>
      <c r="M188" s="28">
        <v>9.7742699999999996</v>
      </c>
      <c r="N188" s="1"/>
      <c r="O188" s="1"/>
    </row>
    <row r="189" spans="1:15" ht="12.75" customHeight="1">
      <c r="A189" s="53">
        <v>180</v>
      </c>
      <c r="B189" s="28" t="s">
        <v>207</v>
      </c>
      <c r="C189" s="28">
        <v>611.15</v>
      </c>
      <c r="D189" s="37">
        <v>612.03333333333342</v>
      </c>
      <c r="E189" s="37">
        <v>607.06666666666683</v>
      </c>
      <c r="F189" s="37">
        <v>602.98333333333346</v>
      </c>
      <c r="G189" s="37">
        <v>598.01666666666688</v>
      </c>
      <c r="H189" s="37">
        <v>616.11666666666679</v>
      </c>
      <c r="I189" s="37">
        <v>621.08333333333326</v>
      </c>
      <c r="J189" s="37">
        <v>625.16666666666674</v>
      </c>
      <c r="K189" s="28">
        <v>617</v>
      </c>
      <c r="L189" s="28">
        <v>607.95000000000005</v>
      </c>
      <c r="M189" s="28">
        <v>3.8209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962</v>
      </c>
      <c r="D190" s="37">
        <v>959</v>
      </c>
      <c r="E190" s="37">
        <v>949.25</v>
      </c>
      <c r="F190" s="37">
        <v>936.5</v>
      </c>
      <c r="G190" s="37">
        <v>926.75</v>
      </c>
      <c r="H190" s="37">
        <v>971.75</v>
      </c>
      <c r="I190" s="37">
        <v>981.5</v>
      </c>
      <c r="J190" s="37">
        <v>994.25</v>
      </c>
      <c r="K190" s="28">
        <v>968.75</v>
      </c>
      <c r="L190" s="28">
        <v>946.25</v>
      </c>
      <c r="M190" s="28">
        <v>14.707750000000001</v>
      </c>
      <c r="N190" s="1"/>
      <c r="O190" s="1"/>
    </row>
    <row r="191" spans="1:15" ht="12.75" customHeight="1">
      <c r="A191" s="53">
        <v>182</v>
      </c>
      <c r="B191" s="28" t="s">
        <v>532</v>
      </c>
      <c r="C191" s="28">
        <v>1184.3</v>
      </c>
      <c r="D191" s="37">
        <v>1174.1499999999999</v>
      </c>
      <c r="E191" s="37">
        <v>1153.5999999999997</v>
      </c>
      <c r="F191" s="37">
        <v>1122.8999999999999</v>
      </c>
      <c r="G191" s="37">
        <v>1102.3499999999997</v>
      </c>
      <c r="H191" s="37">
        <v>1204.8499999999997</v>
      </c>
      <c r="I191" s="37">
        <v>1225.3999999999999</v>
      </c>
      <c r="J191" s="37">
        <v>1256.0999999999997</v>
      </c>
      <c r="K191" s="28">
        <v>1194.7</v>
      </c>
      <c r="L191" s="28">
        <v>1143.45</v>
      </c>
      <c r="M191" s="28">
        <v>8.8619599999999998</v>
      </c>
      <c r="N191" s="1"/>
      <c r="O191" s="1"/>
    </row>
    <row r="192" spans="1:15" ht="12.75" customHeight="1">
      <c r="A192" s="53">
        <v>183</v>
      </c>
      <c r="B192" s="28" t="s">
        <v>201</v>
      </c>
      <c r="C192" s="28">
        <v>3712.4</v>
      </c>
      <c r="D192" s="37">
        <v>3710.7333333333336</v>
      </c>
      <c r="E192" s="37">
        <v>3691.666666666667</v>
      </c>
      <c r="F192" s="37">
        <v>3670.9333333333334</v>
      </c>
      <c r="G192" s="37">
        <v>3651.8666666666668</v>
      </c>
      <c r="H192" s="37">
        <v>3731.4666666666672</v>
      </c>
      <c r="I192" s="37">
        <v>3750.5333333333338</v>
      </c>
      <c r="J192" s="37">
        <v>3771.2666666666673</v>
      </c>
      <c r="K192" s="28">
        <v>3729.8</v>
      </c>
      <c r="L192" s="28">
        <v>3690</v>
      </c>
      <c r="M192" s="28">
        <v>15.96195</v>
      </c>
      <c r="N192" s="1"/>
      <c r="O192" s="1"/>
    </row>
    <row r="193" spans="1:15" ht="12.75" customHeight="1">
      <c r="A193" s="53">
        <v>184</v>
      </c>
      <c r="B193" s="28" t="s">
        <v>197</v>
      </c>
      <c r="C193" s="28">
        <v>748.8</v>
      </c>
      <c r="D193" s="37">
        <v>751.30000000000007</v>
      </c>
      <c r="E193" s="37">
        <v>742.60000000000014</v>
      </c>
      <c r="F193" s="37">
        <v>736.40000000000009</v>
      </c>
      <c r="G193" s="37">
        <v>727.70000000000016</v>
      </c>
      <c r="H193" s="37">
        <v>757.50000000000011</v>
      </c>
      <c r="I193" s="37">
        <v>766.20000000000016</v>
      </c>
      <c r="J193" s="37">
        <v>772.40000000000009</v>
      </c>
      <c r="K193" s="28">
        <v>760</v>
      </c>
      <c r="L193" s="28">
        <v>745.1</v>
      </c>
      <c r="M193" s="28">
        <v>11.03251</v>
      </c>
      <c r="N193" s="1"/>
      <c r="O193" s="1"/>
    </row>
    <row r="194" spans="1:15" ht="12.75" customHeight="1">
      <c r="A194" s="53">
        <v>185</v>
      </c>
      <c r="B194" s="28" t="s">
        <v>277</v>
      </c>
      <c r="C194" s="28">
        <v>7692</v>
      </c>
      <c r="D194" s="37">
        <v>7649.7</v>
      </c>
      <c r="E194" s="37">
        <v>7577.2999999999993</v>
      </c>
      <c r="F194" s="37">
        <v>7462.5999999999995</v>
      </c>
      <c r="G194" s="37">
        <v>7390.1999999999989</v>
      </c>
      <c r="H194" s="37">
        <v>7764.4</v>
      </c>
      <c r="I194" s="37">
        <v>7836.7999999999993</v>
      </c>
      <c r="J194" s="37">
        <v>7951.5</v>
      </c>
      <c r="K194" s="28">
        <v>7722.1</v>
      </c>
      <c r="L194" s="28">
        <v>7535</v>
      </c>
      <c r="M194" s="28">
        <v>3.57796</v>
      </c>
      <c r="N194" s="1"/>
      <c r="O194" s="1"/>
    </row>
    <row r="195" spans="1:15" ht="12.75" customHeight="1">
      <c r="A195" s="53">
        <v>186</v>
      </c>
      <c r="B195" s="28" t="s">
        <v>198</v>
      </c>
      <c r="C195" s="28">
        <v>435.8</v>
      </c>
      <c r="D195" s="37">
        <v>439.13333333333338</v>
      </c>
      <c r="E195" s="37">
        <v>431.26666666666677</v>
      </c>
      <c r="F195" s="37">
        <v>426.73333333333341</v>
      </c>
      <c r="G195" s="37">
        <v>418.86666666666679</v>
      </c>
      <c r="H195" s="37">
        <v>443.66666666666674</v>
      </c>
      <c r="I195" s="37">
        <v>451.53333333333342</v>
      </c>
      <c r="J195" s="37">
        <v>456.06666666666672</v>
      </c>
      <c r="K195" s="28">
        <v>447</v>
      </c>
      <c r="L195" s="28">
        <v>434.6</v>
      </c>
      <c r="M195" s="28">
        <v>254.66395</v>
      </c>
      <c r="N195" s="1"/>
      <c r="O195" s="1"/>
    </row>
    <row r="196" spans="1:15" ht="12.75" customHeight="1">
      <c r="A196" s="53">
        <v>187</v>
      </c>
      <c r="B196" s="28" t="s">
        <v>199</v>
      </c>
      <c r="C196" s="28">
        <v>234.3</v>
      </c>
      <c r="D196" s="37">
        <v>234.46666666666667</v>
      </c>
      <c r="E196" s="37">
        <v>231.48333333333335</v>
      </c>
      <c r="F196" s="37">
        <v>228.66666666666669</v>
      </c>
      <c r="G196" s="37">
        <v>225.68333333333337</v>
      </c>
      <c r="H196" s="37">
        <v>237.28333333333333</v>
      </c>
      <c r="I196" s="37">
        <v>240.26666666666662</v>
      </c>
      <c r="J196" s="37">
        <v>243.08333333333331</v>
      </c>
      <c r="K196" s="28">
        <v>237.45</v>
      </c>
      <c r="L196" s="28">
        <v>231.65</v>
      </c>
      <c r="M196" s="28">
        <v>295.07641000000001</v>
      </c>
      <c r="N196" s="1"/>
      <c r="O196" s="1"/>
    </row>
    <row r="197" spans="1:15" ht="12.75" customHeight="1">
      <c r="A197" s="53">
        <v>188</v>
      </c>
      <c r="B197" s="28" t="s">
        <v>200</v>
      </c>
      <c r="C197" s="28">
        <v>1331</v>
      </c>
      <c r="D197" s="37">
        <v>1323.7166666666667</v>
      </c>
      <c r="E197" s="37">
        <v>1299.6333333333334</v>
      </c>
      <c r="F197" s="37">
        <v>1268.2666666666667</v>
      </c>
      <c r="G197" s="37">
        <v>1244.1833333333334</v>
      </c>
      <c r="H197" s="37">
        <v>1355.0833333333335</v>
      </c>
      <c r="I197" s="37">
        <v>1379.1666666666665</v>
      </c>
      <c r="J197" s="37">
        <v>1410.5333333333335</v>
      </c>
      <c r="K197" s="28">
        <v>1347.8</v>
      </c>
      <c r="L197" s="28">
        <v>1292.3499999999999</v>
      </c>
      <c r="M197" s="28">
        <v>130.55238</v>
      </c>
      <c r="N197" s="1"/>
      <c r="O197" s="1"/>
    </row>
    <row r="198" spans="1:15" ht="12.75" customHeight="1">
      <c r="A198" s="53">
        <v>189</v>
      </c>
      <c r="B198" s="28" t="s">
        <v>202</v>
      </c>
      <c r="C198" s="28">
        <v>1542.15</v>
      </c>
      <c r="D198" s="37">
        <v>1544.3500000000001</v>
      </c>
      <c r="E198" s="37">
        <v>1527.0000000000002</v>
      </c>
      <c r="F198" s="37">
        <v>1511.8500000000001</v>
      </c>
      <c r="G198" s="37">
        <v>1494.5000000000002</v>
      </c>
      <c r="H198" s="37">
        <v>1559.5000000000002</v>
      </c>
      <c r="I198" s="37">
        <v>1576.8500000000001</v>
      </c>
      <c r="J198" s="37">
        <v>1592.0000000000002</v>
      </c>
      <c r="K198" s="28">
        <v>1561.7</v>
      </c>
      <c r="L198" s="28">
        <v>1529.2</v>
      </c>
      <c r="M198" s="28">
        <v>37.417830000000002</v>
      </c>
      <c r="N198" s="1"/>
      <c r="O198" s="1"/>
    </row>
    <row r="199" spans="1:15" ht="12.75" customHeight="1">
      <c r="A199" s="53">
        <v>190</v>
      </c>
      <c r="B199" s="28" t="s">
        <v>183</v>
      </c>
      <c r="C199" s="28">
        <v>730.4</v>
      </c>
      <c r="D199" s="37">
        <v>734.06666666666661</v>
      </c>
      <c r="E199" s="37">
        <v>721.53333333333319</v>
      </c>
      <c r="F199" s="37">
        <v>712.66666666666663</v>
      </c>
      <c r="G199" s="37">
        <v>700.13333333333321</v>
      </c>
      <c r="H199" s="37">
        <v>742.93333333333317</v>
      </c>
      <c r="I199" s="37">
        <v>755.46666666666647</v>
      </c>
      <c r="J199" s="37">
        <v>764.33333333333314</v>
      </c>
      <c r="K199" s="28">
        <v>746.6</v>
      </c>
      <c r="L199" s="28">
        <v>725.2</v>
      </c>
      <c r="M199" s="28">
        <v>2.70946</v>
      </c>
      <c r="N199" s="1"/>
      <c r="O199" s="1"/>
    </row>
    <row r="200" spans="1:15" ht="12.75" customHeight="1">
      <c r="A200" s="53">
        <v>191</v>
      </c>
      <c r="B200" s="28" t="s">
        <v>203</v>
      </c>
      <c r="C200" s="28">
        <v>2690</v>
      </c>
      <c r="D200" s="37">
        <v>2703.6</v>
      </c>
      <c r="E200" s="37">
        <v>2664.25</v>
      </c>
      <c r="F200" s="37">
        <v>2638.5</v>
      </c>
      <c r="G200" s="37">
        <v>2599.15</v>
      </c>
      <c r="H200" s="37">
        <v>2729.35</v>
      </c>
      <c r="I200" s="37">
        <v>2768.6999999999994</v>
      </c>
      <c r="J200" s="37">
        <v>2794.45</v>
      </c>
      <c r="K200" s="28">
        <v>2742.95</v>
      </c>
      <c r="L200" s="28">
        <v>2677.85</v>
      </c>
      <c r="M200" s="28">
        <v>12.818149999999999</v>
      </c>
      <c r="N200" s="1"/>
      <c r="O200" s="1"/>
    </row>
    <row r="201" spans="1:15" ht="12.75" customHeight="1">
      <c r="A201" s="53">
        <v>192</v>
      </c>
      <c r="B201" s="28" t="s">
        <v>204</v>
      </c>
      <c r="C201" s="28">
        <v>2831.1</v>
      </c>
      <c r="D201" s="37">
        <v>2818.6833333333329</v>
      </c>
      <c r="E201" s="37">
        <v>2777.3666666666659</v>
      </c>
      <c r="F201" s="37">
        <v>2723.6333333333328</v>
      </c>
      <c r="G201" s="37">
        <v>2682.3166666666657</v>
      </c>
      <c r="H201" s="37">
        <v>2872.4166666666661</v>
      </c>
      <c r="I201" s="37">
        <v>2913.7333333333327</v>
      </c>
      <c r="J201" s="37">
        <v>2967.4666666666662</v>
      </c>
      <c r="K201" s="28">
        <v>2860</v>
      </c>
      <c r="L201" s="28">
        <v>2764.95</v>
      </c>
      <c r="M201" s="28">
        <v>4.0888499999999999</v>
      </c>
      <c r="N201" s="1"/>
      <c r="O201" s="1"/>
    </row>
    <row r="202" spans="1:15" ht="12.75" customHeight="1">
      <c r="A202" s="53">
        <v>193</v>
      </c>
      <c r="B202" s="28" t="s">
        <v>205</v>
      </c>
      <c r="C202" s="28">
        <v>484.35</v>
      </c>
      <c r="D202" s="37">
        <v>485.5333333333333</v>
      </c>
      <c r="E202" s="37">
        <v>477.36666666666662</v>
      </c>
      <c r="F202" s="37">
        <v>470.38333333333333</v>
      </c>
      <c r="G202" s="37">
        <v>462.21666666666664</v>
      </c>
      <c r="H202" s="37">
        <v>492.51666666666659</v>
      </c>
      <c r="I202" s="37">
        <v>500.68333333333334</v>
      </c>
      <c r="J202" s="37">
        <v>507.66666666666657</v>
      </c>
      <c r="K202" s="28">
        <v>493.7</v>
      </c>
      <c r="L202" s="28">
        <v>478.55</v>
      </c>
      <c r="M202" s="28">
        <v>4.9889299999999999</v>
      </c>
      <c r="N202" s="1"/>
      <c r="O202" s="1"/>
    </row>
    <row r="203" spans="1:15" ht="12.75" customHeight="1">
      <c r="A203" s="53">
        <v>194</v>
      </c>
      <c r="B203" s="28" t="s">
        <v>206</v>
      </c>
      <c r="C203" s="28">
        <v>1300.25</v>
      </c>
      <c r="D203" s="37">
        <v>1297.5333333333333</v>
      </c>
      <c r="E203" s="37">
        <v>1280.4666666666667</v>
      </c>
      <c r="F203" s="37">
        <v>1260.6833333333334</v>
      </c>
      <c r="G203" s="37">
        <v>1243.6166666666668</v>
      </c>
      <c r="H203" s="37">
        <v>1317.3166666666666</v>
      </c>
      <c r="I203" s="37">
        <v>1334.3833333333332</v>
      </c>
      <c r="J203" s="37">
        <v>1354.1666666666665</v>
      </c>
      <c r="K203" s="28">
        <v>1314.6</v>
      </c>
      <c r="L203" s="28">
        <v>1277.75</v>
      </c>
      <c r="M203" s="28">
        <v>7.1310399999999996</v>
      </c>
      <c r="N203" s="1"/>
      <c r="O203" s="1"/>
    </row>
    <row r="204" spans="1:15" ht="12.75" customHeight="1">
      <c r="A204" s="53">
        <v>195</v>
      </c>
      <c r="B204" s="28" t="s">
        <v>210</v>
      </c>
      <c r="C204" s="28">
        <v>793.95</v>
      </c>
      <c r="D204" s="37">
        <v>790.11666666666667</v>
      </c>
      <c r="E204" s="37">
        <v>783.83333333333337</v>
      </c>
      <c r="F204" s="37">
        <v>773.7166666666667</v>
      </c>
      <c r="G204" s="37">
        <v>767.43333333333339</v>
      </c>
      <c r="H204" s="37">
        <v>800.23333333333335</v>
      </c>
      <c r="I204" s="37">
        <v>806.51666666666665</v>
      </c>
      <c r="J204" s="37">
        <v>816.63333333333333</v>
      </c>
      <c r="K204" s="28">
        <v>796.4</v>
      </c>
      <c r="L204" s="28">
        <v>780</v>
      </c>
      <c r="M204" s="28">
        <v>23.650829999999999</v>
      </c>
      <c r="N204" s="1"/>
      <c r="O204" s="1"/>
    </row>
    <row r="205" spans="1:15" ht="12.75" customHeight="1">
      <c r="A205" s="53">
        <v>196</v>
      </c>
      <c r="B205" s="28" t="s">
        <v>209</v>
      </c>
      <c r="C205" s="28">
        <v>6234</v>
      </c>
      <c r="D205" s="37">
        <v>6247.1833333333334</v>
      </c>
      <c r="E205" s="37">
        <v>6181.8666666666668</v>
      </c>
      <c r="F205" s="37">
        <v>6129.7333333333336</v>
      </c>
      <c r="G205" s="37">
        <v>6064.416666666667</v>
      </c>
      <c r="H205" s="37">
        <v>6299.3166666666666</v>
      </c>
      <c r="I205" s="37">
        <v>6364.6333333333341</v>
      </c>
      <c r="J205" s="37">
        <v>6416.7666666666664</v>
      </c>
      <c r="K205" s="28">
        <v>6312.5</v>
      </c>
      <c r="L205" s="28">
        <v>6195.05</v>
      </c>
      <c r="M205" s="28">
        <v>6.6423500000000004</v>
      </c>
      <c r="N205" s="1"/>
      <c r="O205" s="1"/>
    </row>
    <row r="206" spans="1:15" ht="12.75" customHeight="1">
      <c r="A206" s="53">
        <v>197</v>
      </c>
      <c r="B206" s="28" t="s">
        <v>278</v>
      </c>
      <c r="C206" s="28">
        <v>38.9</v>
      </c>
      <c r="D206" s="37">
        <v>39.199999999999996</v>
      </c>
      <c r="E206" s="37">
        <v>38.499999999999993</v>
      </c>
      <c r="F206" s="37">
        <v>38.099999999999994</v>
      </c>
      <c r="G206" s="37">
        <v>37.399999999999991</v>
      </c>
      <c r="H206" s="37">
        <v>39.599999999999994</v>
      </c>
      <c r="I206" s="37">
        <v>40.299999999999997</v>
      </c>
      <c r="J206" s="37">
        <v>40.699999999999996</v>
      </c>
      <c r="K206" s="28">
        <v>39.9</v>
      </c>
      <c r="L206" s="28">
        <v>38.799999999999997</v>
      </c>
      <c r="M206" s="28">
        <v>122.62712000000001</v>
      </c>
      <c r="N206" s="1"/>
      <c r="O206" s="1"/>
    </row>
    <row r="207" spans="1:15" ht="12.75" customHeight="1">
      <c r="A207" s="53">
        <v>198</v>
      </c>
      <c r="B207" s="28" t="s">
        <v>208</v>
      </c>
      <c r="C207" s="28">
        <v>1437.1</v>
      </c>
      <c r="D207" s="37">
        <v>1439.1166666666668</v>
      </c>
      <c r="E207" s="37">
        <v>1421.2333333333336</v>
      </c>
      <c r="F207" s="37">
        <v>1405.3666666666668</v>
      </c>
      <c r="G207" s="37">
        <v>1387.4833333333336</v>
      </c>
      <c r="H207" s="37">
        <v>1454.9833333333336</v>
      </c>
      <c r="I207" s="37">
        <v>1472.8666666666668</v>
      </c>
      <c r="J207" s="37">
        <v>1488.7333333333336</v>
      </c>
      <c r="K207" s="28">
        <v>1457</v>
      </c>
      <c r="L207" s="28">
        <v>1423.25</v>
      </c>
      <c r="M207" s="28">
        <v>3.1527699999999999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904.1</v>
      </c>
      <c r="D208" s="37">
        <v>910.43333333333339</v>
      </c>
      <c r="E208" s="37">
        <v>894.91666666666674</v>
      </c>
      <c r="F208" s="37">
        <v>885.73333333333335</v>
      </c>
      <c r="G208" s="37">
        <v>870.2166666666667</v>
      </c>
      <c r="H208" s="37">
        <v>919.61666666666679</v>
      </c>
      <c r="I208" s="37">
        <v>935.13333333333344</v>
      </c>
      <c r="J208" s="37">
        <v>944.31666666666683</v>
      </c>
      <c r="K208" s="28">
        <v>925.95</v>
      </c>
      <c r="L208" s="28">
        <v>901.25</v>
      </c>
      <c r="M208" s="28">
        <v>14.789580000000001</v>
      </c>
      <c r="N208" s="1"/>
      <c r="O208" s="1"/>
    </row>
    <row r="209" spans="1:15" ht="12.75" customHeight="1">
      <c r="A209" s="53">
        <v>200</v>
      </c>
      <c r="B209" s="28" t="s">
        <v>280</v>
      </c>
      <c r="C209" s="28">
        <v>986.05</v>
      </c>
      <c r="D209" s="37">
        <v>979.5333333333333</v>
      </c>
      <c r="E209" s="37">
        <v>969.16666666666663</v>
      </c>
      <c r="F209" s="37">
        <v>952.2833333333333</v>
      </c>
      <c r="G209" s="37">
        <v>941.91666666666663</v>
      </c>
      <c r="H209" s="37">
        <v>996.41666666666663</v>
      </c>
      <c r="I209" s="37">
        <v>1006.7833333333334</v>
      </c>
      <c r="J209" s="37">
        <v>1023.6666666666666</v>
      </c>
      <c r="K209" s="28">
        <v>989.9</v>
      </c>
      <c r="L209" s="28">
        <v>962.65</v>
      </c>
      <c r="M209" s="28">
        <v>4.5188300000000003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408.65</v>
      </c>
      <c r="D210" s="37">
        <v>406.13333333333338</v>
      </c>
      <c r="E210" s="37">
        <v>400.51666666666677</v>
      </c>
      <c r="F210" s="37">
        <v>392.38333333333338</v>
      </c>
      <c r="G210" s="37">
        <v>386.76666666666677</v>
      </c>
      <c r="H210" s="37">
        <v>414.26666666666677</v>
      </c>
      <c r="I210" s="37">
        <v>419.88333333333344</v>
      </c>
      <c r="J210" s="37">
        <v>428.01666666666677</v>
      </c>
      <c r="K210" s="28">
        <v>411.75</v>
      </c>
      <c r="L210" s="28">
        <v>398</v>
      </c>
      <c r="M210" s="28">
        <v>121.18980000000001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10</v>
      </c>
      <c r="D211" s="37">
        <v>10.049999999999999</v>
      </c>
      <c r="E211" s="37">
        <v>9.8999999999999986</v>
      </c>
      <c r="F211" s="37">
        <v>9.7999999999999989</v>
      </c>
      <c r="G211" s="37">
        <v>9.6499999999999986</v>
      </c>
      <c r="H211" s="37">
        <v>10.149999999999999</v>
      </c>
      <c r="I211" s="37">
        <v>10.3</v>
      </c>
      <c r="J211" s="37">
        <v>10.399999999999999</v>
      </c>
      <c r="K211" s="28">
        <v>10.199999999999999</v>
      </c>
      <c r="L211" s="28">
        <v>9.9499999999999993</v>
      </c>
      <c r="M211" s="28">
        <v>1285.6767199999999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1304.8499999999999</v>
      </c>
      <c r="D212" s="37">
        <v>1313.3333333333333</v>
      </c>
      <c r="E212" s="37">
        <v>1286.6666666666665</v>
      </c>
      <c r="F212" s="37">
        <v>1268.4833333333333</v>
      </c>
      <c r="G212" s="37">
        <v>1241.8166666666666</v>
      </c>
      <c r="H212" s="37">
        <v>1331.5166666666664</v>
      </c>
      <c r="I212" s="37">
        <v>1358.1833333333329</v>
      </c>
      <c r="J212" s="37">
        <v>1376.3666666666663</v>
      </c>
      <c r="K212" s="28">
        <v>1340</v>
      </c>
      <c r="L212" s="28">
        <v>1295.1500000000001</v>
      </c>
      <c r="M212" s="28">
        <v>25.448609999999999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1637.85</v>
      </c>
      <c r="D213" s="37">
        <v>1637.45</v>
      </c>
      <c r="E213" s="37">
        <v>1610.4</v>
      </c>
      <c r="F213" s="37">
        <v>1582.95</v>
      </c>
      <c r="G213" s="37">
        <v>1555.9</v>
      </c>
      <c r="H213" s="37">
        <v>1664.9</v>
      </c>
      <c r="I213" s="37">
        <v>1691.9499999999998</v>
      </c>
      <c r="J213" s="37">
        <v>1719.4</v>
      </c>
      <c r="K213" s="28">
        <v>1664.5</v>
      </c>
      <c r="L213" s="28">
        <v>1610</v>
      </c>
      <c r="M213" s="28">
        <v>4.1268399999999996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611.20000000000005</v>
      </c>
      <c r="D214" s="37">
        <v>611.30000000000007</v>
      </c>
      <c r="E214" s="37">
        <v>607.60000000000014</v>
      </c>
      <c r="F214" s="37">
        <v>604.00000000000011</v>
      </c>
      <c r="G214" s="37">
        <v>600.30000000000018</v>
      </c>
      <c r="H214" s="37">
        <v>614.90000000000009</v>
      </c>
      <c r="I214" s="37">
        <v>618.60000000000014</v>
      </c>
      <c r="J214" s="37">
        <v>622.20000000000005</v>
      </c>
      <c r="K214" s="37">
        <v>615</v>
      </c>
      <c r="L214" s="37">
        <v>607.70000000000005</v>
      </c>
      <c r="M214" s="37">
        <v>56.969180000000001</v>
      </c>
      <c r="N214" s="1"/>
      <c r="O214" s="1"/>
    </row>
    <row r="215" spans="1:15" ht="12.75" customHeight="1">
      <c r="A215" s="53">
        <v>206</v>
      </c>
      <c r="B215" s="28" t="s">
        <v>282</v>
      </c>
      <c r="C215" s="37">
        <v>12.85</v>
      </c>
      <c r="D215" s="37">
        <v>12.883333333333335</v>
      </c>
      <c r="E215" s="37">
        <v>12.766666666666669</v>
      </c>
      <c r="F215" s="37">
        <v>12.683333333333335</v>
      </c>
      <c r="G215" s="37">
        <v>12.56666666666667</v>
      </c>
      <c r="H215" s="37">
        <v>12.966666666666669</v>
      </c>
      <c r="I215" s="37">
        <v>13.083333333333332</v>
      </c>
      <c r="J215" s="37">
        <v>13.166666666666668</v>
      </c>
      <c r="K215" s="37">
        <v>13</v>
      </c>
      <c r="L215" s="37">
        <v>12.8</v>
      </c>
      <c r="M215" s="37">
        <v>774.01990000000001</v>
      </c>
      <c r="N215" s="1"/>
      <c r="O215" s="1"/>
    </row>
    <row r="216" spans="1:15" ht="12.75" customHeight="1">
      <c r="A216" s="53">
        <v>207</v>
      </c>
      <c r="B216" s="28" t="s">
        <v>214</v>
      </c>
      <c r="C216" s="37">
        <v>256.05</v>
      </c>
      <c r="D216" s="37">
        <v>253.7166666666667</v>
      </c>
      <c r="E216" s="37">
        <v>246.53333333333342</v>
      </c>
      <c r="F216" s="37">
        <v>237.01666666666671</v>
      </c>
      <c r="G216" s="37">
        <v>229.83333333333343</v>
      </c>
      <c r="H216" s="37">
        <v>263.23333333333341</v>
      </c>
      <c r="I216" s="37">
        <v>270.41666666666669</v>
      </c>
      <c r="J216" s="37">
        <v>279.93333333333339</v>
      </c>
      <c r="K216" s="37">
        <v>260.89999999999998</v>
      </c>
      <c r="L216" s="37">
        <v>244.2</v>
      </c>
      <c r="M216" s="37">
        <v>181.75301999999999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283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284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285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215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216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217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218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219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220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221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222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223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224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225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226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227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228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229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1"/>
  <sheetViews>
    <sheetView zoomScale="85" zoomScaleNormal="85" workbookViewId="0">
      <pane ySplit="10" topLeftCell="A11" activePane="bottomLeft" state="frozen"/>
      <selection pane="bottomLeft" activeCell="B12" sqref="B12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92"/>
      <c r="B1" s="493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46" t="s">
        <v>286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44644</v>
      </c>
      <c r="L6" s="1"/>
      <c r="M6" s="1"/>
      <c r="N6" s="1"/>
      <c r="O6" s="1"/>
    </row>
    <row r="7" spans="1:15" ht="12.75" customHeight="1">
      <c r="B7" s="1"/>
      <c r="C7" s="1" t="s">
        <v>287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85" t="s">
        <v>16</v>
      </c>
      <c r="B9" s="487" t="s">
        <v>18</v>
      </c>
      <c r="C9" s="491" t="s">
        <v>20</v>
      </c>
      <c r="D9" s="491" t="s">
        <v>21</v>
      </c>
      <c r="E9" s="482" t="s">
        <v>22</v>
      </c>
      <c r="F9" s="483"/>
      <c r="G9" s="484"/>
      <c r="H9" s="482" t="s">
        <v>23</v>
      </c>
      <c r="I9" s="483"/>
      <c r="J9" s="484"/>
      <c r="K9" s="23"/>
      <c r="L9" s="24"/>
      <c r="M9" s="50"/>
      <c r="N9" s="1"/>
      <c r="O9" s="1"/>
    </row>
    <row r="10" spans="1:15" ht="42.75" customHeight="1">
      <c r="A10" s="489"/>
      <c r="B10" s="490"/>
      <c r="C10" s="490"/>
      <c r="D10" s="49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230</v>
      </c>
      <c r="N10" s="1"/>
      <c r="O10" s="1"/>
    </row>
    <row r="11" spans="1:15" ht="12" customHeight="1">
      <c r="A11" s="30">
        <v>1</v>
      </c>
      <c r="B11" s="341" t="s">
        <v>288</v>
      </c>
      <c r="C11" s="323">
        <v>20250.349999999999</v>
      </c>
      <c r="D11" s="324">
        <v>20393.116666666665</v>
      </c>
      <c r="E11" s="324">
        <v>19987.23333333333</v>
      </c>
      <c r="F11" s="324">
        <v>19724.116666666665</v>
      </c>
      <c r="G11" s="324">
        <v>19318.23333333333</v>
      </c>
      <c r="H11" s="324">
        <v>20656.23333333333</v>
      </c>
      <c r="I11" s="324">
        <v>21062.116666666669</v>
      </c>
      <c r="J11" s="324">
        <v>21325.23333333333</v>
      </c>
      <c r="K11" s="323">
        <v>20799</v>
      </c>
      <c r="L11" s="323">
        <v>20130</v>
      </c>
      <c r="M11" s="323">
        <v>5.0939999999999999E-2</v>
      </c>
      <c r="N11" s="1"/>
      <c r="O11" s="1"/>
    </row>
    <row r="12" spans="1:15" ht="12" customHeight="1">
      <c r="A12" s="30">
        <v>2</v>
      </c>
      <c r="B12" s="342" t="s">
        <v>293</v>
      </c>
      <c r="C12" s="323">
        <v>444.85</v>
      </c>
      <c r="D12" s="324">
        <v>447.23333333333335</v>
      </c>
      <c r="E12" s="324">
        <v>441.11666666666667</v>
      </c>
      <c r="F12" s="324">
        <v>437.38333333333333</v>
      </c>
      <c r="G12" s="324">
        <v>431.26666666666665</v>
      </c>
      <c r="H12" s="324">
        <v>450.9666666666667</v>
      </c>
      <c r="I12" s="324">
        <v>457.08333333333337</v>
      </c>
      <c r="J12" s="324">
        <v>460.81666666666672</v>
      </c>
      <c r="K12" s="323">
        <v>453.35</v>
      </c>
      <c r="L12" s="323">
        <v>443.5</v>
      </c>
      <c r="M12" s="323">
        <v>1.22858</v>
      </c>
      <c r="N12" s="1"/>
      <c r="O12" s="1"/>
    </row>
    <row r="13" spans="1:15" ht="12" customHeight="1">
      <c r="A13" s="30">
        <v>3</v>
      </c>
      <c r="B13" s="342" t="s">
        <v>39</v>
      </c>
      <c r="C13" s="323">
        <v>912.55</v>
      </c>
      <c r="D13" s="324">
        <v>912.66666666666663</v>
      </c>
      <c r="E13" s="324">
        <v>905.33333333333326</v>
      </c>
      <c r="F13" s="324">
        <v>898.11666666666667</v>
      </c>
      <c r="G13" s="324">
        <v>890.7833333333333</v>
      </c>
      <c r="H13" s="324">
        <v>919.88333333333321</v>
      </c>
      <c r="I13" s="324">
        <v>927.21666666666647</v>
      </c>
      <c r="J13" s="324">
        <v>934.43333333333317</v>
      </c>
      <c r="K13" s="323">
        <v>920</v>
      </c>
      <c r="L13" s="323">
        <v>905.45</v>
      </c>
      <c r="M13" s="323">
        <v>4.2621200000000004</v>
      </c>
      <c r="N13" s="1"/>
      <c r="O13" s="1"/>
    </row>
    <row r="14" spans="1:15" ht="12" customHeight="1">
      <c r="A14" s="30">
        <v>4</v>
      </c>
      <c r="B14" s="342" t="s">
        <v>294</v>
      </c>
      <c r="C14" s="323">
        <v>2312.4</v>
      </c>
      <c r="D14" s="324">
        <v>2326.5</v>
      </c>
      <c r="E14" s="324">
        <v>2288</v>
      </c>
      <c r="F14" s="324">
        <v>2263.6</v>
      </c>
      <c r="G14" s="324">
        <v>2225.1</v>
      </c>
      <c r="H14" s="324">
        <v>2350.9</v>
      </c>
      <c r="I14" s="324">
        <v>2389.4</v>
      </c>
      <c r="J14" s="324">
        <v>2413.8000000000002</v>
      </c>
      <c r="K14" s="323">
        <v>2365</v>
      </c>
      <c r="L14" s="323">
        <v>2302.1</v>
      </c>
      <c r="M14" s="323">
        <v>1.5587899999999999</v>
      </c>
      <c r="N14" s="1"/>
      <c r="O14" s="1"/>
    </row>
    <row r="15" spans="1:15" ht="12" customHeight="1">
      <c r="A15" s="30">
        <v>5</v>
      </c>
      <c r="B15" s="342" t="s">
        <v>289</v>
      </c>
      <c r="C15" s="323">
        <v>2050.8000000000002</v>
      </c>
      <c r="D15" s="324">
        <v>2058.8166666666671</v>
      </c>
      <c r="E15" s="324">
        <v>2021.3333333333339</v>
      </c>
      <c r="F15" s="324">
        <v>1991.8666666666668</v>
      </c>
      <c r="G15" s="324">
        <v>1954.3833333333337</v>
      </c>
      <c r="H15" s="324">
        <v>2088.2833333333342</v>
      </c>
      <c r="I15" s="324">
        <v>2125.7666666666669</v>
      </c>
      <c r="J15" s="324">
        <v>2155.2333333333345</v>
      </c>
      <c r="K15" s="323">
        <v>2096.3000000000002</v>
      </c>
      <c r="L15" s="323">
        <v>2029.35</v>
      </c>
      <c r="M15" s="323">
        <v>5.1273200000000001</v>
      </c>
      <c r="N15" s="1"/>
      <c r="O15" s="1"/>
    </row>
    <row r="16" spans="1:15" ht="12" customHeight="1">
      <c r="A16" s="30">
        <v>6</v>
      </c>
      <c r="B16" s="342" t="s">
        <v>238</v>
      </c>
      <c r="C16" s="323">
        <v>16642.05</v>
      </c>
      <c r="D16" s="324">
        <v>16673.983333333334</v>
      </c>
      <c r="E16" s="324">
        <v>16468.066666666666</v>
      </c>
      <c r="F16" s="324">
        <v>16294.083333333332</v>
      </c>
      <c r="G16" s="324">
        <v>16088.166666666664</v>
      </c>
      <c r="H16" s="324">
        <v>16847.966666666667</v>
      </c>
      <c r="I16" s="324">
        <v>17053.883333333331</v>
      </c>
      <c r="J16" s="324">
        <v>17227.866666666669</v>
      </c>
      <c r="K16" s="323">
        <v>16879.900000000001</v>
      </c>
      <c r="L16" s="323">
        <v>16500</v>
      </c>
      <c r="M16" s="323">
        <v>0.10867</v>
      </c>
      <c r="N16" s="1"/>
      <c r="O16" s="1"/>
    </row>
    <row r="17" spans="1:15" ht="12" customHeight="1">
      <c r="A17" s="30">
        <v>7</v>
      </c>
      <c r="B17" s="342" t="s">
        <v>242</v>
      </c>
      <c r="C17" s="323">
        <v>109.4</v>
      </c>
      <c r="D17" s="324">
        <v>109.56666666666668</v>
      </c>
      <c r="E17" s="324">
        <v>108.43333333333335</v>
      </c>
      <c r="F17" s="324">
        <v>107.46666666666667</v>
      </c>
      <c r="G17" s="324">
        <v>106.33333333333334</v>
      </c>
      <c r="H17" s="324">
        <v>110.53333333333336</v>
      </c>
      <c r="I17" s="324">
        <v>111.66666666666669</v>
      </c>
      <c r="J17" s="324">
        <v>112.63333333333337</v>
      </c>
      <c r="K17" s="323">
        <v>110.7</v>
      </c>
      <c r="L17" s="323">
        <v>108.6</v>
      </c>
      <c r="M17" s="323">
        <v>24.945900000000002</v>
      </c>
      <c r="N17" s="1"/>
      <c r="O17" s="1"/>
    </row>
    <row r="18" spans="1:15" ht="12" customHeight="1">
      <c r="A18" s="30">
        <v>8</v>
      </c>
      <c r="B18" s="342" t="s">
        <v>41</v>
      </c>
      <c r="C18" s="323">
        <v>289.55</v>
      </c>
      <c r="D18" s="324">
        <v>288.11666666666667</v>
      </c>
      <c r="E18" s="324">
        <v>284.28333333333336</v>
      </c>
      <c r="F18" s="324">
        <v>279.01666666666671</v>
      </c>
      <c r="G18" s="324">
        <v>275.18333333333339</v>
      </c>
      <c r="H18" s="324">
        <v>293.38333333333333</v>
      </c>
      <c r="I18" s="324">
        <v>297.21666666666658</v>
      </c>
      <c r="J18" s="324">
        <v>302.48333333333329</v>
      </c>
      <c r="K18" s="323">
        <v>291.95</v>
      </c>
      <c r="L18" s="323">
        <v>282.85000000000002</v>
      </c>
      <c r="M18" s="323">
        <v>21.328970000000002</v>
      </c>
      <c r="N18" s="1"/>
      <c r="O18" s="1"/>
    </row>
    <row r="19" spans="1:15" ht="12" customHeight="1">
      <c r="A19" s="30">
        <v>9</v>
      </c>
      <c r="B19" s="342" t="s">
        <v>43</v>
      </c>
      <c r="C19" s="323">
        <v>2069.75</v>
      </c>
      <c r="D19" s="324">
        <v>2068.5833333333335</v>
      </c>
      <c r="E19" s="324">
        <v>2051.166666666667</v>
      </c>
      <c r="F19" s="324">
        <v>2032.5833333333335</v>
      </c>
      <c r="G19" s="324">
        <v>2015.166666666667</v>
      </c>
      <c r="H19" s="324">
        <v>2087.166666666667</v>
      </c>
      <c r="I19" s="324">
        <v>2104.5833333333339</v>
      </c>
      <c r="J19" s="324">
        <v>2123.166666666667</v>
      </c>
      <c r="K19" s="323">
        <v>2086</v>
      </c>
      <c r="L19" s="323">
        <v>2050</v>
      </c>
      <c r="M19" s="323">
        <v>2.3262</v>
      </c>
      <c r="N19" s="1"/>
      <c r="O19" s="1"/>
    </row>
    <row r="20" spans="1:15" ht="12" customHeight="1">
      <c r="A20" s="30">
        <v>10</v>
      </c>
      <c r="B20" s="342" t="s">
        <v>45</v>
      </c>
      <c r="C20" s="323">
        <v>1811</v>
      </c>
      <c r="D20" s="324">
        <v>1819.9666666666665</v>
      </c>
      <c r="E20" s="324">
        <v>1791.883333333333</v>
      </c>
      <c r="F20" s="324">
        <v>1772.7666666666664</v>
      </c>
      <c r="G20" s="324">
        <v>1744.6833333333329</v>
      </c>
      <c r="H20" s="324">
        <v>1839.083333333333</v>
      </c>
      <c r="I20" s="324">
        <v>1867.1666666666665</v>
      </c>
      <c r="J20" s="324">
        <v>1886.2833333333331</v>
      </c>
      <c r="K20" s="323">
        <v>1848.05</v>
      </c>
      <c r="L20" s="323">
        <v>1800.85</v>
      </c>
      <c r="M20" s="323">
        <v>15.533659999999999</v>
      </c>
      <c r="N20" s="1"/>
      <c r="O20" s="1"/>
    </row>
    <row r="21" spans="1:15" ht="12" customHeight="1">
      <c r="A21" s="30">
        <v>11</v>
      </c>
      <c r="B21" s="342" t="s">
        <v>239</v>
      </c>
      <c r="C21" s="323">
        <v>1921.4</v>
      </c>
      <c r="D21" s="324">
        <v>1913.6000000000001</v>
      </c>
      <c r="E21" s="324">
        <v>1885.3000000000002</v>
      </c>
      <c r="F21" s="324">
        <v>1849.2</v>
      </c>
      <c r="G21" s="324">
        <v>1820.9</v>
      </c>
      <c r="H21" s="324">
        <v>1949.7000000000003</v>
      </c>
      <c r="I21" s="324">
        <v>1978</v>
      </c>
      <c r="J21" s="324">
        <v>2014.1000000000004</v>
      </c>
      <c r="K21" s="323">
        <v>1941.9</v>
      </c>
      <c r="L21" s="323">
        <v>1877.5</v>
      </c>
      <c r="M21" s="323">
        <v>8.3479200000000002</v>
      </c>
      <c r="N21" s="1"/>
      <c r="O21" s="1"/>
    </row>
    <row r="22" spans="1:15" ht="12" customHeight="1">
      <c r="A22" s="30">
        <v>12</v>
      </c>
      <c r="B22" s="342" t="s">
        <v>46</v>
      </c>
      <c r="C22" s="323">
        <v>733.75</v>
      </c>
      <c r="D22" s="324">
        <v>738.85</v>
      </c>
      <c r="E22" s="324">
        <v>726.7</v>
      </c>
      <c r="F22" s="324">
        <v>719.65</v>
      </c>
      <c r="G22" s="324">
        <v>707.5</v>
      </c>
      <c r="H22" s="324">
        <v>745.90000000000009</v>
      </c>
      <c r="I22" s="324">
        <v>758.05</v>
      </c>
      <c r="J22" s="324">
        <v>765.10000000000014</v>
      </c>
      <c r="K22" s="323">
        <v>751</v>
      </c>
      <c r="L22" s="323">
        <v>731.8</v>
      </c>
      <c r="M22" s="323">
        <v>46.988079999999997</v>
      </c>
      <c r="N22" s="1"/>
      <c r="O22" s="1"/>
    </row>
    <row r="23" spans="1:15" ht="12.75" customHeight="1">
      <c r="A23" s="30">
        <v>13</v>
      </c>
      <c r="B23" s="342" t="s">
        <v>241</v>
      </c>
      <c r="C23" s="323">
        <v>2406.6999999999998</v>
      </c>
      <c r="D23" s="324">
        <v>2397.9833333333331</v>
      </c>
      <c r="E23" s="324">
        <v>2355.9666666666662</v>
      </c>
      <c r="F23" s="324">
        <v>2305.2333333333331</v>
      </c>
      <c r="G23" s="324">
        <v>2263.2166666666662</v>
      </c>
      <c r="H23" s="324">
        <v>2448.7166666666662</v>
      </c>
      <c r="I23" s="324">
        <v>2490.7333333333336</v>
      </c>
      <c r="J23" s="324">
        <v>2541.4666666666662</v>
      </c>
      <c r="K23" s="323">
        <v>2440</v>
      </c>
      <c r="L23" s="323">
        <v>2347.25</v>
      </c>
      <c r="M23" s="323">
        <v>7.6220499999999998</v>
      </c>
      <c r="N23" s="1"/>
      <c r="O23" s="1"/>
    </row>
    <row r="24" spans="1:15" ht="12.75" customHeight="1">
      <c r="A24" s="30">
        <v>14</v>
      </c>
      <c r="B24" s="342" t="s">
        <v>295</v>
      </c>
      <c r="C24" s="323">
        <v>302.05</v>
      </c>
      <c r="D24" s="324">
        <v>304.01666666666665</v>
      </c>
      <c r="E24" s="324">
        <v>299.0333333333333</v>
      </c>
      <c r="F24" s="324">
        <v>296.01666666666665</v>
      </c>
      <c r="G24" s="324">
        <v>291.0333333333333</v>
      </c>
      <c r="H24" s="324">
        <v>307.0333333333333</v>
      </c>
      <c r="I24" s="324">
        <v>312.01666666666665</v>
      </c>
      <c r="J24" s="324">
        <v>315.0333333333333</v>
      </c>
      <c r="K24" s="323">
        <v>309</v>
      </c>
      <c r="L24" s="323">
        <v>301</v>
      </c>
      <c r="M24" s="323">
        <v>1.4317299999999999</v>
      </c>
      <c r="N24" s="1"/>
      <c r="O24" s="1"/>
    </row>
    <row r="25" spans="1:15" ht="12.75" customHeight="1">
      <c r="A25" s="30">
        <v>15</v>
      </c>
      <c r="B25" s="342" t="s">
        <v>296</v>
      </c>
      <c r="C25" s="323">
        <v>201.8</v>
      </c>
      <c r="D25" s="324">
        <v>203.20000000000002</v>
      </c>
      <c r="E25" s="324">
        <v>199.00000000000003</v>
      </c>
      <c r="F25" s="324">
        <v>196.20000000000002</v>
      </c>
      <c r="G25" s="324">
        <v>192.00000000000003</v>
      </c>
      <c r="H25" s="324">
        <v>206.00000000000003</v>
      </c>
      <c r="I25" s="324">
        <v>210.20000000000002</v>
      </c>
      <c r="J25" s="324">
        <v>213.00000000000003</v>
      </c>
      <c r="K25" s="323">
        <v>207.4</v>
      </c>
      <c r="L25" s="323">
        <v>200.4</v>
      </c>
      <c r="M25" s="323">
        <v>6.60527</v>
      </c>
      <c r="N25" s="1"/>
      <c r="O25" s="1"/>
    </row>
    <row r="26" spans="1:15" ht="12.75" customHeight="1">
      <c r="A26" s="30">
        <v>16</v>
      </c>
      <c r="B26" s="342" t="s">
        <v>297</v>
      </c>
      <c r="C26" s="323">
        <v>1220.7</v>
      </c>
      <c r="D26" s="324">
        <v>1228.7666666666667</v>
      </c>
      <c r="E26" s="324">
        <v>1209.2333333333333</v>
      </c>
      <c r="F26" s="324">
        <v>1197.7666666666667</v>
      </c>
      <c r="G26" s="324">
        <v>1178.2333333333333</v>
      </c>
      <c r="H26" s="324">
        <v>1240.2333333333333</v>
      </c>
      <c r="I26" s="324">
        <v>1259.7666666666667</v>
      </c>
      <c r="J26" s="324">
        <v>1271.2333333333333</v>
      </c>
      <c r="K26" s="323">
        <v>1248.3</v>
      </c>
      <c r="L26" s="323">
        <v>1217.3</v>
      </c>
      <c r="M26" s="323">
        <v>2.5777399999999999</v>
      </c>
      <c r="N26" s="1"/>
      <c r="O26" s="1"/>
    </row>
    <row r="27" spans="1:15" ht="12.75" customHeight="1">
      <c r="A27" s="30">
        <v>17</v>
      </c>
      <c r="B27" s="342" t="s">
        <v>291</v>
      </c>
      <c r="C27" s="323">
        <v>1708.05</v>
      </c>
      <c r="D27" s="324">
        <v>1711.7</v>
      </c>
      <c r="E27" s="324">
        <v>1698.4</v>
      </c>
      <c r="F27" s="324">
        <v>1688.75</v>
      </c>
      <c r="G27" s="324">
        <v>1675.45</v>
      </c>
      <c r="H27" s="324">
        <v>1721.3500000000001</v>
      </c>
      <c r="I27" s="324">
        <v>1734.6499999999999</v>
      </c>
      <c r="J27" s="324">
        <v>1744.3000000000002</v>
      </c>
      <c r="K27" s="323">
        <v>1725</v>
      </c>
      <c r="L27" s="323">
        <v>1702.05</v>
      </c>
      <c r="M27" s="323">
        <v>0.10383000000000001</v>
      </c>
      <c r="N27" s="1"/>
      <c r="O27" s="1"/>
    </row>
    <row r="28" spans="1:15" ht="12.75" customHeight="1">
      <c r="A28" s="30">
        <v>18</v>
      </c>
      <c r="B28" s="342" t="s">
        <v>243</v>
      </c>
      <c r="C28" s="323">
        <v>1953.8</v>
      </c>
      <c r="D28" s="324">
        <v>1959.5166666666667</v>
      </c>
      <c r="E28" s="324">
        <v>1933.0333333333333</v>
      </c>
      <c r="F28" s="324">
        <v>1912.2666666666667</v>
      </c>
      <c r="G28" s="324">
        <v>1885.7833333333333</v>
      </c>
      <c r="H28" s="324">
        <v>1980.2833333333333</v>
      </c>
      <c r="I28" s="324">
        <v>2006.7666666666664</v>
      </c>
      <c r="J28" s="324">
        <v>2027.5333333333333</v>
      </c>
      <c r="K28" s="323">
        <v>1986</v>
      </c>
      <c r="L28" s="323">
        <v>1938.75</v>
      </c>
      <c r="M28" s="323">
        <v>0.44568999999999998</v>
      </c>
      <c r="N28" s="1"/>
      <c r="O28" s="1"/>
    </row>
    <row r="29" spans="1:15" ht="12.75" customHeight="1">
      <c r="A29" s="30">
        <v>19</v>
      </c>
      <c r="B29" s="342" t="s">
        <v>298</v>
      </c>
      <c r="C29" s="323">
        <v>80.05</v>
      </c>
      <c r="D29" s="324">
        <v>80.7</v>
      </c>
      <c r="E29" s="324">
        <v>79.25</v>
      </c>
      <c r="F29" s="324">
        <v>78.45</v>
      </c>
      <c r="G29" s="324">
        <v>77</v>
      </c>
      <c r="H29" s="324">
        <v>81.5</v>
      </c>
      <c r="I29" s="324">
        <v>82.950000000000017</v>
      </c>
      <c r="J29" s="324">
        <v>83.75</v>
      </c>
      <c r="K29" s="323">
        <v>82.15</v>
      </c>
      <c r="L29" s="323">
        <v>79.900000000000006</v>
      </c>
      <c r="M29" s="323">
        <v>2.1941799999999998</v>
      </c>
      <c r="N29" s="1"/>
      <c r="O29" s="1"/>
    </row>
    <row r="30" spans="1:15" ht="12.75" customHeight="1">
      <c r="A30" s="30">
        <v>20</v>
      </c>
      <c r="B30" s="342" t="s">
        <v>48</v>
      </c>
      <c r="C30" s="323">
        <v>3649.25</v>
      </c>
      <c r="D30" s="324">
        <v>3623.75</v>
      </c>
      <c r="E30" s="324">
        <v>3577.5</v>
      </c>
      <c r="F30" s="324">
        <v>3505.75</v>
      </c>
      <c r="G30" s="324">
        <v>3459.5</v>
      </c>
      <c r="H30" s="324">
        <v>3695.5</v>
      </c>
      <c r="I30" s="324">
        <v>3741.75</v>
      </c>
      <c r="J30" s="324">
        <v>3813.5</v>
      </c>
      <c r="K30" s="323">
        <v>3670</v>
      </c>
      <c r="L30" s="323">
        <v>3552</v>
      </c>
      <c r="M30" s="323">
        <v>1.73064</v>
      </c>
      <c r="N30" s="1"/>
      <c r="O30" s="1"/>
    </row>
    <row r="31" spans="1:15" ht="12.75" customHeight="1">
      <c r="A31" s="30">
        <v>21</v>
      </c>
      <c r="B31" s="342" t="s">
        <v>299</v>
      </c>
      <c r="C31" s="323">
        <v>2909.45</v>
      </c>
      <c r="D31" s="324">
        <v>2908.6166666666668</v>
      </c>
      <c r="E31" s="324">
        <v>2888.4833333333336</v>
      </c>
      <c r="F31" s="324">
        <v>2867.5166666666669</v>
      </c>
      <c r="G31" s="324">
        <v>2847.3833333333337</v>
      </c>
      <c r="H31" s="324">
        <v>2929.5833333333335</v>
      </c>
      <c r="I31" s="324">
        <v>2949.7166666666667</v>
      </c>
      <c r="J31" s="324">
        <v>2970.6833333333334</v>
      </c>
      <c r="K31" s="323">
        <v>2928.75</v>
      </c>
      <c r="L31" s="323">
        <v>2887.65</v>
      </c>
      <c r="M31" s="323">
        <v>0.42181999999999997</v>
      </c>
      <c r="N31" s="1"/>
      <c r="O31" s="1"/>
    </row>
    <row r="32" spans="1:15" ht="12.75" customHeight="1">
      <c r="A32" s="30">
        <v>22</v>
      </c>
      <c r="B32" s="342" t="s">
        <v>300</v>
      </c>
      <c r="C32" s="323">
        <v>26.4</v>
      </c>
      <c r="D32" s="324">
        <v>26.283333333333331</v>
      </c>
      <c r="E32" s="324">
        <v>25.766666666666662</v>
      </c>
      <c r="F32" s="324">
        <v>25.133333333333329</v>
      </c>
      <c r="G32" s="324">
        <v>24.61666666666666</v>
      </c>
      <c r="H32" s="324">
        <v>26.916666666666664</v>
      </c>
      <c r="I32" s="324">
        <v>27.43333333333333</v>
      </c>
      <c r="J32" s="324">
        <v>28.066666666666666</v>
      </c>
      <c r="K32" s="323">
        <v>26.8</v>
      </c>
      <c r="L32" s="323">
        <v>25.65</v>
      </c>
      <c r="M32" s="323">
        <v>195.71384</v>
      </c>
      <c r="N32" s="1"/>
      <c r="O32" s="1"/>
    </row>
    <row r="33" spans="1:15" ht="12.75" customHeight="1">
      <c r="A33" s="30">
        <v>23</v>
      </c>
      <c r="B33" s="342" t="s">
        <v>50</v>
      </c>
      <c r="C33" s="323">
        <v>576.6</v>
      </c>
      <c r="D33" s="324">
        <v>580.15000000000009</v>
      </c>
      <c r="E33" s="324">
        <v>571.60000000000014</v>
      </c>
      <c r="F33" s="324">
        <v>566.6</v>
      </c>
      <c r="G33" s="324">
        <v>558.05000000000007</v>
      </c>
      <c r="H33" s="324">
        <v>585.1500000000002</v>
      </c>
      <c r="I33" s="324">
        <v>593.70000000000016</v>
      </c>
      <c r="J33" s="324">
        <v>598.70000000000027</v>
      </c>
      <c r="K33" s="323">
        <v>588.70000000000005</v>
      </c>
      <c r="L33" s="323">
        <v>575.15</v>
      </c>
      <c r="M33" s="323">
        <v>7.3257399999999997</v>
      </c>
      <c r="N33" s="1"/>
      <c r="O33" s="1"/>
    </row>
    <row r="34" spans="1:15" ht="12.75" customHeight="1">
      <c r="A34" s="30">
        <v>24</v>
      </c>
      <c r="B34" s="342" t="s">
        <v>301</v>
      </c>
      <c r="C34" s="323">
        <v>3668.2</v>
      </c>
      <c r="D34" s="324">
        <v>3688.4</v>
      </c>
      <c r="E34" s="324">
        <v>3619.8</v>
      </c>
      <c r="F34" s="324">
        <v>3571.4</v>
      </c>
      <c r="G34" s="324">
        <v>3502.8</v>
      </c>
      <c r="H34" s="324">
        <v>3736.8</v>
      </c>
      <c r="I34" s="324">
        <v>3805.3999999999996</v>
      </c>
      <c r="J34" s="324">
        <v>3853.8</v>
      </c>
      <c r="K34" s="323">
        <v>3757</v>
      </c>
      <c r="L34" s="323">
        <v>3640</v>
      </c>
      <c r="M34" s="323">
        <v>0.86414000000000002</v>
      </c>
      <c r="N34" s="1"/>
      <c r="O34" s="1"/>
    </row>
    <row r="35" spans="1:15" ht="12.75" customHeight="1">
      <c r="A35" s="30">
        <v>25</v>
      </c>
      <c r="B35" s="342" t="s">
        <v>51</v>
      </c>
      <c r="C35" s="323">
        <v>297.85000000000002</v>
      </c>
      <c r="D35" s="324">
        <v>298.91666666666669</v>
      </c>
      <c r="E35" s="324">
        <v>294.48333333333335</v>
      </c>
      <c r="F35" s="324">
        <v>291.11666666666667</v>
      </c>
      <c r="G35" s="324">
        <v>286.68333333333334</v>
      </c>
      <c r="H35" s="324">
        <v>302.28333333333336</v>
      </c>
      <c r="I35" s="324">
        <v>306.71666666666664</v>
      </c>
      <c r="J35" s="324">
        <v>310.08333333333337</v>
      </c>
      <c r="K35" s="323">
        <v>303.35000000000002</v>
      </c>
      <c r="L35" s="323">
        <v>295.55</v>
      </c>
      <c r="M35" s="323">
        <v>46.97043</v>
      </c>
      <c r="N35" s="1"/>
      <c r="O35" s="1"/>
    </row>
    <row r="36" spans="1:15" ht="12.75" customHeight="1">
      <c r="A36" s="30">
        <v>26</v>
      </c>
      <c r="B36" s="342" t="s">
        <v>850</v>
      </c>
      <c r="C36" s="323">
        <v>1632.05</v>
      </c>
      <c r="D36" s="324">
        <v>1629.6166666666668</v>
      </c>
      <c r="E36" s="324">
        <v>1609.2333333333336</v>
      </c>
      <c r="F36" s="324">
        <v>1586.4166666666667</v>
      </c>
      <c r="G36" s="324">
        <v>1566.0333333333335</v>
      </c>
      <c r="H36" s="324">
        <v>1652.4333333333336</v>
      </c>
      <c r="I36" s="324">
        <v>1672.8166666666668</v>
      </c>
      <c r="J36" s="324">
        <v>1695.6333333333337</v>
      </c>
      <c r="K36" s="323">
        <v>1650</v>
      </c>
      <c r="L36" s="323">
        <v>1606.8</v>
      </c>
      <c r="M36" s="323">
        <v>4.5541200000000002</v>
      </c>
      <c r="N36" s="1"/>
      <c r="O36" s="1"/>
    </row>
    <row r="37" spans="1:15" ht="12.75" customHeight="1">
      <c r="A37" s="30">
        <v>27</v>
      </c>
      <c r="B37" s="342" t="s">
        <v>812</v>
      </c>
      <c r="C37" s="323">
        <v>880.4</v>
      </c>
      <c r="D37" s="324">
        <v>884.73333333333323</v>
      </c>
      <c r="E37" s="324">
        <v>865.46666666666647</v>
      </c>
      <c r="F37" s="324">
        <v>850.53333333333319</v>
      </c>
      <c r="G37" s="324">
        <v>831.26666666666642</v>
      </c>
      <c r="H37" s="324">
        <v>899.66666666666652</v>
      </c>
      <c r="I37" s="324">
        <v>918.93333333333317</v>
      </c>
      <c r="J37" s="324">
        <v>933.86666666666656</v>
      </c>
      <c r="K37" s="323">
        <v>904</v>
      </c>
      <c r="L37" s="323">
        <v>869.8</v>
      </c>
      <c r="M37" s="323">
        <v>1.64039</v>
      </c>
      <c r="N37" s="1"/>
      <c r="O37" s="1"/>
    </row>
    <row r="38" spans="1:15" ht="12.75" customHeight="1">
      <c r="A38" s="30">
        <v>28</v>
      </c>
      <c r="B38" s="342" t="s">
        <v>292</v>
      </c>
      <c r="C38" s="323">
        <v>908.7</v>
      </c>
      <c r="D38" s="324">
        <v>921.9666666666667</v>
      </c>
      <c r="E38" s="324">
        <v>891.73333333333335</v>
      </c>
      <c r="F38" s="324">
        <v>874.76666666666665</v>
      </c>
      <c r="G38" s="324">
        <v>844.5333333333333</v>
      </c>
      <c r="H38" s="324">
        <v>938.93333333333339</v>
      </c>
      <c r="I38" s="324">
        <v>969.16666666666674</v>
      </c>
      <c r="J38" s="324">
        <v>986.13333333333344</v>
      </c>
      <c r="K38" s="323">
        <v>952.2</v>
      </c>
      <c r="L38" s="323">
        <v>905</v>
      </c>
      <c r="M38" s="323">
        <v>5.0275299999999996</v>
      </c>
      <c r="N38" s="1"/>
      <c r="O38" s="1"/>
    </row>
    <row r="39" spans="1:15" ht="12.75" customHeight="1">
      <c r="A39" s="30">
        <v>29</v>
      </c>
      <c r="B39" s="342" t="s">
        <v>52</v>
      </c>
      <c r="C39" s="323">
        <v>737.1</v>
      </c>
      <c r="D39" s="324">
        <v>738.11666666666667</v>
      </c>
      <c r="E39" s="324">
        <v>731.38333333333333</v>
      </c>
      <c r="F39" s="324">
        <v>725.66666666666663</v>
      </c>
      <c r="G39" s="324">
        <v>718.93333333333328</v>
      </c>
      <c r="H39" s="324">
        <v>743.83333333333337</v>
      </c>
      <c r="I39" s="324">
        <v>750.56666666666672</v>
      </c>
      <c r="J39" s="324">
        <v>756.28333333333342</v>
      </c>
      <c r="K39" s="323">
        <v>744.85</v>
      </c>
      <c r="L39" s="323">
        <v>732.4</v>
      </c>
      <c r="M39" s="323">
        <v>1.4830300000000001</v>
      </c>
      <c r="N39" s="1"/>
      <c r="O39" s="1"/>
    </row>
    <row r="40" spans="1:15" ht="12.75" customHeight="1">
      <c r="A40" s="30">
        <v>30</v>
      </c>
      <c r="B40" s="342" t="s">
        <v>53</v>
      </c>
      <c r="C40" s="323">
        <v>4608.2</v>
      </c>
      <c r="D40" s="324">
        <v>4639.95</v>
      </c>
      <c r="E40" s="324">
        <v>4563.8499999999995</v>
      </c>
      <c r="F40" s="324">
        <v>4519.5</v>
      </c>
      <c r="G40" s="324">
        <v>4443.3999999999996</v>
      </c>
      <c r="H40" s="324">
        <v>4684.2999999999993</v>
      </c>
      <c r="I40" s="324">
        <v>4760.3999999999996</v>
      </c>
      <c r="J40" s="324">
        <v>4804.7499999999991</v>
      </c>
      <c r="K40" s="323">
        <v>4716.05</v>
      </c>
      <c r="L40" s="323">
        <v>4595.6000000000004</v>
      </c>
      <c r="M40" s="323">
        <v>8.9605499999999996</v>
      </c>
      <c r="N40" s="1"/>
      <c r="O40" s="1"/>
    </row>
    <row r="41" spans="1:15" ht="12.75" customHeight="1">
      <c r="A41" s="30">
        <v>31</v>
      </c>
      <c r="B41" s="342" t="s">
        <v>54</v>
      </c>
      <c r="C41" s="323">
        <v>189.15</v>
      </c>
      <c r="D41" s="324">
        <v>189.70000000000002</v>
      </c>
      <c r="E41" s="324">
        <v>187.55000000000004</v>
      </c>
      <c r="F41" s="324">
        <v>185.95000000000002</v>
      </c>
      <c r="G41" s="324">
        <v>183.80000000000004</v>
      </c>
      <c r="H41" s="324">
        <v>191.30000000000004</v>
      </c>
      <c r="I41" s="324">
        <v>193.45000000000002</v>
      </c>
      <c r="J41" s="324">
        <v>195.05000000000004</v>
      </c>
      <c r="K41" s="323">
        <v>191.85</v>
      </c>
      <c r="L41" s="323">
        <v>188.1</v>
      </c>
      <c r="M41" s="323">
        <v>16.125789999999999</v>
      </c>
      <c r="N41" s="1"/>
      <c r="O41" s="1"/>
    </row>
    <row r="42" spans="1:15" ht="12.75" customHeight="1">
      <c r="A42" s="30">
        <v>32</v>
      </c>
      <c r="B42" s="342" t="s">
        <v>302</v>
      </c>
      <c r="C42" s="323">
        <v>422.85</v>
      </c>
      <c r="D42" s="324">
        <v>426.95</v>
      </c>
      <c r="E42" s="324">
        <v>415.9</v>
      </c>
      <c r="F42" s="324">
        <v>408.95</v>
      </c>
      <c r="G42" s="324">
        <v>397.9</v>
      </c>
      <c r="H42" s="324">
        <v>433.9</v>
      </c>
      <c r="I42" s="324">
        <v>444.95000000000005</v>
      </c>
      <c r="J42" s="324">
        <v>451.9</v>
      </c>
      <c r="K42" s="323">
        <v>438</v>
      </c>
      <c r="L42" s="323">
        <v>420</v>
      </c>
      <c r="M42" s="323">
        <v>1.6157699999999999</v>
      </c>
      <c r="N42" s="1"/>
      <c r="O42" s="1"/>
    </row>
    <row r="43" spans="1:15" ht="12.75" customHeight="1">
      <c r="A43" s="30">
        <v>33</v>
      </c>
      <c r="B43" s="342" t="s">
        <v>303</v>
      </c>
      <c r="C43" s="323">
        <v>89.65</v>
      </c>
      <c r="D43" s="324">
        <v>89.866666666666674</v>
      </c>
      <c r="E43" s="324">
        <v>87.983333333333348</v>
      </c>
      <c r="F43" s="324">
        <v>86.316666666666677</v>
      </c>
      <c r="G43" s="324">
        <v>84.433333333333351</v>
      </c>
      <c r="H43" s="324">
        <v>91.533333333333346</v>
      </c>
      <c r="I43" s="324">
        <v>93.416666666666671</v>
      </c>
      <c r="J43" s="324">
        <v>95.083333333333343</v>
      </c>
      <c r="K43" s="323">
        <v>91.75</v>
      </c>
      <c r="L43" s="323">
        <v>88.2</v>
      </c>
      <c r="M43" s="323">
        <v>7.1371200000000004</v>
      </c>
      <c r="N43" s="1"/>
      <c r="O43" s="1"/>
    </row>
    <row r="44" spans="1:15" ht="12.75" customHeight="1">
      <c r="A44" s="30">
        <v>34</v>
      </c>
      <c r="B44" s="342" t="s">
        <v>55</v>
      </c>
      <c r="C44" s="323">
        <v>112.15</v>
      </c>
      <c r="D44" s="324">
        <v>112.28333333333335</v>
      </c>
      <c r="E44" s="324">
        <v>111.31666666666669</v>
      </c>
      <c r="F44" s="324">
        <v>110.48333333333335</v>
      </c>
      <c r="G44" s="324">
        <v>109.51666666666669</v>
      </c>
      <c r="H44" s="324">
        <v>113.11666666666669</v>
      </c>
      <c r="I44" s="324">
        <v>114.08333333333336</v>
      </c>
      <c r="J44" s="324">
        <v>114.91666666666669</v>
      </c>
      <c r="K44" s="323">
        <v>113.25</v>
      </c>
      <c r="L44" s="323">
        <v>111.45</v>
      </c>
      <c r="M44" s="323">
        <v>131.56064000000001</v>
      </c>
      <c r="N44" s="1"/>
      <c r="O44" s="1"/>
    </row>
    <row r="45" spans="1:15" ht="12.75" customHeight="1">
      <c r="A45" s="30">
        <v>35</v>
      </c>
      <c r="B45" s="342" t="s">
        <v>57</v>
      </c>
      <c r="C45" s="323">
        <v>3016.8</v>
      </c>
      <c r="D45" s="324">
        <v>3033.9</v>
      </c>
      <c r="E45" s="324">
        <v>2987.9</v>
      </c>
      <c r="F45" s="324">
        <v>2959</v>
      </c>
      <c r="G45" s="324">
        <v>2913</v>
      </c>
      <c r="H45" s="324">
        <v>3062.8</v>
      </c>
      <c r="I45" s="324">
        <v>3108.8</v>
      </c>
      <c r="J45" s="324">
        <v>3137.7000000000003</v>
      </c>
      <c r="K45" s="323">
        <v>3079.9</v>
      </c>
      <c r="L45" s="323">
        <v>3005</v>
      </c>
      <c r="M45" s="323">
        <v>9.4840300000000006</v>
      </c>
      <c r="N45" s="1"/>
      <c r="O45" s="1"/>
    </row>
    <row r="46" spans="1:15" ht="12.75" customHeight="1">
      <c r="A46" s="30">
        <v>36</v>
      </c>
      <c r="B46" s="342" t="s">
        <v>304</v>
      </c>
      <c r="C46" s="323">
        <v>171.2</v>
      </c>
      <c r="D46" s="324">
        <v>173.56666666666669</v>
      </c>
      <c r="E46" s="324">
        <v>168.13333333333338</v>
      </c>
      <c r="F46" s="324">
        <v>165.06666666666669</v>
      </c>
      <c r="G46" s="324">
        <v>159.63333333333338</v>
      </c>
      <c r="H46" s="324">
        <v>176.63333333333338</v>
      </c>
      <c r="I46" s="324">
        <v>182.06666666666672</v>
      </c>
      <c r="J46" s="324">
        <v>185.13333333333338</v>
      </c>
      <c r="K46" s="323">
        <v>179</v>
      </c>
      <c r="L46" s="323">
        <v>170.5</v>
      </c>
      <c r="M46" s="323">
        <v>3.5412499999999998</v>
      </c>
      <c r="N46" s="1"/>
      <c r="O46" s="1"/>
    </row>
    <row r="47" spans="1:15" ht="12.75" customHeight="1">
      <c r="A47" s="30">
        <v>37</v>
      </c>
      <c r="B47" s="342" t="s">
        <v>306</v>
      </c>
      <c r="C47" s="323">
        <v>2003.3</v>
      </c>
      <c r="D47" s="324">
        <v>2015.0166666666664</v>
      </c>
      <c r="E47" s="324">
        <v>1984.6833333333329</v>
      </c>
      <c r="F47" s="324">
        <v>1966.0666666666666</v>
      </c>
      <c r="G47" s="324">
        <v>1935.7333333333331</v>
      </c>
      <c r="H47" s="324">
        <v>2033.6333333333328</v>
      </c>
      <c r="I47" s="324">
        <v>2063.9666666666662</v>
      </c>
      <c r="J47" s="324">
        <v>2082.5833333333326</v>
      </c>
      <c r="K47" s="323">
        <v>2045.35</v>
      </c>
      <c r="L47" s="323">
        <v>1996.4</v>
      </c>
      <c r="M47" s="323">
        <v>2.2153900000000002</v>
      </c>
      <c r="N47" s="1"/>
      <c r="O47" s="1"/>
    </row>
    <row r="48" spans="1:15" ht="12.75" customHeight="1">
      <c r="A48" s="30">
        <v>38</v>
      </c>
      <c r="B48" s="342" t="s">
        <v>305</v>
      </c>
      <c r="C48" s="323">
        <v>2611.4499999999998</v>
      </c>
      <c r="D48" s="324">
        <v>2612.3166666666666</v>
      </c>
      <c r="E48" s="324">
        <v>2594.6333333333332</v>
      </c>
      <c r="F48" s="324">
        <v>2577.8166666666666</v>
      </c>
      <c r="G48" s="324">
        <v>2560.1333333333332</v>
      </c>
      <c r="H48" s="324">
        <v>2629.1333333333332</v>
      </c>
      <c r="I48" s="324">
        <v>2646.8166666666666</v>
      </c>
      <c r="J48" s="324">
        <v>2663.6333333333332</v>
      </c>
      <c r="K48" s="323">
        <v>2630</v>
      </c>
      <c r="L48" s="323">
        <v>2595.5</v>
      </c>
      <c r="M48" s="323">
        <v>0.10609</v>
      </c>
      <c r="N48" s="1"/>
      <c r="O48" s="1"/>
    </row>
    <row r="49" spans="1:15" ht="12.75" customHeight="1">
      <c r="A49" s="30">
        <v>39</v>
      </c>
      <c r="B49" s="342" t="s">
        <v>240</v>
      </c>
      <c r="C49" s="323">
        <v>1898</v>
      </c>
      <c r="D49" s="324">
        <v>1885.6666666666667</v>
      </c>
      <c r="E49" s="324">
        <v>1857.3333333333335</v>
      </c>
      <c r="F49" s="324">
        <v>1816.6666666666667</v>
      </c>
      <c r="G49" s="324">
        <v>1788.3333333333335</v>
      </c>
      <c r="H49" s="324">
        <v>1926.3333333333335</v>
      </c>
      <c r="I49" s="324">
        <v>1954.666666666667</v>
      </c>
      <c r="J49" s="324">
        <v>1995.3333333333335</v>
      </c>
      <c r="K49" s="323">
        <v>1914</v>
      </c>
      <c r="L49" s="323">
        <v>1845</v>
      </c>
      <c r="M49" s="323">
        <v>4.1143999999999998</v>
      </c>
      <c r="N49" s="1"/>
      <c r="O49" s="1"/>
    </row>
    <row r="50" spans="1:15" ht="12.75" customHeight="1">
      <c r="A50" s="30">
        <v>40</v>
      </c>
      <c r="B50" s="342" t="s">
        <v>307</v>
      </c>
      <c r="C50" s="323">
        <v>9686.9500000000007</v>
      </c>
      <c r="D50" s="324">
        <v>9764.6</v>
      </c>
      <c r="E50" s="324">
        <v>9502.35</v>
      </c>
      <c r="F50" s="324">
        <v>9317.75</v>
      </c>
      <c r="G50" s="324">
        <v>9055.5</v>
      </c>
      <c r="H50" s="324">
        <v>9949.2000000000007</v>
      </c>
      <c r="I50" s="324">
        <v>10211.450000000001</v>
      </c>
      <c r="J50" s="324">
        <v>10396.050000000001</v>
      </c>
      <c r="K50" s="323">
        <v>10026.85</v>
      </c>
      <c r="L50" s="323">
        <v>9580</v>
      </c>
      <c r="M50" s="323">
        <v>0.42166999999999999</v>
      </c>
      <c r="N50" s="1"/>
      <c r="O50" s="1"/>
    </row>
    <row r="51" spans="1:15" ht="12.75" customHeight="1">
      <c r="A51" s="30">
        <v>41</v>
      </c>
      <c r="B51" s="342" t="s">
        <v>59</v>
      </c>
      <c r="C51" s="323">
        <v>1235.75</v>
      </c>
      <c r="D51" s="324">
        <v>1225.7833333333335</v>
      </c>
      <c r="E51" s="324">
        <v>1211.0166666666671</v>
      </c>
      <c r="F51" s="324">
        <v>1186.2833333333335</v>
      </c>
      <c r="G51" s="324">
        <v>1171.5166666666671</v>
      </c>
      <c r="H51" s="324">
        <v>1250.5166666666671</v>
      </c>
      <c r="I51" s="324">
        <v>1265.2833333333335</v>
      </c>
      <c r="J51" s="324">
        <v>1290.0166666666671</v>
      </c>
      <c r="K51" s="323">
        <v>1240.55</v>
      </c>
      <c r="L51" s="323">
        <v>1201.05</v>
      </c>
      <c r="M51" s="323">
        <v>18.413219999999999</v>
      </c>
      <c r="N51" s="1"/>
      <c r="O51" s="1"/>
    </row>
    <row r="52" spans="1:15" ht="12.75" customHeight="1">
      <c r="A52" s="30">
        <v>42</v>
      </c>
      <c r="B52" s="342" t="s">
        <v>60</v>
      </c>
      <c r="C52" s="323">
        <v>692.5</v>
      </c>
      <c r="D52" s="324">
        <v>694</v>
      </c>
      <c r="E52" s="324">
        <v>681</v>
      </c>
      <c r="F52" s="324">
        <v>669.5</v>
      </c>
      <c r="G52" s="324">
        <v>656.5</v>
      </c>
      <c r="H52" s="324">
        <v>705.5</v>
      </c>
      <c r="I52" s="324">
        <v>718.5</v>
      </c>
      <c r="J52" s="324">
        <v>730</v>
      </c>
      <c r="K52" s="323">
        <v>707</v>
      </c>
      <c r="L52" s="323">
        <v>682.5</v>
      </c>
      <c r="M52" s="323">
        <v>31.379149999999999</v>
      </c>
      <c r="N52" s="1"/>
      <c r="O52" s="1"/>
    </row>
    <row r="53" spans="1:15" ht="12.75" customHeight="1">
      <c r="A53" s="30">
        <v>43</v>
      </c>
      <c r="B53" s="342" t="s">
        <v>308</v>
      </c>
      <c r="C53" s="323">
        <v>432.45</v>
      </c>
      <c r="D53" s="324">
        <v>435.23333333333335</v>
      </c>
      <c r="E53" s="324">
        <v>428.7166666666667</v>
      </c>
      <c r="F53" s="324">
        <v>424.98333333333335</v>
      </c>
      <c r="G53" s="324">
        <v>418.4666666666667</v>
      </c>
      <c r="H53" s="324">
        <v>438.9666666666667</v>
      </c>
      <c r="I53" s="324">
        <v>445.48333333333335</v>
      </c>
      <c r="J53" s="324">
        <v>449.2166666666667</v>
      </c>
      <c r="K53" s="323">
        <v>441.75</v>
      </c>
      <c r="L53" s="323">
        <v>431.5</v>
      </c>
      <c r="M53" s="323">
        <v>2.0244300000000002</v>
      </c>
      <c r="N53" s="1"/>
      <c r="O53" s="1"/>
    </row>
    <row r="54" spans="1:15" ht="12.75" customHeight="1">
      <c r="A54" s="30">
        <v>44</v>
      </c>
      <c r="B54" s="342" t="s">
        <v>61</v>
      </c>
      <c r="C54" s="323">
        <v>726.75</v>
      </c>
      <c r="D54" s="324">
        <v>731.43333333333339</v>
      </c>
      <c r="E54" s="324">
        <v>719.96666666666681</v>
      </c>
      <c r="F54" s="324">
        <v>713.18333333333339</v>
      </c>
      <c r="G54" s="324">
        <v>701.71666666666681</v>
      </c>
      <c r="H54" s="324">
        <v>738.21666666666681</v>
      </c>
      <c r="I54" s="324">
        <v>749.68333333333351</v>
      </c>
      <c r="J54" s="324">
        <v>756.46666666666681</v>
      </c>
      <c r="K54" s="323">
        <v>742.9</v>
      </c>
      <c r="L54" s="323">
        <v>724.65</v>
      </c>
      <c r="M54" s="323">
        <v>58.862450000000003</v>
      </c>
      <c r="N54" s="1"/>
      <c r="O54" s="1"/>
    </row>
    <row r="55" spans="1:15" ht="12.75" customHeight="1">
      <c r="A55" s="30">
        <v>45</v>
      </c>
      <c r="B55" s="342" t="s">
        <v>62</v>
      </c>
      <c r="C55" s="323">
        <v>3601.5</v>
      </c>
      <c r="D55" s="324">
        <v>3624.9500000000003</v>
      </c>
      <c r="E55" s="324">
        <v>3566.5500000000006</v>
      </c>
      <c r="F55" s="324">
        <v>3531.6000000000004</v>
      </c>
      <c r="G55" s="324">
        <v>3473.2000000000007</v>
      </c>
      <c r="H55" s="324">
        <v>3659.9000000000005</v>
      </c>
      <c r="I55" s="324">
        <v>3718.3</v>
      </c>
      <c r="J55" s="324">
        <v>3753.2500000000005</v>
      </c>
      <c r="K55" s="323">
        <v>3683.35</v>
      </c>
      <c r="L55" s="323">
        <v>3590</v>
      </c>
      <c r="M55" s="323">
        <v>2.8134700000000001</v>
      </c>
      <c r="N55" s="1"/>
      <c r="O55" s="1"/>
    </row>
    <row r="56" spans="1:15" ht="12.75" customHeight="1">
      <c r="A56" s="30">
        <v>46</v>
      </c>
      <c r="B56" s="342" t="s">
        <v>312</v>
      </c>
      <c r="C56" s="323">
        <v>158.6</v>
      </c>
      <c r="D56" s="324">
        <v>159.46666666666667</v>
      </c>
      <c r="E56" s="324">
        <v>157.63333333333333</v>
      </c>
      <c r="F56" s="324">
        <v>156.66666666666666</v>
      </c>
      <c r="G56" s="324">
        <v>154.83333333333331</v>
      </c>
      <c r="H56" s="324">
        <v>160.43333333333334</v>
      </c>
      <c r="I56" s="324">
        <v>162.26666666666665</v>
      </c>
      <c r="J56" s="324">
        <v>163.23333333333335</v>
      </c>
      <c r="K56" s="323">
        <v>161.30000000000001</v>
      </c>
      <c r="L56" s="323">
        <v>158.5</v>
      </c>
      <c r="M56" s="323">
        <v>3.8563100000000001</v>
      </c>
      <c r="N56" s="1"/>
      <c r="O56" s="1"/>
    </row>
    <row r="57" spans="1:15" ht="12.75" customHeight="1">
      <c r="A57" s="30">
        <v>47</v>
      </c>
      <c r="B57" s="342" t="s">
        <v>313</v>
      </c>
      <c r="C57" s="323">
        <v>1063</v>
      </c>
      <c r="D57" s="324">
        <v>1058.3333333333333</v>
      </c>
      <c r="E57" s="324">
        <v>1039.6666666666665</v>
      </c>
      <c r="F57" s="324">
        <v>1016.3333333333333</v>
      </c>
      <c r="G57" s="324">
        <v>997.66666666666652</v>
      </c>
      <c r="H57" s="324">
        <v>1081.6666666666665</v>
      </c>
      <c r="I57" s="324">
        <v>1100.333333333333</v>
      </c>
      <c r="J57" s="324">
        <v>1123.6666666666665</v>
      </c>
      <c r="K57" s="323">
        <v>1077</v>
      </c>
      <c r="L57" s="323">
        <v>1035</v>
      </c>
      <c r="M57" s="323">
        <v>1.89971</v>
      </c>
      <c r="N57" s="1"/>
      <c r="O57" s="1"/>
    </row>
    <row r="58" spans="1:15" ht="12.75" customHeight="1">
      <c r="A58" s="30">
        <v>48</v>
      </c>
      <c r="B58" s="342" t="s">
        <v>64</v>
      </c>
      <c r="C58" s="323">
        <v>16407.349999999999</v>
      </c>
      <c r="D58" s="324">
        <v>16493.433333333334</v>
      </c>
      <c r="E58" s="324">
        <v>16258.116666666669</v>
      </c>
      <c r="F58" s="324">
        <v>16108.883333333335</v>
      </c>
      <c r="G58" s="324">
        <v>15873.566666666669</v>
      </c>
      <c r="H58" s="324">
        <v>16642.666666666668</v>
      </c>
      <c r="I58" s="324">
        <v>16877.983333333334</v>
      </c>
      <c r="J58" s="324">
        <v>17027.216666666667</v>
      </c>
      <c r="K58" s="323">
        <v>16728.75</v>
      </c>
      <c r="L58" s="323">
        <v>16344.2</v>
      </c>
      <c r="M58" s="323">
        <v>2.2907899999999999</v>
      </c>
      <c r="N58" s="1"/>
      <c r="O58" s="1"/>
    </row>
    <row r="59" spans="1:15" ht="12" customHeight="1">
      <c r="A59" s="30">
        <v>49</v>
      </c>
      <c r="B59" s="342" t="s">
        <v>245</v>
      </c>
      <c r="C59" s="323">
        <v>5046.2</v>
      </c>
      <c r="D59" s="324">
        <v>5042.3500000000004</v>
      </c>
      <c r="E59" s="324">
        <v>4984.7000000000007</v>
      </c>
      <c r="F59" s="324">
        <v>4923.2000000000007</v>
      </c>
      <c r="G59" s="324">
        <v>4865.5500000000011</v>
      </c>
      <c r="H59" s="324">
        <v>5103.8500000000004</v>
      </c>
      <c r="I59" s="324">
        <v>5161.5</v>
      </c>
      <c r="J59" s="324">
        <v>5223</v>
      </c>
      <c r="K59" s="323">
        <v>5100</v>
      </c>
      <c r="L59" s="323">
        <v>4980.8500000000004</v>
      </c>
      <c r="M59" s="323">
        <v>0.19796</v>
      </c>
      <c r="N59" s="1"/>
      <c r="O59" s="1"/>
    </row>
    <row r="60" spans="1:15" ht="12.75" customHeight="1">
      <c r="A60" s="30">
        <v>50</v>
      </c>
      <c r="B60" s="342" t="s">
        <v>65</v>
      </c>
      <c r="C60" s="323">
        <v>7004.8</v>
      </c>
      <c r="D60" s="324">
        <v>7026.2666666666664</v>
      </c>
      <c r="E60" s="324">
        <v>6948.5333333333328</v>
      </c>
      <c r="F60" s="324">
        <v>6892.2666666666664</v>
      </c>
      <c r="G60" s="324">
        <v>6814.5333333333328</v>
      </c>
      <c r="H60" s="324">
        <v>7082.5333333333328</v>
      </c>
      <c r="I60" s="324">
        <v>7160.2666666666664</v>
      </c>
      <c r="J60" s="324">
        <v>7216.5333333333328</v>
      </c>
      <c r="K60" s="323">
        <v>7104</v>
      </c>
      <c r="L60" s="323">
        <v>6970</v>
      </c>
      <c r="M60" s="323">
        <v>11.7675</v>
      </c>
      <c r="N60" s="1"/>
      <c r="O60" s="1"/>
    </row>
    <row r="61" spans="1:15" ht="12.75" customHeight="1">
      <c r="A61" s="30">
        <v>51</v>
      </c>
      <c r="B61" s="342" t="s">
        <v>314</v>
      </c>
      <c r="C61" s="323">
        <v>3090.9</v>
      </c>
      <c r="D61" s="324">
        <v>3108.1</v>
      </c>
      <c r="E61" s="324">
        <v>3056.95</v>
      </c>
      <c r="F61" s="324">
        <v>3023</v>
      </c>
      <c r="G61" s="324">
        <v>2971.85</v>
      </c>
      <c r="H61" s="324">
        <v>3142.0499999999997</v>
      </c>
      <c r="I61" s="324">
        <v>3193.2000000000003</v>
      </c>
      <c r="J61" s="324">
        <v>3227.1499999999996</v>
      </c>
      <c r="K61" s="323">
        <v>3159.25</v>
      </c>
      <c r="L61" s="323">
        <v>3074.15</v>
      </c>
      <c r="M61" s="323">
        <v>0.58374000000000004</v>
      </c>
      <c r="N61" s="1"/>
      <c r="O61" s="1"/>
    </row>
    <row r="62" spans="1:15" ht="12.75" customHeight="1">
      <c r="A62" s="30">
        <v>52</v>
      </c>
      <c r="B62" s="342" t="s">
        <v>66</v>
      </c>
      <c r="C62" s="323">
        <v>2068.0500000000002</v>
      </c>
      <c r="D62" s="324">
        <v>2064.9500000000003</v>
      </c>
      <c r="E62" s="324">
        <v>2049.5000000000005</v>
      </c>
      <c r="F62" s="324">
        <v>2030.9500000000003</v>
      </c>
      <c r="G62" s="324">
        <v>2015.5000000000005</v>
      </c>
      <c r="H62" s="324">
        <v>2083.5000000000005</v>
      </c>
      <c r="I62" s="324">
        <v>2098.9500000000003</v>
      </c>
      <c r="J62" s="324">
        <v>2117.5000000000005</v>
      </c>
      <c r="K62" s="323">
        <v>2080.4</v>
      </c>
      <c r="L62" s="323">
        <v>2046.4</v>
      </c>
      <c r="M62" s="323">
        <v>1.8225100000000001</v>
      </c>
      <c r="N62" s="1"/>
      <c r="O62" s="1"/>
    </row>
    <row r="63" spans="1:15" ht="12.75" customHeight="1">
      <c r="A63" s="30">
        <v>53</v>
      </c>
      <c r="B63" s="342" t="s">
        <v>315</v>
      </c>
      <c r="C63" s="323">
        <v>494.45</v>
      </c>
      <c r="D63" s="324">
        <v>495.85000000000008</v>
      </c>
      <c r="E63" s="324">
        <v>487.70000000000016</v>
      </c>
      <c r="F63" s="324">
        <v>480.9500000000001</v>
      </c>
      <c r="G63" s="324">
        <v>472.80000000000018</v>
      </c>
      <c r="H63" s="324">
        <v>502.60000000000014</v>
      </c>
      <c r="I63" s="324">
        <v>510.75000000000011</v>
      </c>
      <c r="J63" s="324">
        <v>517.50000000000011</v>
      </c>
      <c r="K63" s="323">
        <v>504</v>
      </c>
      <c r="L63" s="323">
        <v>489.1</v>
      </c>
      <c r="M63" s="323">
        <v>32.585940000000001</v>
      </c>
      <c r="N63" s="1"/>
      <c r="O63" s="1"/>
    </row>
    <row r="64" spans="1:15" ht="12.75" customHeight="1">
      <c r="A64" s="30">
        <v>54</v>
      </c>
      <c r="B64" s="342" t="s">
        <v>67</v>
      </c>
      <c r="C64" s="323">
        <v>303.10000000000002</v>
      </c>
      <c r="D64" s="324">
        <v>305.98333333333335</v>
      </c>
      <c r="E64" s="324">
        <v>298.4666666666667</v>
      </c>
      <c r="F64" s="324">
        <v>293.83333333333337</v>
      </c>
      <c r="G64" s="324">
        <v>286.31666666666672</v>
      </c>
      <c r="H64" s="324">
        <v>310.61666666666667</v>
      </c>
      <c r="I64" s="324">
        <v>318.13333333333333</v>
      </c>
      <c r="J64" s="324">
        <v>322.76666666666665</v>
      </c>
      <c r="K64" s="323">
        <v>313.5</v>
      </c>
      <c r="L64" s="323">
        <v>301.35000000000002</v>
      </c>
      <c r="M64" s="323">
        <v>96.964029999999994</v>
      </c>
      <c r="N64" s="1"/>
      <c r="O64" s="1"/>
    </row>
    <row r="65" spans="1:15" ht="12.75" customHeight="1">
      <c r="A65" s="30">
        <v>55</v>
      </c>
      <c r="B65" s="342" t="s">
        <v>68</v>
      </c>
      <c r="C65" s="323">
        <v>106.25</v>
      </c>
      <c r="D65" s="324">
        <v>107.10000000000001</v>
      </c>
      <c r="E65" s="324">
        <v>105.05000000000001</v>
      </c>
      <c r="F65" s="324">
        <v>103.85000000000001</v>
      </c>
      <c r="G65" s="324">
        <v>101.80000000000001</v>
      </c>
      <c r="H65" s="324">
        <v>108.30000000000001</v>
      </c>
      <c r="I65" s="324">
        <v>110.35</v>
      </c>
      <c r="J65" s="324">
        <v>111.55000000000001</v>
      </c>
      <c r="K65" s="323">
        <v>109.15</v>
      </c>
      <c r="L65" s="323">
        <v>105.9</v>
      </c>
      <c r="M65" s="323">
        <v>271.04881999999998</v>
      </c>
      <c r="N65" s="1"/>
      <c r="O65" s="1"/>
    </row>
    <row r="66" spans="1:15" ht="12.75" customHeight="1">
      <c r="A66" s="30">
        <v>56</v>
      </c>
      <c r="B66" s="342" t="s">
        <v>246</v>
      </c>
      <c r="C66" s="323">
        <v>47.3</v>
      </c>
      <c r="D66" s="324">
        <v>47.70000000000001</v>
      </c>
      <c r="E66" s="324">
        <v>46.800000000000018</v>
      </c>
      <c r="F66" s="324">
        <v>46.300000000000011</v>
      </c>
      <c r="G66" s="324">
        <v>45.40000000000002</v>
      </c>
      <c r="H66" s="324">
        <v>48.200000000000017</v>
      </c>
      <c r="I66" s="324">
        <v>49.100000000000009</v>
      </c>
      <c r="J66" s="324">
        <v>49.600000000000016</v>
      </c>
      <c r="K66" s="323">
        <v>48.6</v>
      </c>
      <c r="L66" s="323">
        <v>47.2</v>
      </c>
      <c r="M66" s="323">
        <v>36.440539999999999</v>
      </c>
      <c r="N66" s="1"/>
      <c r="O66" s="1"/>
    </row>
    <row r="67" spans="1:15" ht="12.75" customHeight="1">
      <c r="A67" s="30">
        <v>57</v>
      </c>
      <c r="B67" s="342" t="s">
        <v>309</v>
      </c>
      <c r="C67" s="323">
        <v>2951.8</v>
      </c>
      <c r="D67" s="324">
        <v>2950.9333333333329</v>
      </c>
      <c r="E67" s="324">
        <v>2915.8666666666659</v>
      </c>
      <c r="F67" s="324">
        <v>2879.9333333333329</v>
      </c>
      <c r="G67" s="324">
        <v>2844.8666666666659</v>
      </c>
      <c r="H67" s="324">
        <v>2986.8666666666659</v>
      </c>
      <c r="I67" s="324">
        <v>3021.9333333333325</v>
      </c>
      <c r="J67" s="324">
        <v>3057.8666666666659</v>
      </c>
      <c r="K67" s="323">
        <v>2986</v>
      </c>
      <c r="L67" s="323">
        <v>2915</v>
      </c>
      <c r="M67" s="323">
        <v>0.22220999999999999</v>
      </c>
      <c r="N67" s="1"/>
      <c r="O67" s="1"/>
    </row>
    <row r="68" spans="1:15" ht="12.75" customHeight="1">
      <c r="A68" s="30">
        <v>58</v>
      </c>
      <c r="B68" s="342" t="s">
        <v>69</v>
      </c>
      <c r="C68" s="323">
        <v>1925.7</v>
      </c>
      <c r="D68" s="324">
        <v>1934.75</v>
      </c>
      <c r="E68" s="324">
        <v>1899.5</v>
      </c>
      <c r="F68" s="324">
        <v>1873.3</v>
      </c>
      <c r="G68" s="324">
        <v>1838.05</v>
      </c>
      <c r="H68" s="324">
        <v>1960.95</v>
      </c>
      <c r="I68" s="324">
        <v>1996.2</v>
      </c>
      <c r="J68" s="324">
        <v>2022.4</v>
      </c>
      <c r="K68" s="323">
        <v>1970</v>
      </c>
      <c r="L68" s="323">
        <v>1908.55</v>
      </c>
      <c r="M68" s="323">
        <v>5.2286599999999996</v>
      </c>
      <c r="N68" s="1"/>
      <c r="O68" s="1"/>
    </row>
    <row r="69" spans="1:15" ht="12.75" customHeight="1">
      <c r="A69" s="30">
        <v>59</v>
      </c>
      <c r="B69" s="342" t="s">
        <v>317</v>
      </c>
      <c r="C69" s="323">
        <v>4680.45</v>
      </c>
      <c r="D69" s="324">
        <v>4679.95</v>
      </c>
      <c r="E69" s="324">
        <v>4585.2</v>
      </c>
      <c r="F69" s="324">
        <v>4489.95</v>
      </c>
      <c r="G69" s="324">
        <v>4395.2</v>
      </c>
      <c r="H69" s="324">
        <v>4775.2</v>
      </c>
      <c r="I69" s="324">
        <v>4869.95</v>
      </c>
      <c r="J69" s="324">
        <v>4965.2</v>
      </c>
      <c r="K69" s="323">
        <v>4774.7</v>
      </c>
      <c r="L69" s="323">
        <v>4584.7</v>
      </c>
      <c r="M69" s="323">
        <v>0.12845000000000001</v>
      </c>
      <c r="N69" s="1"/>
      <c r="O69" s="1"/>
    </row>
    <row r="70" spans="1:15" ht="12.75" customHeight="1">
      <c r="A70" s="30">
        <v>60</v>
      </c>
      <c r="B70" s="342" t="s">
        <v>247</v>
      </c>
      <c r="C70" s="323">
        <v>911.75</v>
      </c>
      <c r="D70" s="324">
        <v>920.95000000000016</v>
      </c>
      <c r="E70" s="324">
        <v>897.00000000000034</v>
      </c>
      <c r="F70" s="324">
        <v>882.25000000000023</v>
      </c>
      <c r="G70" s="324">
        <v>858.30000000000041</v>
      </c>
      <c r="H70" s="324">
        <v>935.70000000000027</v>
      </c>
      <c r="I70" s="324">
        <v>959.65000000000009</v>
      </c>
      <c r="J70" s="324">
        <v>974.4000000000002</v>
      </c>
      <c r="K70" s="323">
        <v>944.9</v>
      </c>
      <c r="L70" s="323">
        <v>906.2</v>
      </c>
      <c r="M70" s="323">
        <v>0.58657999999999999</v>
      </c>
      <c r="N70" s="1"/>
      <c r="O70" s="1"/>
    </row>
    <row r="71" spans="1:15" ht="12.75" customHeight="1">
      <c r="A71" s="30">
        <v>61</v>
      </c>
      <c r="B71" s="342" t="s">
        <v>318</v>
      </c>
      <c r="C71" s="323">
        <v>569.6</v>
      </c>
      <c r="D71" s="324">
        <v>578.5333333333333</v>
      </c>
      <c r="E71" s="324">
        <v>559.06666666666661</v>
      </c>
      <c r="F71" s="324">
        <v>548.5333333333333</v>
      </c>
      <c r="G71" s="324">
        <v>529.06666666666661</v>
      </c>
      <c r="H71" s="324">
        <v>589.06666666666661</v>
      </c>
      <c r="I71" s="324">
        <v>608.5333333333333</v>
      </c>
      <c r="J71" s="324">
        <v>619.06666666666661</v>
      </c>
      <c r="K71" s="323">
        <v>598</v>
      </c>
      <c r="L71" s="323">
        <v>568</v>
      </c>
      <c r="M71" s="323">
        <v>8.0915400000000002</v>
      </c>
      <c r="N71" s="1"/>
      <c r="O71" s="1"/>
    </row>
    <row r="72" spans="1:15" ht="12.75" customHeight="1">
      <c r="A72" s="30">
        <v>62</v>
      </c>
      <c r="B72" s="342" t="s">
        <v>71</v>
      </c>
      <c r="C72" s="323">
        <v>207.4</v>
      </c>
      <c r="D72" s="324">
        <v>209.38333333333333</v>
      </c>
      <c r="E72" s="324">
        <v>204.86666666666665</v>
      </c>
      <c r="F72" s="324">
        <v>202.33333333333331</v>
      </c>
      <c r="G72" s="324">
        <v>197.81666666666663</v>
      </c>
      <c r="H72" s="324">
        <v>211.91666666666666</v>
      </c>
      <c r="I72" s="324">
        <v>216.43333333333331</v>
      </c>
      <c r="J72" s="324">
        <v>218.96666666666667</v>
      </c>
      <c r="K72" s="323">
        <v>213.9</v>
      </c>
      <c r="L72" s="323">
        <v>206.85</v>
      </c>
      <c r="M72" s="323">
        <v>110.93258</v>
      </c>
      <c r="N72" s="1"/>
      <c r="O72" s="1"/>
    </row>
    <row r="73" spans="1:15" ht="12.75" customHeight="1">
      <c r="A73" s="30">
        <v>63</v>
      </c>
      <c r="B73" s="342" t="s">
        <v>310</v>
      </c>
      <c r="C73" s="323">
        <v>1534.5</v>
      </c>
      <c r="D73" s="324">
        <v>1541.4833333333333</v>
      </c>
      <c r="E73" s="324">
        <v>1523.0166666666667</v>
      </c>
      <c r="F73" s="324">
        <v>1511.5333333333333</v>
      </c>
      <c r="G73" s="324">
        <v>1493.0666666666666</v>
      </c>
      <c r="H73" s="324">
        <v>1552.9666666666667</v>
      </c>
      <c r="I73" s="324">
        <v>1571.4333333333334</v>
      </c>
      <c r="J73" s="324">
        <v>1582.9166666666667</v>
      </c>
      <c r="K73" s="323">
        <v>1559.95</v>
      </c>
      <c r="L73" s="323">
        <v>1530</v>
      </c>
      <c r="M73" s="323">
        <v>0.64197000000000004</v>
      </c>
      <c r="N73" s="1"/>
      <c r="O73" s="1"/>
    </row>
    <row r="74" spans="1:15" ht="12.75" customHeight="1">
      <c r="A74" s="30">
        <v>64</v>
      </c>
      <c r="B74" s="342" t="s">
        <v>72</v>
      </c>
      <c r="C74" s="323">
        <v>683</v>
      </c>
      <c r="D74" s="324">
        <v>688.85</v>
      </c>
      <c r="E74" s="324">
        <v>676.15000000000009</v>
      </c>
      <c r="F74" s="324">
        <v>669.30000000000007</v>
      </c>
      <c r="G74" s="324">
        <v>656.60000000000014</v>
      </c>
      <c r="H74" s="324">
        <v>695.7</v>
      </c>
      <c r="I74" s="324">
        <v>708.40000000000009</v>
      </c>
      <c r="J74" s="324">
        <v>715.25</v>
      </c>
      <c r="K74" s="323">
        <v>701.55</v>
      </c>
      <c r="L74" s="323">
        <v>682</v>
      </c>
      <c r="M74" s="323">
        <v>7.5909300000000002</v>
      </c>
      <c r="N74" s="1"/>
      <c r="O74" s="1"/>
    </row>
    <row r="75" spans="1:15" ht="12.75" customHeight="1">
      <c r="A75" s="30">
        <v>65</v>
      </c>
      <c r="B75" s="342" t="s">
        <v>73</v>
      </c>
      <c r="C75" s="323">
        <v>680.85</v>
      </c>
      <c r="D75" s="324">
        <v>685.65</v>
      </c>
      <c r="E75" s="324">
        <v>672.5</v>
      </c>
      <c r="F75" s="324">
        <v>664.15</v>
      </c>
      <c r="G75" s="324">
        <v>651</v>
      </c>
      <c r="H75" s="324">
        <v>694</v>
      </c>
      <c r="I75" s="324">
        <v>707.14999999999986</v>
      </c>
      <c r="J75" s="324">
        <v>715.5</v>
      </c>
      <c r="K75" s="323">
        <v>698.8</v>
      </c>
      <c r="L75" s="323">
        <v>677.3</v>
      </c>
      <c r="M75" s="323">
        <v>10.815289999999999</v>
      </c>
      <c r="N75" s="1"/>
      <c r="O75" s="1"/>
    </row>
    <row r="76" spans="1:15" ht="12.75" customHeight="1">
      <c r="A76" s="30">
        <v>66</v>
      </c>
      <c r="B76" s="342" t="s">
        <v>319</v>
      </c>
      <c r="C76" s="323">
        <v>12435.45</v>
      </c>
      <c r="D76" s="324">
        <v>12486.083333333334</v>
      </c>
      <c r="E76" s="324">
        <v>12149.366666666669</v>
      </c>
      <c r="F76" s="324">
        <v>11863.283333333335</v>
      </c>
      <c r="G76" s="324">
        <v>11526.566666666669</v>
      </c>
      <c r="H76" s="324">
        <v>12772.166666666668</v>
      </c>
      <c r="I76" s="324">
        <v>13108.883333333331</v>
      </c>
      <c r="J76" s="324">
        <v>13394.966666666667</v>
      </c>
      <c r="K76" s="323">
        <v>12822.8</v>
      </c>
      <c r="L76" s="323">
        <v>12200</v>
      </c>
      <c r="M76" s="323">
        <v>2.291E-2</v>
      </c>
      <c r="N76" s="1"/>
      <c r="O76" s="1"/>
    </row>
    <row r="77" spans="1:15" ht="12.75" customHeight="1">
      <c r="A77" s="30">
        <v>67</v>
      </c>
      <c r="B77" s="342" t="s">
        <v>75</v>
      </c>
      <c r="C77" s="323">
        <v>704.95</v>
      </c>
      <c r="D77" s="324">
        <v>709.26666666666677</v>
      </c>
      <c r="E77" s="324">
        <v>698.68333333333351</v>
      </c>
      <c r="F77" s="324">
        <v>692.41666666666674</v>
      </c>
      <c r="G77" s="324">
        <v>681.83333333333348</v>
      </c>
      <c r="H77" s="324">
        <v>715.53333333333353</v>
      </c>
      <c r="I77" s="324">
        <v>726.11666666666679</v>
      </c>
      <c r="J77" s="324">
        <v>732.38333333333355</v>
      </c>
      <c r="K77" s="323">
        <v>719.85</v>
      </c>
      <c r="L77" s="323">
        <v>703</v>
      </c>
      <c r="M77" s="323">
        <v>79.747129999999999</v>
      </c>
      <c r="N77" s="1"/>
      <c r="O77" s="1"/>
    </row>
    <row r="78" spans="1:15" ht="12.75" customHeight="1">
      <c r="A78" s="30">
        <v>68</v>
      </c>
      <c r="B78" s="342" t="s">
        <v>76</v>
      </c>
      <c r="C78" s="323">
        <v>51.25</v>
      </c>
      <c r="D78" s="324">
        <v>51.816666666666663</v>
      </c>
      <c r="E78" s="324">
        <v>50.533333333333324</v>
      </c>
      <c r="F78" s="324">
        <v>49.816666666666663</v>
      </c>
      <c r="G78" s="324">
        <v>48.533333333333324</v>
      </c>
      <c r="H78" s="324">
        <v>52.533333333333324</v>
      </c>
      <c r="I78" s="324">
        <v>53.816666666666656</v>
      </c>
      <c r="J78" s="324">
        <v>54.533333333333324</v>
      </c>
      <c r="K78" s="323">
        <v>53.1</v>
      </c>
      <c r="L78" s="323">
        <v>51.1</v>
      </c>
      <c r="M78" s="323">
        <v>372.87036000000001</v>
      </c>
      <c r="N78" s="1"/>
      <c r="O78" s="1"/>
    </row>
    <row r="79" spans="1:15" ht="12.75" customHeight="1">
      <c r="A79" s="30">
        <v>69</v>
      </c>
      <c r="B79" s="342" t="s">
        <v>77</v>
      </c>
      <c r="C79" s="323">
        <v>337.2</v>
      </c>
      <c r="D79" s="324">
        <v>338.26666666666665</v>
      </c>
      <c r="E79" s="324">
        <v>334.63333333333333</v>
      </c>
      <c r="F79" s="324">
        <v>332.06666666666666</v>
      </c>
      <c r="G79" s="324">
        <v>328.43333333333334</v>
      </c>
      <c r="H79" s="324">
        <v>340.83333333333331</v>
      </c>
      <c r="I79" s="324">
        <v>344.46666666666664</v>
      </c>
      <c r="J79" s="324">
        <v>347.0333333333333</v>
      </c>
      <c r="K79" s="323">
        <v>341.9</v>
      </c>
      <c r="L79" s="323">
        <v>335.7</v>
      </c>
      <c r="M79" s="323">
        <v>28.68421</v>
      </c>
      <c r="N79" s="1"/>
      <c r="O79" s="1"/>
    </row>
    <row r="80" spans="1:15" ht="12.75" customHeight="1">
      <c r="A80" s="30">
        <v>70</v>
      </c>
      <c r="B80" s="342" t="s">
        <v>320</v>
      </c>
      <c r="C80" s="323">
        <v>1050.3499999999999</v>
      </c>
      <c r="D80" s="324">
        <v>1060.3833333333332</v>
      </c>
      <c r="E80" s="324">
        <v>1036.7666666666664</v>
      </c>
      <c r="F80" s="324">
        <v>1023.1833333333332</v>
      </c>
      <c r="G80" s="324">
        <v>999.56666666666638</v>
      </c>
      <c r="H80" s="324">
        <v>1073.9666666666665</v>
      </c>
      <c r="I80" s="324">
        <v>1097.5833333333333</v>
      </c>
      <c r="J80" s="324">
        <v>1111.1666666666665</v>
      </c>
      <c r="K80" s="323">
        <v>1084</v>
      </c>
      <c r="L80" s="323">
        <v>1046.8</v>
      </c>
      <c r="M80" s="323">
        <v>1.93689</v>
      </c>
      <c r="N80" s="1"/>
      <c r="O80" s="1"/>
    </row>
    <row r="81" spans="1:15" ht="12.75" customHeight="1">
      <c r="A81" s="30">
        <v>71</v>
      </c>
      <c r="B81" s="342" t="s">
        <v>322</v>
      </c>
      <c r="C81" s="323">
        <v>6207.65</v>
      </c>
      <c r="D81" s="324">
        <v>6221.2333333333336</v>
      </c>
      <c r="E81" s="324">
        <v>6178.416666666667</v>
      </c>
      <c r="F81" s="324">
        <v>6149.1833333333334</v>
      </c>
      <c r="G81" s="324">
        <v>6106.3666666666668</v>
      </c>
      <c r="H81" s="324">
        <v>6250.4666666666672</v>
      </c>
      <c r="I81" s="324">
        <v>6293.2833333333328</v>
      </c>
      <c r="J81" s="324">
        <v>6322.5166666666673</v>
      </c>
      <c r="K81" s="323">
        <v>6264.05</v>
      </c>
      <c r="L81" s="323">
        <v>6192</v>
      </c>
      <c r="M81" s="323">
        <v>7.1809999999999999E-2</v>
      </c>
      <c r="N81" s="1"/>
      <c r="O81" s="1"/>
    </row>
    <row r="82" spans="1:15" ht="12.75" customHeight="1">
      <c r="A82" s="30">
        <v>72</v>
      </c>
      <c r="B82" s="342" t="s">
        <v>323</v>
      </c>
      <c r="C82" s="323">
        <v>995.05</v>
      </c>
      <c r="D82" s="324">
        <v>993.98333333333323</v>
      </c>
      <c r="E82" s="324">
        <v>983.96666666666647</v>
      </c>
      <c r="F82" s="324">
        <v>972.88333333333321</v>
      </c>
      <c r="G82" s="324">
        <v>962.86666666666645</v>
      </c>
      <c r="H82" s="324">
        <v>1005.0666666666665</v>
      </c>
      <c r="I82" s="324">
        <v>1015.0833333333331</v>
      </c>
      <c r="J82" s="324">
        <v>1026.1666666666665</v>
      </c>
      <c r="K82" s="323">
        <v>1004</v>
      </c>
      <c r="L82" s="323">
        <v>982.9</v>
      </c>
      <c r="M82" s="323">
        <v>2.1476999999999999</v>
      </c>
      <c r="N82" s="1"/>
      <c r="O82" s="1"/>
    </row>
    <row r="83" spans="1:15" ht="12.75" customHeight="1">
      <c r="A83" s="30">
        <v>73</v>
      </c>
      <c r="B83" s="342" t="s">
        <v>78</v>
      </c>
      <c r="C83" s="323">
        <v>14188.85</v>
      </c>
      <c r="D83" s="324">
        <v>14254.666666666666</v>
      </c>
      <c r="E83" s="324">
        <v>14072.283333333333</v>
      </c>
      <c r="F83" s="324">
        <v>13955.716666666667</v>
      </c>
      <c r="G83" s="324">
        <v>13773.333333333334</v>
      </c>
      <c r="H83" s="324">
        <v>14371.233333333332</v>
      </c>
      <c r="I83" s="324">
        <v>14553.616666666667</v>
      </c>
      <c r="J83" s="324">
        <v>14670.183333333331</v>
      </c>
      <c r="K83" s="323">
        <v>14437.05</v>
      </c>
      <c r="L83" s="323">
        <v>14138.1</v>
      </c>
      <c r="M83" s="323">
        <v>0.2107</v>
      </c>
      <c r="N83" s="1"/>
      <c r="O83" s="1"/>
    </row>
    <row r="84" spans="1:15" ht="12.75" customHeight="1">
      <c r="A84" s="30">
        <v>74</v>
      </c>
      <c r="B84" s="342" t="s">
        <v>80</v>
      </c>
      <c r="C84" s="323">
        <v>366.6</v>
      </c>
      <c r="D84" s="324">
        <v>367.73333333333335</v>
      </c>
      <c r="E84" s="324">
        <v>363.86666666666667</v>
      </c>
      <c r="F84" s="324">
        <v>361.13333333333333</v>
      </c>
      <c r="G84" s="324">
        <v>357.26666666666665</v>
      </c>
      <c r="H84" s="324">
        <v>370.4666666666667</v>
      </c>
      <c r="I84" s="324">
        <v>374.33333333333337</v>
      </c>
      <c r="J84" s="324">
        <v>377.06666666666672</v>
      </c>
      <c r="K84" s="323">
        <v>371.6</v>
      </c>
      <c r="L84" s="323">
        <v>365</v>
      </c>
      <c r="M84" s="323">
        <v>62.377290000000002</v>
      </c>
      <c r="N84" s="1"/>
      <c r="O84" s="1"/>
    </row>
    <row r="85" spans="1:15" ht="12.75" customHeight="1">
      <c r="A85" s="30">
        <v>75</v>
      </c>
      <c r="B85" s="342" t="s">
        <v>324</v>
      </c>
      <c r="C85" s="323">
        <v>511.5</v>
      </c>
      <c r="D85" s="324">
        <v>514.83333333333337</v>
      </c>
      <c r="E85" s="324">
        <v>504.66666666666674</v>
      </c>
      <c r="F85" s="324">
        <v>497.83333333333337</v>
      </c>
      <c r="G85" s="324">
        <v>487.66666666666674</v>
      </c>
      <c r="H85" s="324">
        <v>521.66666666666674</v>
      </c>
      <c r="I85" s="324">
        <v>531.83333333333348</v>
      </c>
      <c r="J85" s="324">
        <v>538.66666666666674</v>
      </c>
      <c r="K85" s="323">
        <v>525</v>
      </c>
      <c r="L85" s="323">
        <v>508</v>
      </c>
      <c r="M85" s="323">
        <v>5.3061199999999999</v>
      </c>
      <c r="N85" s="1"/>
      <c r="O85" s="1"/>
    </row>
    <row r="86" spans="1:15" ht="12.75" customHeight="1">
      <c r="A86" s="30">
        <v>76</v>
      </c>
      <c r="B86" s="342" t="s">
        <v>81</v>
      </c>
      <c r="C86" s="323">
        <v>3102.25</v>
      </c>
      <c r="D86" s="324">
        <v>3122.7000000000003</v>
      </c>
      <c r="E86" s="324">
        <v>3071.5500000000006</v>
      </c>
      <c r="F86" s="324">
        <v>3040.8500000000004</v>
      </c>
      <c r="G86" s="324">
        <v>2989.7000000000007</v>
      </c>
      <c r="H86" s="324">
        <v>3153.4000000000005</v>
      </c>
      <c r="I86" s="324">
        <v>3204.55</v>
      </c>
      <c r="J86" s="324">
        <v>3235.2500000000005</v>
      </c>
      <c r="K86" s="323">
        <v>3173.85</v>
      </c>
      <c r="L86" s="323">
        <v>3092</v>
      </c>
      <c r="M86" s="323">
        <v>10.442830000000001</v>
      </c>
      <c r="N86" s="1"/>
      <c r="O86" s="1"/>
    </row>
    <row r="87" spans="1:15" ht="12.75" customHeight="1">
      <c r="A87" s="30">
        <v>77</v>
      </c>
      <c r="B87" s="342" t="s">
        <v>311</v>
      </c>
      <c r="C87" s="323">
        <v>947.6</v>
      </c>
      <c r="D87" s="324">
        <v>955.15</v>
      </c>
      <c r="E87" s="324">
        <v>936.3</v>
      </c>
      <c r="F87" s="324">
        <v>925</v>
      </c>
      <c r="G87" s="324">
        <v>906.15</v>
      </c>
      <c r="H87" s="324">
        <v>966.44999999999993</v>
      </c>
      <c r="I87" s="324">
        <v>985.30000000000007</v>
      </c>
      <c r="J87" s="324">
        <v>996.59999999999991</v>
      </c>
      <c r="K87" s="323">
        <v>974</v>
      </c>
      <c r="L87" s="323">
        <v>943.85</v>
      </c>
      <c r="M87" s="323">
        <v>12.64269</v>
      </c>
      <c r="N87" s="1"/>
      <c r="O87" s="1"/>
    </row>
    <row r="88" spans="1:15" ht="12.75" customHeight="1">
      <c r="A88" s="30">
        <v>78</v>
      </c>
      <c r="B88" s="342" t="s">
        <v>321</v>
      </c>
      <c r="C88" s="323">
        <v>467.55</v>
      </c>
      <c r="D88" s="324">
        <v>468.05</v>
      </c>
      <c r="E88" s="324">
        <v>461.15000000000003</v>
      </c>
      <c r="F88" s="324">
        <v>454.75</v>
      </c>
      <c r="G88" s="324">
        <v>447.85</v>
      </c>
      <c r="H88" s="324">
        <v>474.45000000000005</v>
      </c>
      <c r="I88" s="324">
        <v>481.35</v>
      </c>
      <c r="J88" s="324">
        <v>487.75000000000006</v>
      </c>
      <c r="K88" s="323">
        <v>474.95</v>
      </c>
      <c r="L88" s="323">
        <v>461.65</v>
      </c>
      <c r="M88" s="323">
        <v>39.193289999999998</v>
      </c>
      <c r="N88" s="1"/>
      <c r="O88" s="1"/>
    </row>
    <row r="89" spans="1:15" ht="12.75" customHeight="1">
      <c r="A89" s="30">
        <v>79</v>
      </c>
      <c r="B89" s="342" t="s">
        <v>412</v>
      </c>
      <c r="C89" s="323">
        <v>837.7</v>
      </c>
      <c r="D89" s="324">
        <v>832</v>
      </c>
      <c r="E89" s="324">
        <v>822.2</v>
      </c>
      <c r="F89" s="324">
        <v>806.7</v>
      </c>
      <c r="G89" s="324">
        <v>796.90000000000009</v>
      </c>
      <c r="H89" s="324">
        <v>847.5</v>
      </c>
      <c r="I89" s="324">
        <v>857.3</v>
      </c>
      <c r="J89" s="324">
        <v>872.8</v>
      </c>
      <c r="K89" s="323">
        <v>841.8</v>
      </c>
      <c r="L89" s="323">
        <v>816.5</v>
      </c>
      <c r="M89" s="323">
        <v>8.5328700000000008</v>
      </c>
      <c r="N89" s="1"/>
      <c r="O89" s="1"/>
    </row>
    <row r="90" spans="1:15" ht="12.75" customHeight="1">
      <c r="A90" s="30">
        <v>80</v>
      </c>
      <c r="B90" s="342" t="s">
        <v>342</v>
      </c>
      <c r="C90" s="323">
        <v>2387.85</v>
      </c>
      <c r="D90" s="324">
        <v>2402.2333333333336</v>
      </c>
      <c r="E90" s="324">
        <v>2369.4666666666672</v>
      </c>
      <c r="F90" s="324">
        <v>2351.0833333333335</v>
      </c>
      <c r="G90" s="324">
        <v>2318.3166666666671</v>
      </c>
      <c r="H90" s="324">
        <v>2420.6166666666672</v>
      </c>
      <c r="I90" s="324">
        <v>2453.3833333333337</v>
      </c>
      <c r="J90" s="324">
        <v>2471.7666666666673</v>
      </c>
      <c r="K90" s="323">
        <v>2435</v>
      </c>
      <c r="L90" s="323">
        <v>2383.85</v>
      </c>
      <c r="M90" s="323">
        <v>1.9197900000000001</v>
      </c>
      <c r="N90" s="1"/>
      <c r="O90" s="1"/>
    </row>
    <row r="91" spans="1:15" ht="12.75" customHeight="1">
      <c r="A91" s="30">
        <v>81</v>
      </c>
      <c r="B91" s="342" t="s">
        <v>82</v>
      </c>
      <c r="C91" s="323">
        <v>225.3</v>
      </c>
      <c r="D91" s="324">
        <v>226.66666666666666</v>
      </c>
      <c r="E91" s="324">
        <v>222.93333333333331</v>
      </c>
      <c r="F91" s="324">
        <v>220.56666666666666</v>
      </c>
      <c r="G91" s="324">
        <v>216.83333333333331</v>
      </c>
      <c r="H91" s="324">
        <v>229.0333333333333</v>
      </c>
      <c r="I91" s="324">
        <v>232.76666666666665</v>
      </c>
      <c r="J91" s="324">
        <v>235.1333333333333</v>
      </c>
      <c r="K91" s="323">
        <v>230.4</v>
      </c>
      <c r="L91" s="323">
        <v>224.3</v>
      </c>
      <c r="M91" s="323">
        <v>89.627380000000002</v>
      </c>
      <c r="N91" s="1"/>
      <c r="O91" s="1"/>
    </row>
    <row r="92" spans="1:15" ht="12.75" customHeight="1">
      <c r="A92" s="30">
        <v>82</v>
      </c>
      <c r="B92" s="342" t="s">
        <v>328</v>
      </c>
      <c r="C92" s="323">
        <v>605</v>
      </c>
      <c r="D92" s="324">
        <v>604.2833333333333</v>
      </c>
      <c r="E92" s="324">
        <v>596.61666666666656</v>
      </c>
      <c r="F92" s="324">
        <v>588.23333333333323</v>
      </c>
      <c r="G92" s="324">
        <v>580.56666666666649</v>
      </c>
      <c r="H92" s="324">
        <v>612.66666666666663</v>
      </c>
      <c r="I92" s="324">
        <v>620.33333333333337</v>
      </c>
      <c r="J92" s="324">
        <v>628.7166666666667</v>
      </c>
      <c r="K92" s="323">
        <v>611.95000000000005</v>
      </c>
      <c r="L92" s="323">
        <v>595.9</v>
      </c>
      <c r="M92" s="323">
        <v>5.1955099999999996</v>
      </c>
      <c r="N92" s="1"/>
      <c r="O92" s="1"/>
    </row>
    <row r="93" spans="1:15" ht="12.75" customHeight="1">
      <c r="A93" s="30">
        <v>83</v>
      </c>
      <c r="B93" s="342" t="s">
        <v>329</v>
      </c>
      <c r="C93" s="323">
        <v>727.25</v>
      </c>
      <c r="D93" s="324">
        <v>724.41666666666663</v>
      </c>
      <c r="E93" s="324">
        <v>709.83333333333326</v>
      </c>
      <c r="F93" s="324">
        <v>692.41666666666663</v>
      </c>
      <c r="G93" s="324">
        <v>677.83333333333326</v>
      </c>
      <c r="H93" s="324">
        <v>741.83333333333326</v>
      </c>
      <c r="I93" s="324">
        <v>756.41666666666652</v>
      </c>
      <c r="J93" s="324">
        <v>773.83333333333326</v>
      </c>
      <c r="K93" s="323">
        <v>739</v>
      </c>
      <c r="L93" s="323">
        <v>707</v>
      </c>
      <c r="M93" s="323">
        <v>1.1971499999999999</v>
      </c>
      <c r="N93" s="1"/>
      <c r="O93" s="1"/>
    </row>
    <row r="94" spans="1:15" ht="12.75" customHeight="1">
      <c r="A94" s="30">
        <v>84</v>
      </c>
      <c r="B94" s="342" t="s">
        <v>331</v>
      </c>
      <c r="C94" s="323">
        <v>761.55</v>
      </c>
      <c r="D94" s="324">
        <v>765.01666666666677</v>
      </c>
      <c r="E94" s="324">
        <v>755.53333333333353</v>
      </c>
      <c r="F94" s="324">
        <v>749.51666666666677</v>
      </c>
      <c r="G94" s="324">
        <v>740.03333333333353</v>
      </c>
      <c r="H94" s="324">
        <v>771.03333333333353</v>
      </c>
      <c r="I94" s="324">
        <v>780.51666666666688</v>
      </c>
      <c r="J94" s="324">
        <v>786.53333333333353</v>
      </c>
      <c r="K94" s="323">
        <v>774.5</v>
      </c>
      <c r="L94" s="323">
        <v>759</v>
      </c>
      <c r="M94" s="323">
        <v>0.74741000000000002</v>
      </c>
      <c r="N94" s="1"/>
      <c r="O94" s="1"/>
    </row>
    <row r="95" spans="1:15" ht="12.75" customHeight="1">
      <c r="A95" s="30">
        <v>85</v>
      </c>
      <c r="B95" s="342" t="s">
        <v>249</v>
      </c>
      <c r="C95" s="323">
        <v>104.8</v>
      </c>
      <c r="D95" s="324">
        <v>104.46666666666665</v>
      </c>
      <c r="E95" s="324">
        <v>103.73333333333331</v>
      </c>
      <c r="F95" s="324">
        <v>102.66666666666666</v>
      </c>
      <c r="G95" s="324">
        <v>101.93333333333331</v>
      </c>
      <c r="H95" s="324">
        <v>105.5333333333333</v>
      </c>
      <c r="I95" s="324">
        <v>106.26666666666665</v>
      </c>
      <c r="J95" s="324">
        <v>107.3333333333333</v>
      </c>
      <c r="K95" s="323">
        <v>105.2</v>
      </c>
      <c r="L95" s="323">
        <v>103.4</v>
      </c>
      <c r="M95" s="323">
        <v>74.535719999999998</v>
      </c>
      <c r="N95" s="1"/>
      <c r="O95" s="1"/>
    </row>
    <row r="96" spans="1:15" ht="12.75" customHeight="1">
      <c r="A96" s="30">
        <v>86</v>
      </c>
      <c r="B96" s="342" t="s">
        <v>325</v>
      </c>
      <c r="C96" s="323">
        <v>402.75</v>
      </c>
      <c r="D96" s="324">
        <v>400.2833333333333</v>
      </c>
      <c r="E96" s="324">
        <v>393.66666666666663</v>
      </c>
      <c r="F96" s="324">
        <v>384.58333333333331</v>
      </c>
      <c r="G96" s="324">
        <v>377.96666666666664</v>
      </c>
      <c r="H96" s="324">
        <v>409.36666666666662</v>
      </c>
      <c r="I96" s="324">
        <v>415.98333333333329</v>
      </c>
      <c r="J96" s="324">
        <v>425.06666666666661</v>
      </c>
      <c r="K96" s="323">
        <v>406.9</v>
      </c>
      <c r="L96" s="323">
        <v>391.2</v>
      </c>
      <c r="M96" s="323">
        <v>2.9640399999999998</v>
      </c>
      <c r="N96" s="1"/>
      <c r="O96" s="1"/>
    </row>
    <row r="97" spans="1:15" ht="12.75" customHeight="1">
      <c r="A97" s="30">
        <v>87</v>
      </c>
      <c r="B97" s="342" t="s">
        <v>334</v>
      </c>
      <c r="C97" s="323">
        <v>1471.95</v>
      </c>
      <c r="D97" s="324">
        <v>1478.9833333333333</v>
      </c>
      <c r="E97" s="324">
        <v>1458.9666666666667</v>
      </c>
      <c r="F97" s="324">
        <v>1445.9833333333333</v>
      </c>
      <c r="G97" s="324">
        <v>1425.9666666666667</v>
      </c>
      <c r="H97" s="324">
        <v>1491.9666666666667</v>
      </c>
      <c r="I97" s="324">
        <v>1511.9833333333336</v>
      </c>
      <c r="J97" s="324">
        <v>1524.9666666666667</v>
      </c>
      <c r="K97" s="323">
        <v>1499</v>
      </c>
      <c r="L97" s="323">
        <v>1466</v>
      </c>
      <c r="M97" s="323">
        <v>4.38246</v>
      </c>
      <c r="N97" s="1"/>
      <c r="O97" s="1"/>
    </row>
    <row r="98" spans="1:15" ht="12.75" customHeight="1">
      <c r="A98" s="30">
        <v>88</v>
      </c>
      <c r="B98" s="342" t="s">
        <v>332</v>
      </c>
      <c r="C98" s="323">
        <v>976.45</v>
      </c>
      <c r="D98" s="324">
        <v>982.75</v>
      </c>
      <c r="E98" s="324">
        <v>966.7</v>
      </c>
      <c r="F98" s="324">
        <v>956.95</v>
      </c>
      <c r="G98" s="324">
        <v>940.90000000000009</v>
      </c>
      <c r="H98" s="324">
        <v>992.5</v>
      </c>
      <c r="I98" s="324">
        <v>1008.55</v>
      </c>
      <c r="J98" s="324">
        <v>1018.3</v>
      </c>
      <c r="K98" s="323">
        <v>998.8</v>
      </c>
      <c r="L98" s="323">
        <v>973</v>
      </c>
      <c r="M98" s="323">
        <v>0.75199000000000005</v>
      </c>
      <c r="N98" s="1"/>
      <c r="O98" s="1"/>
    </row>
    <row r="99" spans="1:15" ht="12.75" customHeight="1">
      <c r="A99" s="30">
        <v>89</v>
      </c>
      <c r="B99" s="342" t="s">
        <v>333</v>
      </c>
      <c r="C99" s="323">
        <v>18.850000000000001</v>
      </c>
      <c r="D99" s="324">
        <v>18.966666666666669</v>
      </c>
      <c r="E99" s="324">
        <v>18.633333333333336</v>
      </c>
      <c r="F99" s="324">
        <v>18.416666666666668</v>
      </c>
      <c r="G99" s="324">
        <v>18.083333333333336</v>
      </c>
      <c r="H99" s="324">
        <v>19.183333333333337</v>
      </c>
      <c r="I99" s="324">
        <v>19.516666666666666</v>
      </c>
      <c r="J99" s="324">
        <v>19.733333333333338</v>
      </c>
      <c r="K99" s="323">
        <v>19.3</v>
      </c>
      <c r="L99" s="323">
        <v>18.75</v>
      </c>
      <c r="M99" s="323">
        <v>24.41553</v>
      </c>
      <c r="N99" s="1"/>
      <c r="O99" s="1"/>
    </row>
    <row r="100" spans="1:15" ht="12.75" customHeight="1">
      <c r="A100" s="30">
        <v>90</v>
      </c>
      <c r="B100" s="342" t="s">
        <v>335</v>
      </c>
      <c r="C100" s="323">
        <v>719.7</v>
      </c>
      <c r="D100" s="324">
        <v>726.56666666666661</v>
      </c>
      <c r="E100" s="324">
        <v>704.13333333333321</v>
      </c>
      <c r="F100" s="324">
        <v>688.56666666666661</v>
      </c>
      <c r="G100" s="324">
        <v>666.13333333333321</v>
      </c>
      <c r="H100" s="324">
        <v>742.13333333333321</v>
      </c>
      <c r="I100" s="324">
        <v>764.56666666666661</v>
      </c>
      <c r="J100" s="324">
        <v>780.13333333333321</v>
      </c>
      <c r="K100" s="323">
        <v>749</v>
      </c>
      <c r="L100" s="323">
        <v>711</v>
      </c>
      <c r="M100" s="323">
        <v>14.400779999999999</v>
      </c>
      <c r="N100" s="1"/>
      <c r="O100" s="1"/>
    </row>
    <row r="101" spans="1:15" ht="12.75" customHeight="1">
      <c r="A101" s="30">
        <v>91</v>
      </c>
      <c r="B101" s="342" t="s">
        <v>336</v>
      </c>
      <c r="C101" s="323">
        <v>835.05</v>
      </c>
      <c r="D101" s="324">
        <v>846.68333333333339</v>
      </c>
      <c r="E101" s="324">
        <v>817.36666666666679</v>
      </c>
      <c r="F101" s="324">
        <v>799.68333333333339</v>
      </c>
      <c r="G101" s="324">
        <v>770.36666666666679</v>
      </c>
      <c r="H101" s="324">
        <v>864.36666666666679</v>
      </c>
      <c r="I101" s="324">
        <v>893.68333333333339</v>
      </c>
      <c r="J101" s="324">
        <v>911.36666666666679</v>
      </c>
      <c r="K101" s="323">
        <v>876</v>
      </c>
      <c r="L101" s="323">
        <v>829</v>
      </c>
      <c r="M101" s="323">
        <v>9.1657100000000007</v>
      </c>
      <c r="N101" s="1"/>
      <c r="O101" s="1"/>
    </row>
    <row r="102" spans="1:15" ht="12.75" customHeight="1">
      <c r="A102" s="30">
        <v>92</v>
      </c>
      <c r="B102" s="342" t="s">
        <v>337</v>
      </c>
      <c r="C102" s="323">
        <v>4778</v>
      </c>
      <c r="D102" s="324">
        <v>4805.9666666666662</v>
      </c>
      <c r="E102" s="324">
        <v>4733.7833333333328</v>
      </c>
      <c r="F102" s="324">
        <v>4689.5666666666666</v>
      </c>
      <c r="G102" s="324">
        <v>4617.3833333333332</v>
      </c>
      <c r="H102" s="324">
        <v>4850.1833333333325</v>
      </c>
      <c r="I102" s="324">
        <v>4922.366666666665</v>
      </c>
      <c r="J102" s="324">
        <v>4966.5833333333321</v>
      </c>
      <c r="K102" s="323">
        <v>4878.1499999999996</v>
      </c>
      <c r="L102" s="323">
        <v>4761.75</v>
      </c>
      <c r="M102" s="323">
        <v>0.13693</v>
      </c>
      <c r="N102" s="1"/>
      <c r="O102" s="1"/>
    </row>
    <row r="103" spans="1:15" ht="12.75" customHeight="1">
      <c r="A103" s="30">
        <v>93</v>
      </c>
      <c r="B103" s="342" t="s">
        <v>248</v>
      </c>
      <c r="C103" s="323">
        <v>75.2</v>
      </c>
      <c r="D103" s="324">
        <v>75.38333333333334</v>
      </c>
      <c r="E103" s="324">
        <v>74.316666666666677</v>
      </c>
      <c r="F103" s="324">
        <v>73.433333333333337</v>
      </c>
      <c r="G103" s="324">
        <v>72.366666666666674</v>
      </c>
      <c r="H103" s="324">
        <v>76.26666666666668</v>
      </c>
      <c r="I103" s="324">
        <v>77.333333333333343</v>
      </c>
      <c r="J103" s="324">
        <v>78.216666666666683</v>
      </c>
      <c r="K103" s="323">
        <v>76.45</v>
      </c>
      <c r="L103" s="323">
        <v>74.5</v>
      </c>
      <c r="M103" s="323">
        <v>30.7714</v>
      </c>
      <c r="N103" s="1"/>
      <c r="O103" s="1"/>
    </row>
    <row r="104" spans="1:15" ht="12.75" customHeight="1">
      <c r="A104" s="30">
        <v>94</v>
      </c>
      <c r="B104" s="342" t="s">
        <v>330</v>
      </c>
      <c r="C104" s="323">
        <v>619.54999999999995</v>
      </c>
      <c r="D104" s="324">
        <v>618.63333333333333</v>
      </c>
      <c r="E104" s="324">
        <v>613.01666666666665</v>
      </c>
      <c r="F104" s="324">
        <v>606.48333333333335</v>
      </c>
      <c r="G104" s="324">
        <v>600.86666666666667</v>
      </c>
      <c r="H104" s="324">
        <v>625.16666666666663</v>
      </c>
      <c r="I104" s="324">
        <v>630.78333333333319</v>
      </c>
      <c r="J104" s="324">
        <v>637.31666666666661</v>
      </c>
      <c r="K104" s="323">
        <v>624.25</v>
      </c>
      <c r="L104" s="323">
        <v>612.1</v>
      </c>
      <c r="M104" s="323">
        <v>3.2137799999999999</v>
      </c>
      <c r="N104" s="1"/>
      <c r="O104" s="1"/>
    </row>
    <row r="105" spans="1:15" ht="12.75" customHeight="1">
      <c r="A105" s="30">
        <v>95</v>
      </c>
      <c r="B105" s="342" t="s">
        <v>829</v>
      </c>
      <c r="C105" s="323">
        <v>178.5</v>
      </c>
      <c r="D105" s="324">
        <v>178.66666666666666</v>
      </c>
      <c r="E105" s="324">
        <v>175.33333333333331</v>
      </c>
      <c r="F105" s="324">
        <v>172.16666666666666</v>
      </c>
      <c r="G105" s="324">
        <v>168.83333333333331</v>
      </c>
      <c r="H105" s="324">
        <v>181.83333333333331</v>
      </c>
      <c r="I105" s="324">
        <v>185.16666666666663</v>
      </c>
      <c r="J105" s="324">
        <v>188.33333333333331</v>
      </c>
      <c r="K105" s="323">
        <v>182</v>
      </c>
      <c r="L105" s="323">
        <v>175.5</v>
      </c>
      <c r="M105" s="323">
        <v>27.68496</v>
      </c>
      <c r="N105" s="1"/>
      <c r="O105" s="1"/>
    </row>
    <row r="106" spans="1:15" ht="12.75" customHeight="1">
      <c r="A106" s="30">
        <v>96</v>
      </c>
      <c r="B106" s="342" t="s">
        <v>338</v>
      </c>
      <c r="C106" s="323">
        <v>305.85000000000002</v>
      </c>
      <c r="D106" s="324">
        <v>304.13333333333338</v>
      </c>
      <c r="E106" s="324">
        <v>294.71666666666675</v>
      </c>
      <c r="F106" s="324">
        <v>283.58333333333337</v>
      </c>
      <c r="G106" s="324">
        <v>274.16666666666674</v>
      </c>
      <c r="H106" s="324">
        <v>315.26666666666677</v>
      </c>
      <c r="I106" s="324">
        <v>324.68333333333339</v>
      </c>
      <c r="J106" s="324">
        <v>335.81666666666678</v>
      </c>
      <c r="K106" s="323">
        <v>313.55</v>
      </c>
      <c r="L106" s="323">
        <v>293</v>
      </c>
      <c r="M106" s="323">
        <v>24.295999999999999</v>
      </c>
      <c r="N106" s="1"/>
      <c r="O106" s="1"/>
    </row>
    <row r="107" spans="1:15" ht="12.75" customHeight="1">
      <c r="A107" s="30">
        <v>97</v>
      </c>
      <c r="B107" s="342" t="s">
        <v>339</v>
      </c>
      <c r="C107" s="323">
        <v>416.55</v>
      </c>
      <c r="D107" s="324">
        <v>422.81666666666666</v>
      </c>
      <c r="E107" s="324">
        <v>407.18333333333334</v>
      </c>
      <c r="F107" s="324">
        <v>397.81666666666666</v>
      </c>
      <c r="G107" s="324">
        <v>382.18333333333334</v>
      </c>
      <c r="H107" s="324">
        <v>432.18333333333334</v>
      </c>
      <c r="I107" s="324">
        <v>447.81666666666666</v>
      </c>
      <c r="J107" s="324">
        <v>457.18333333333334</v>
      </c>
      <c r="K107" s="323">
        <v>438.45</v>
      </c>
      <c r="L107" s="323">
        <v>413.45</v>
      </c>
      <c r="M107" s="323">
        <v>21.649989999999999</v>
      </c>
      <c r="N107" s="1"/>
      <c r="O107" s="1"/>
    </row>
    <row r="108" spans="1:15" ht="12.75" customHeight="1">
      <c r="A108" s="30">
        <v>98</v>
      </c>
      <c r="B108" s="342" t="s">
        <v>83</v>
      </c>
      <c r="C108" s="323">
        <v>721.75</v>
      </c>
      <c r="D108" s="324">
        <v>722.16666666666663</v>
      </c>
      <c r="E108" s="324">
        <v>713.98333333333323</v>
      </c>
      <c r="F108" s="324">
        <v>706.21666666666658</v>
      </c>
      <c r="G108" s="324">
        <v>698.03333333333319</v>
      </c>
      <c r="H108" s="324">
        <v>729.93333333333328</v>
      </c>
      <c r="I108" s="324">
        <v>738.11666666666667</v>
      </c>
      <c r="J108" s="324">
        <v>745.88333333333333</v>
      </c>
      <c r="K108" s="323">
        <v>730.35</v>
      </c>
      <c r="L108" s="323">
        <v>714.4</v>
      </c>
      <c r="M108" s="323">
        <v>32.378590000000003</v>
      </c>
      <c r="N108" s="1"/>
      <c r="O108" s="1"/>
    </row>
    <row r="109" spans="1:15" ht="12.75" customHeight="1">
      <c r="A109" s="30">
        <v>99</v>
      </c>
      <c r="B109" s="342" t="s">
        <v>340</v>
      </c>
      <c r="C109" s="323">
        <v>634.25</v>
      </c>
      <c r="D109" s="324">
        <v>628.5333333333333</v>
      </c>
      <c r="E109" s="324">
        <v>617.06666666666661</v>
      </c>
      <c r="F109" s="324">
        <v>599.88333333333333</v>
      </c>
      <c r="G109" s="324">
        <v>588.41666666666663</v>
      </c>
      <c r="H109" s="324">
        <v>645.71666666666658</v>
      </c>
      <c r="I109" s="324">
        <v>657.18333333333328</v>
      </c>
      <c r="J109" s="324">
        <v>674.36666666666656</v>
      </c>
      <c r="K109" s="323">
        <v>640</v>
      </c>
      <c r="L109" s="323">
        <v>611.35</v>
      </c>
      <c r="M109" s="323">
        <v>3.0202800000000001</v>
      </c>
      <c r="N109" s="1"/>
      <c r="O109" s="1"/>
    </row>
    <row r="110" spans="1:15" ht="12.75" customHeight="1">
      <c r="A110" s="30">
        <v>100</v>
      </c>
      <c r="B110" s="342" t="s">
        <v>84</v>
      </c>
      <c r="C110" s="323">
        <v>1014.45</v>
      </c>
      <c r="D110" s="324">
        <v>1023.5333333333334</v>
      </c>
      <c r="E110" s="324">
        <v>1002.1666666666667</v>
      </c>
      <c r="F110" s="324">
        <v>989.88333333333333</v>
      </c>
      <c r="G110" s="324">
        <v>968.51666666666665</v>
      </c>
      <c r="H110" s="324">
        <v>1035.8166666666668</v>
      </c>
      <c r="I110" s="324">
        <v>1057.1833333333334</v>
      </c>
      <c r="J110" s="324">
        <v>1069.4666666666669</v>
      </c>
      <c r="K110" s="323">
        <v>1044.9000000000001</v>
      </c>
      <c r="L110" s="323">
        <v>1011.25</v>
      </c>
      <c r="M110" s="323">
        <v>27.817350000000001</v>
      </c>
      <c r="N110" s="1"/>
      <c r="O110" s="1"/>
    </row>
    <row r="111" spans="1:15" ht="12.75" customHeight="1">
      <c r="A111" s="30">
        <v>101</v>
      </c>
      <c r="B111" s="342" t="s">
        <v>85</v>
      </c>
      <c r="C111" s="323">
        <v>183.05</v>
      </c>
      <c r="D111" s="324">
        <v>182.20000000000002</v>
      </c>
      <c r="E111" s="324">
        <v>180.15000000000003</v>
      </c>
      <c r="F111" s="324">
        <v>177.25000000000003</v>
      </c>
      <c r="G111" s="324">
        <v>175.20000000000005</v>
      </c>
      <c r="H111" s="324">
        <v>185.10000000000002</v>
      </c>
      <c r="I111" s="324">
        <v>187.15000000000003</v>
      </c>
      <c r="J111" s="324">
        <v>190.05</v>
      </c>
      <c r="K111" s="323">
        <v>184.25</v>
      </c>
      <c r="L111" s="323">
        <v>179.3</v>
      </c>
      <c r="M111" s="323">
        <v>137.31315000000001</v>
      </c>
      <c r="N111" s="1"/>
      <c r="O111" s="1"/>
    </row>
    <row r="112" spans="1:15" ht="12.75" customHeight="1">
      <c r="A112" s="30">
        <v>102</v>
      </c>
      <c r="B112" s="342" t="s">
        <v>341</v>
      </c>
      <c r="C112" s="323">
        <v>303.05</v>
      </c>
      <c r="D112" s="324">
        <v>304.48333333333335</v>
      </c>
      <c r="E112" s="324">
        <v>301.06666666666672</v>
      </c>
      <c r="F112" s="324">
        <v>299.08333333333337</v>
      </c>
      <c r="G112" s="324">
        <v>295.66666666666674</v>
      </c>
      <c r="H112" s="324">
        <v>306.4666666666667</v>
      </c>
      <c r="I112" s="324">
        <v>309.88333333333333</v>
      </c>
      <c r="J112" s="324">
        <v>311.86666666666667</v>
      </c>
      <c r="K112" s="323">
        <v>307.89999999999998</v>
      </c>
      <c r="L112" s="323">
        <v>302.5</v>
      </c>
      <c r="M112" s="323">
        <v>2.4462000000000002</v>
      </c>
      <c r="N112" s="1"/>
      <c r="O112" s="1"/>
    </row>
    <row r="113" spans="1:15" ht="12.75" customHeight="1">
      <c r="A113" s="30">
        <v>103</v>
      </c>
      <c r="B113" s="342" t="s">
        <v>87</v>
      </c>
      <c r="C113" s="323">
        <v>4435.45</v>
      </c>
      <c r="D113" s="324">
        <v>4446.416666666667</v>
      </c>
      <c r="E113" s="324">
        <v>4395.8333333333339</v>
      </c>
      <c r="F113" s="324">
        <v>4356.2166666666672</v>
      </c>
      <c r="G113" s="324">
        <v>4305.6333333333341</v>
      </c>
      <c r="H113" s="324">
        <v>4486.0333333333338</v>
      </c>
      <c r="I113" s="324">
        <v>4536.6166666666677</v>
      </c>
      <c r="J113" s="324">
        <v>4576.2333333333336</v>
      </c>
      <c r="K113" s="323">
        <v>4497</v>
      </c>
      <c r="L113" s="323">
        <v>4406.8</v>
      </c>
      <c r="M113" s="323">
        <v>1.6556299999999999</v>
      </c>
      <c r="N113" s="1"/>
      <c r="O113" s="1"/>
    </row>
    <row r="114" spans="1:15" ht="12.75" customHeight="1">
      <c r="A114" s="30">
        <v>104</v>
      </c>
      <c r="B114" s="342" t="s">
        <v>88</v>
      </c>
      <c r="C114" s="323">
        <v>1527.8</v>
      </c>
      <c r="D114" s="324">
        <v>1524.2833333333335</v>
      </c>
      <c r="E114" s="324">
        <v>1504.616666666667</v>
      </c>
      <c r="F114" s="324">
        <v>1481.4333333333334</v>
      </c>
      <c r="G114" s="324">
        <v>1461.7666666666669</v>
      </c>
      <c r="H114" s="324">
        <v>1547.4666666666672</v>
      </c>
      <c r="I114" s="324">
        <v>1567.1333333333337</v>
      </c>
      <c r="J114" s="324">
        <v>1590.3166666666673</v>
      </c>
      <c r="K114" s="323">
        <v>1543.95</v>
      </c>
      <c r="L114" s="323">
        <v>1501.1</v>
      </c>
      <c r="M114" s="323">
        <v>5.2464700000000004</v>
      </c>
      <c r="N114" s="1"/>
      <c r="O114" s="1"/>
    </row>
    <row r="115" spans="1:15" ht="12.75" customHeight="1">
      <c r="A115" s="30">
        <v>105</v>
      </c>
      <c r="B115" s="342" t="s">
        <v>89</v>
      </c>
      <c r="C115" s="323">
        <v>614.95000000000005</v>
      </c>
      <c r="D115" s="324">
        <v>617.76666666666677</v>
      </c>
      <c r="E115" s="324">
        <v>608.53333333333353</v>
      </c>
      <c r="F115" s="324">
        <v>602.11666666666679</v>
      </c>
      <c r="G115" s="324">
        <v>592.88333333333355</v>
      </c>
      <c r="H115" s="324">
        <v>624.18333333333351</v>
      </c>
      <c r="I115" s="324">
        <v>633.41666666666686</v>
      </c>
      <c r="J115" s="324">
        <v>639.83333333333348</v>
      </c>
      <c r="K115" s="323">
        <v>627</v>
      </c>
      <c r="L115" s="323">
        <v>611.35</v>
      </c>
      <c r="M115" s="323">
        <v>7.1680400000000004</v>
      </c>
      <c r="N115" s="1"/>
      <c r="O115" s="1"/>
    </row>
    <row r="116" spans="1:15" ht="12.75" customHeight="1">
      <c r="A116" s="30">
        <v>106</v>
      </c>
      <c r="B116" s="342" t="s">
        <v>90</v>
      </c>
      <c r="C116" s="323">
        <v>822.55</v>
      </c>
      <c r="D116" s="324">
        <v>826.61666666666667</v>
      </c>
      <c r="E116" s="324">
        <v>814.5333333333333</v>
      </c>
      <c r="F116" s="324">
        <v>806.51666666666665</v>
      </c>
      <c r="G116" s="324">
        <v>794.43333333333328</v>
      </c>
      <c r="H116" s="324">
        <v>834.63333333333333</v>
      </c>
      <c r="I116" s="324">
        <v>846.71666666666658</v>
      </c>
      <c r="J116" s="324">
        <v>854.73333333333335</v>
      </c>
      <c r="K116" s="323">
        <v>838.7</v>
      </c>
      <c r="L116" s="323">
        <v>818.6</v>
      </c>
      <c r="M116" s="323">
        <v>4.4161900000000003</v>
      </c>
      <c r="N116" s="1"/>
      <c r="O116" s="1"/>
    </row>
    <row r="117" spans="1:15" ht="12.75" customHeight="1">
      <c r="A117" s="30">
        <v>107</v>
      </c>
      <c r="B117" s="342" t="s">
        <v>343</v>
      </c>
      <c r="C117" s="323">
        <v>801.95</v>
      </c>
      <c r="D117" s="324">
        <v>802.15</v>
      </c>
      <c r="E117" s="324">
        <v>776.3</v>
      </c>
      <c r="F117" s="324">
        <v>750.65</v>
      </c>
      <c r="G117" s="324">
        <v>724.8</v>
      </c>
      <c r="H117" s="324">
        <v>827.8</v>
      </c>
      <c r="I117" s="324">
        <v>853.65000000000009</v>
      </c>
      <c r="J117" s="324">
        <v>879.3</v>
      </c>
      <c r="K117" s="323">
        <v>828</v>
      </c>
      <c r="L117" s="323">
        <v>776.5</v>
      </c>
      <c r="M117" s="323">
        <v>2.6616</v>
      </c>
      <c r="N117" s="1"/>
      <c r="O117" s="1"/>
    </row>
    <row r="118" spans="1:15" ht="12.75" customHeight="1">
      <c r="A118" s="30">
        <v>108</v>
      </c>
      <c r="B118" s="342" t="s">
        <v>326</v>
      </c>
      <c r="C118" s="323">
        <v>3052.9</v>
      </c>
      <c r="D118" s="324">
        <v>3066.9666666666667</v>
      </c>
      <c r="E118" s="324">
        <v>2995.9333333333334</v>
      </c>
      <c r="F118" s="324">
        <v>2938.9666666666667</v>
      </c>
      <c r="G118" s="324">
        <v>2867.9333333333334</v>
      </c>
      <c r="H118" s="324">
        <v>3123.9333333333334</v>
      </c>
      <c r="I118" s="324">
        <v>3194.9666666666672</v>
      </c>
      <c r="J118" s="324">
        <v>3251.9333333333334</v>
      </c>
      <c r="K118" s="323">
        <v>3138</v>
      </c>
      <c r="L118" s="323">
        <v>3010</v>
      </c>
      <c r="M118" s="323">
        <v>0.48020000000000002</v>
      </c>
      <c r="N118" s="1"/>
      <c r="O118" s="1"/>
    </row>
    <row r="119" spans="1:15" ht="12.75" customHeight="1">
      <c r="A119" s="30">
        <v>109</v>
      </c>
      <c r="B119" s="342" t="s">
        <v>250</v>
      </c>
      <c r="C119" s="323">
        <v>386.75</v>
      </c>
      <c r="D119" s="324">
        <v>388.01666666666665</v>
      </c>
      <c r="E119" s="324">
        <v>383.23333333333329</v>
      </c>
      <c r="F119" s="324">
        <v>379.71666666666664</v>
      </c>
      <c r="G119" s="324">
        <v>374.93333333333328</v>
      </c>
      <c r="H119" s="324">
        <v>391.5333333333333</v>
      </c>
      <c r="I119" s="324">
        <v>396.31666666666661</v>
      </c>
      <c r="J119" s="324">
        <v>399.83333333333331</v>
      </c>
      <c r="K119" s="323">
        <v>392.8</v>
      </c>
      <c r="L119" s="323">
        <v>384.5</v>
      </c>
      <c r="M119" s="323">
        <v>19.139690000000002</v>
      </c>
      <c r="N119" s="1"/>
      <c r="O119" s="1"/>
    </row>
    <row r="120" spans="1:15" ht="12.75" customHeight="1">
      <c r="A120" s="30">
        <v>110</v>
      </c>
      <c r="B120" s="342" t="s">
        <v>327</v>
      </c>
      <c r="C120" s="323">
        <v>219.4</v>
      </c>
      <c r="D120" s="324">
        <v>220.26666666666665</v>
      </c>
      <c r="E120" s="324">
        <v>217.18333333333331</v>
      </c>
      <c r="F120" s="324">
        <v>214.96666666666667</v>
      </c>
      <c r="G120" s="324">
        <v>211.88333333333333</v>
      </c>
      <c r="H120" s="324">
        <v>222.48333333333329</v>
      </c>
      <c r="I120" s="324">
        <v>225.56666666666666</v>
      </c>
      <c r="J120" s="324">
        <v>227.78333333333327</v>
      </c>
      <c r="K120" s="323">
        <v>223.35</v>
      </c>
      <c r="L120" s="323">
        <v>218.05</v>
      </c>
      <c r="M120" s="323">
        <v>1.3762000000000001</v>
      </c>
      <c r="N120" s="1"/>
      <c r="O120" s="1"/>
    </row>
    <row r="121" spans="1:15" ht="12.75" customHeight="1">
      <c r="A121" s="30">
        <v>111</v>
      </c>
      <c r="B121" s="342" t="s">
        <v>91</v>
      </c>
      <c r="C121" s="323">
        <v>125.6</v>
      </c>
      <c r="D121" s="324">
        <v>124.48333333333333</v>
      </c>
      <c r="E121" s="324">
        <v>121.66666666666667</v>
      </c>
      <c r="F121" s="324">
        <v>117.73333333333333</v>
      </c>
      <c r="G121" s="324">
        <v>114.91666666666667</v>
      </c>
      <c r="H121" s="324">
        <v>128.41666666666669</v>
      </c>
      <c r="I121" s="324">
        <v>131.23333333333335</v>
      </c>
      <c r="J121" s="324">
        <v>135.16666666666669</v>
      </c>
      <c r="K121" s="323">
        <v>127.3</v>
      </c>
      <c r="L121" s="323">
        <v>120.55</v>
      </c>
      <c r="M121" s="323">
        <v>74.305400000000006</v>
      </c>
      <c r="N121" s="1"/>
      <c r="O121" s="1"/>
    </row>
    <row r="122" spans="1:15" ht="12.75" customHeight="1">
      <c r="A122" s="30">
        <v>112</v>
      </c>
      <c r="B122" s="342" t="s">
        <v>92</v>
      </c>
      <c r="C122" s="323">
        <v>1087.05</v>
      </c>
      <c r="D122" s="324">
        <v>1078.0166666666667</v>
      </c>
      <c r="E122" s="324">
        <v>1059.0333333333333</v>
      </c>
      <c r="F122" s="324">
        <v>1031.0166666666667</v>
      </c>
      <c r="G122" s="324">
        <v>1012.0333333333333</v>
      </c>
      <c r="H122" s="324">
        <v>1106.0333333333333</v>
      </c>
      <c r="I122" s="324">
        <v>1125.0166666666664</v>
      </c>
      <c r="J122" s="324">
        <v>1153.0333333333333</v>
      </c>
      <c r="K122" s="323">
        <v>1097</v>
      </c>
      <c r="L122" s="323">
        <v>1050</v>
      </c>
      <c r="M122" s="323">
        <v>11.18357</v>
      </c>
      <c r="N122" s="1"/>
      <c r="O122" s="1"/>
    </row>
    <row r="123" spans="1:15" ht="12.75" customHeight="1">
      <c r="A123" s="30">
        <v>113</v>
      </c>
      <c r="B123" s="342" t="s">
        <v>344</v>
      </c>
      <c r="C123" s="323">
        <v>937.6</v>
      </c>
      <c r="D123" s="324">
        <v>946.63333333333333</v>
      </c>
      <c r="E123" s="324">
        <v>926.9666666666667</v>
      </c>
      <c r="F123" s="324">
        <v>916.33333333333337</v>
      </c>
      <c r="G123" s="324">
        <v>896.66666666666674</v>
      </c>
      <c r="H123" s="324">
        <v>957.26666666666665</v>
      </c>
      <c r="I123" s="324">
        <v>976.93333333333339</v>
      </c>
      <c r="J123" s="324">
        <v>987.56666666666661</v>
      </c>
      <c r="K123" s="323">
        <v>966.3</v>
      </c>
      <c r="L123" s="323">
        <v>936</v>
      </c>
      <c r="M123" s="323">
        <v>2.3589699999999998</v>
      </c>
      <c r="N123" s="1"/>
      <c r="O123" s="1"/>
    </row>
    <row r="124" spans="1:15" ht="12.75" customHeight="1">
      <c r="A124" s="30">
        <v>114</v>
      </c>
      <c r="B124" s="342" t="s">
        <v>93</v>
      </c>
      <c r="C124" s="323">
        <v>522.85</v>
      </c>
      <c r="D124" s="324">
        <v>527.81666666666661</v>
      </c>
      <c r="E124" s="324">
        <v>517.13333333333321</v>
      </c>
      <c r="F124" s="324">
        <v>511.41666666666663</v>
      </c>
      <c r="G124" s="324">
        <v>500.73333333333323</v>
      </c>
      <c r="H124" s="324">
        <v>533.53333333333319</v>
      </c>
      <c r="I124" s="324">
        <v>544.21666666666658</v>
      </c>
      <c r="J124" s="324">
        <v>549.93333333333317</v>
      </c>
      <c r="K124" s="323">
        <v>538.5</v>
      </c>
      <c r="L124" s="323">
        <v>522.1</v>
      </c>
      <c r="M124" s="323">
        <v>37.085149999999999</v>
      </c>
      <c r="N124" s="1"/>
      <c r="O124" s="1"/>
    </row>
    <row r="125" spans="1:15" ht="12.75" customHeight="1">
      <c r="A125" s="30">
        <v>115</v>
      </c>
      <c r="B125" s="342" t="s">
        <v>251</v>
      </c>
      <c r="C125" s="323">
        <v>1412.5</v>
      </c>
      <c r="D125" s="324">
        <v>1414.45</v>
      </c>
      <c r="E125" s="324">
        <v>1388.15</v>
      </c>
      <c r="F125" s="324">
        <v>1363.8</v>
      </c>
      <c r="G125" s="324">
        <v>1337.5</v>
      </c>
      <c r="H125" s="324">
        <v>1438.8000000000002</v>
      </c>
      <c r="I125" s="324">
        <v>1465.1</v>
      </c>
      <c r="J125" s="324">
        <v>1489.4500000000003</v>
      </c>
      <c r="K125" s="323">
        <v>1440.75</v>
      </c>
      <c r="L125" s="323">
        <v>1390.1</v>
      </c>
      <c r="M125" s="323">
        <v>1.4576499999999999</v>
      </c>
      <c r="N125" s="1"/>
      <c r="O125" s="1"/>
    </row>
    <row r="126" spans="1:15" ht="12.75" customHeight="1">
      <c r="A126" s="30">
        <v>116</v>
      </c>
      <c r="B126" s="342" t="s">
        <v>349</v>
      </c>
      <c r="C126" s="323">
        <v>243.05</v>
      </c>
      <c r="D126" s="324">
        <v>245.31666666666669</v>
      </c>
      <c r="E126" s="324">
        <v>239.38333333333338</v>
      </c>
      <c r="F126" s="324">
        <v>235.7166666666667</v>
      </c>
      <c r="G126" s="324">
        <v>229.78333333333339</v>
      </c>
      <c r="H126" s="324">
        <v>248.98333333333338</v>
      </c>
      <c r="I126" s="324">
        <v>254.91666666666671</v>
      </c>
      <c r="J126" s="324">
        <v>258.58333333333337</v>
      </c>
      <c r="K126" s="323">
        <v>251.25</v>
      </c>
      <c r="L126" s="323">
        <v>241.65</v>
      </c>
      <c r="M126" s="323">
        <v>6.0345199999999997</v>
      </c>
      <c r="N126" s="1"/>
      <c r="O126" s="1"/>
    </row>
    <row r="127" spans="1:15" ht="12.75" customHeight="1">
      <c r="A127" s="30">
        <v>117</v>
      </c>
      <c r="B127" s="342" t="s">
        <v>345</v>
      </c>
      <c r="C127" s="323">
        <v>73.8</v>
      </c>
      <c r="D127" s="324">
        <v>73.516666666666666</v>
      </c>
      <c r="E127" s="324">
        <v>72.533333333333331</v>
      </c>
      <c r="F127" s="324">
        <v>71.266666666666666</v>
      </c>
      <c r="G127" s="324">
        <v>70.283333333333331</v>
      </c>
      <c r="H127" s="324">
        <v>74.783333333333331</v>
      </c>
      <c r="I127" s="324">
        <v>75.766666666666652</v>
      </c>
      <c r="J127" s="324">
        <v>77.033333333333331</v>
      </c>
      <c r="K127" s="323">
        <v>74.5</v>
      </c>
      <c r="L127" s="323">
        <v>72.25</v>
      </c>
      <c r="M127" s="323">
        <v>14.70781</v>
      </c>
      <c r="N127" s="1"/>
      <c r="O127" s="1"/>
    </row>
    <row r="128" spans="1:15" ht="12.75" customHeight="1">
      <c r="A128" s="30">
        <v>118</v>
      </c>
      <c r="B128" s="342" t="s">
        <v>346</v>
      </c>
      <c r="C128" s="323">
        <v>1062.8</v>
      </c>
      <c r="D128" s="324">
        <v>1069.5333333333335</v>
      </c>
      <c r="E128" s="324">
        <v>1053.0666666666671</v>
      </c>
      <c r="F128" s="324">
        <v>1043.3333333333335</v>
      </c>
      <c r="G128" s="324">
        <v>1026.866666666667</v>
      </c>
      <c r="H128" s="324">
        <v>1079.2666666666671</v>
      </c>
      <c r="I128" s="324">
        <v>1095.7333333333338</v>
      </c>
      <c r="J128" s="324">
        <v>1105.4666666666672</v>
      </c>
      <c r="K128" s="323">
        <v>1086</v>
      </c>
      <c r="L128" s="323">
        <v>1059.8</v>
      </c>
      <c r="M128" s="323">
        <v>0.54135</v>
      </c>
      <c r="N128" s="1"/>
      <c r="O128" s="1"/>
    </row>
    <row r="129" spans="1:15" ht="12.75" customHeight="1">
      <c r="A129" s="30">
        <v>119</v>
      </c>
      <c r="B129" s="342" t="s">
        <v>94</v>
      </c>
      <c r="C129" s="323">
        <v>2220.5500000000002</v>
      </c>
      <c r="D129" s="324">
        <v>2236.8666666666668</v>
      </c>
      <c r="E129" s="324">
        <v>2193.7333333333336</v>
      </c>
      <c r="F129" s="324">
        <v>2166.916666666667</v>
      </c>
      <c r="G129" s="324">
        <v>2123.7833333333338</v>
      </c>
      <c r="H129" s="324">
        <v>2263.6833333333334</v>
      </c>
      <c r="I129" s="324">
        <v>2306.8166666666666</v>
      </c>
      <c r="J129" s="324">
        <v>2333.6333333333332</v>
      </c>
      <c r="K129" s="323">
        <v>2280</v>
      </c>
      <c r="L129" s="323">
        <v>2210.0500000000002</v>
      </c>
      <c r="M129" s="323">
        <v>7.9257900000000001</v>
      </c>
      <c r="N129" s="1"/>
      <c r="O129" s="1"/>
    </row>
    <row r="130" spans="1:15" ht="12.75" customHeight="1">
      <c r="A130" s="30">
        <v>120</v>
      </c>
      <c r="B130" s="342" t="s">
        <v>347</v>
      </c>
      <c r="C130" s="323">
        <v>306.14999999999998</v>
      </c>
      <c r="D130" s="324">
        <v>309.7833333333333</v>
      </c>
      <c r="E130" s="324">
        <v>300.06666666666661</v>
      </c>
      <c r="F130" s="324">
        <v>293.98333333333329</v>
      </c>
      <c r="G130" s="324">
        <v>284.26666666666659</v>
      </c>
      <c r="H130" s="324">
        <v>315.86666666666662</v>
      </c>
      <c r="I130" s="324">
        <v>325.58333333333331</v>
      </c>
      <c r="J130" s="324">
        <v>331.66666666666663</v>
      </c>
      <c r="K130" s="323">
        <v>319.5</v>
      </c>
      <c r="L130" s="323">
        <v>303.7</v>
      </c>
      <c r="M130" s="323">
        <v>111.6759</v>
      </c>
      <c r="N130" s="1"/>
      <c r="O130" s="1"/>
    </row>
    <row r="131" spans="1:15" ht="12.75" customHeight="1">
      <c r="A131" s="30">
        <v>121</v>
      </c>
      <c r="B131" s="342" t="s">
        <v>252</v>
      </c>
      <c r="C131" s="323">
        <v>59.7</v>
      </c>
      <c r="D131" s="324">
        <v>62.050000000000004</v>
      </c>
      <c r="E131" s="324">
        <v>57.350000000000009</v>
      </c>
      <c r="F131" s="324">
        <v>55.000000000000007</v>
      </c>
      <c r="G131" s="324">
        <v>50.300000000000011</v>
      </c>
      <c r="H131" s="324">
        <v>64.400000000000006</v>
      </c>
      <c r="I131" s="324">
        <v>69.100000000000009</v>
      </c>
      <c r="J131" s="324">
        <v>71.45</v>
      </c>
      <c r="K131" s="323">
        <v>66.75</v>
      </c>
      <c r="L131" s="323">
        <v>59.7</v>
      </c>
      <c r="M131" s="323">
        <v>92.211380000000005</v>
      </c>
      <c r="N131" s="1"/>
      <c r="O131" s="1"/>
    </row>
    <row r="132" spans="1:15" ht="12.75" customHeight="1">
      <c r="A132" s="30">
        <v>122</v>
      </c>
      <c r="B132" s="342" t="s">
        <v>348</v>
      </c>
      <c r="C132" s="323">
        <v>720.25</v>
      </c>
      <c r="D132" s="324">
        <v>721.86666666666667</v>
      </c>
      <c r="E132" s="324">
        <v>715.73333333333335</v>
      </c>
      <c r="F132" s="324">
        <v>711.2166666666667</v>
      </c>
      <c r="G132" s="324">
        <v>705.08333333333337</v>
      </c>
      <c r="H132" s="324">
        <v>726.38333333333333</v>
      </c>
      <c r="I132" s="324">
        <v>732.51666666666677</v>
      </c>
      <c r="J132" s="324">
        <v>737.0333333333333</v>
      </c>
      <c r="K132" s="323">
        <v>728</v>
      </c>
      <c r="L132" s="323">
        <v>717.35</v>
      </c>
      <c r="M132" s="323">
        <v>0.30676999999999999</v>
      </c>
      <c r="N132" s="1"/>
      <c r="O132" s="1"/>
    </row>
    <row r="133" spans="1:15" ht="12.75" customHeight="1">
      <c r="A133" s="30">
        <v>123</v>
      </c>
      <c r="B133" s="342" t="s">
        <v>95</v>
      </c>
      <c r="C133" s="323">
        <v>4553.55</v>
      </c>
      <c r="D133" s="324">
        <v>4529.2166666666672</v>
      </c>
      <c r="E133" s="324">
        <v>4484.5833333333339</v>
      </c>
      <c r="F133" s="324">
        <v>4415.6166666666668</v>
      </c>
      <c r="G133" s="324">
        <v>4370.9833333333336</v>
      </c>
      <c r="H133" s="324">
        <v>4598.1833333333343</v>
      </c>
      <c r="I133" s="324">
        <v>4642.8166666666675</v>
      </c>
      <c r="J133" s="324">
        <v>4711.7833333333347</v>
      </c>
      <c r="K133" s="323">
        <v>4573.8500000000004</v>
      </c>
      <c r="L133" s="323">
        <v>4460.25</v>
      </c>
      <c r="M133" s="323">
        <v>5.7478300000000004</v>
      </c>
      <c r="N133" s="1"/>
      <c r="O133" s="1"/>
    </row>
    <row r="134" spans="1:15" ht="12.75" customHeight="1">
      <c r="A134" s="30">
        <v>124</v>
      </c>
      <c r="B134" s="342" t="s">
        <v>253</v>
      </c>
      <c r="C134" s="323">
        <v>4386.3999999999996</v>
      </c>
      <c r="D134" s="324">
        <v>4398.6833333333334</v>
      </c>
      <c r="E134" s="324">
        <v>4348.9666666666672</v>
      </c>
      <c r="F134" s="324">
        <v>4311.5333333333338</v>
      </c>
      <c r="G134" s="324">
        <v>4261.8166666666675</v>
      </c>
      <c r="H134" s="324">
        <v>4436.1166666666668</v>
      </c>
      <c r="I134" s="324">
        <v>4485.8333333333321</v>
      </c>
      <c r="J134" s="324">
        <v>4523.2666666666664</v>
      </c>
      <c r="K134" s="323">
        <v>4448.3999999999996</v>
      </c>
      <c r="L134" s="323">
        <v>4361.25</v>
      </c>
      <c r="M134" s="323">
        <v>2.3871099999999998</v>
      </c>
      <c r="N134" s="1"/>
      <c r="O134" s="1"/>
    </row>
    <row r="135" spans="1:15" ht="12.75" customHeight="1">
      <c r="A135" s="30">
        <v>125</v>
      </c>
      <c r="B135" s="342" t="s">
        <v>97</v>
      </c>
      <c r="C135" s="323">
        <v>356.95</v>
      </c>
      <c r="D135" s="324">
        <v>359.95</v>
      </c>
      <c r="E135" s="324">
        <v>352.65</v>
      </c>
      <c r="F135" s="324">
        <v>348.34999999999997</v>
      </c>
      <c r="G135" s="324">
        <v>341.04999999999995</v>
      </c>
      <c r="H135" s="324">
        <v>364.25</v>
      </c>
      <c r="I135" s="324">
        <v>371.55000000000007</v>
      </c>
      <c r="J135" s="324">
        <v>375.85</v>
      </c>
      <c r="K135" s="323">
        <v>367.25</v>
      </c>
      <c r="L135" s="323">
        <v>355.65</v>
      </c>
      <c r="M135" s="323">
        <v>73.041619999999995</v>
      </c>
      <c r="N135" s="1"/>
      <c r="O135" s="1"/>
    </row>
    <row r="136" spans="1:15" ht="12.75" customHeight="1">
      <c r="A136" s="30">
        <v>126</v>
      </c>
      <c r="B136" s="342" t="s">
        <v>244</v>
      </c>
      <c r="C136" s="323">
        <v>4091.35</v>
      </c>
      <c r="D136" s="324">
        <v>4091.65</v>
      </c>
      <c r="E136" s="324">
        <v>4064.3</v>
      </c>
      <c r="F136" s="324">
        <v>4037.25</v>
      </c>
      <c r="G136" s="324">
        <v>4009.9</v>
      </c>
      <c r="H136" s="324">
        <v>4118.7000000000007</v>
      </c>
      <c r="I136" s="324">
        <v>4146.0499999999993</v>
      </c>
      <c r="J136" s="324">
        <v>4173.1000000000004</v>
      </c>
      <c r="K136" s="323">
        <v>4119</v>
      </c>
      <c r="L136" s="323">
        <v>4064.6</v>
      </c>
      <c r="M136" s="323">
        <v>2.8563900000000002</v>
      </c>
      <c r="N136" s="1"/>
      <c r="O136" s="1"/>
    </row>
    <row r="137" spans="1:15" ht="12.75" customHeight="1">
      <c r="A137" s="30">
        <v>127</v>
      </c>
      <c r="B137" s="342" t="s">
        <v>98</v>
      </c>
      <c r="C137" s="323">
        <v>4127.3</v>
      </c>
      <c r="D137" s="324">
        <v>4118.75</v>
      </c>
      <c r="E137" s="324">
        <v>4048.55</v>
      </c>
      <c r="F137" s="324">
        <v>3969.8</v>
      </c>
      <c r="G137" s="324">
        <v>3899.6000000000004</v>
      </c>
      <c r="H137" s="324">
        <v>4197.5</v>
      </c>
      <c r="I137" s="324">
        <v>4267.7000000000007</v>
      </c>
      <c r="J137" s="324">
        <v>4346.45</v>
      </c>
      <c r="K137" s="323">
        <v>4188.95</v>
      </c>
      <c r="L137" s="323">
        <v>4040</v>
      </c>
      <c r="M137" s="323">
        <v>10.441140000000001</v>
      </c>
      <c r="N137" s="1"/>
      <c r="O137" s="1"/>
    </row>
    <row r="138" spans="1:15" ht="12.75" customHeight="1">
      <c r="A138" s="30">
        <v>128</v>
      </c>
      <c r="B138" s="342" t="s">
        <v>563</v>
      </c>
      <c r="C138" s="323">
        <v>2360.1</v>
      </c>
      <c r="D138" s="324">
        <v>2379.7000000000003</v>
      </c>
      <c r="E138" s="324">
        <v>2330.4000000000005</v>
      </c>
      <c r="F138" s="324">
        <v>2300.7000000000003</v>
      </c>
      <c r="G138" s="324">
        <v>2251.4000000000005</v>
      </c>
      <c r="H138" s="324">
        <v>2409.4000000000005</v>
      </c>
      <c r="I138" s="324">
        <v>2458.7000000000007</v>
      </c>
      <c r="J138" s="324">
        <v>2488.4000000000005</v>
      </c>
      <c r="K138" s="323">
        <v>2429</v>
      </c>
      <c r="L138" s="323">
        <v>2350</v>
      </c>
      <c r="M138" s="323">
        <v>0.28559000000000001</v>
      </c>
      <c r="N138" s="1"/>
      <c r="O138" s="1"/>
    </row>
    <row r="139" spans="1:15" ht="12.75" customHeight="1">
      <c r="A139" s="30">
        <v>129</v>
      </c>
      <c r="B139" s="342" t="s">
        <v>353</v>
      </c>
      <c r="C139" s="323">
        <v>54.25</v>
      </c>
      <c r="D139" s="324">
        <v>54.533333333333331</v>
      </c>
      <c r="E139" s="324">
        <v>53.716666666666661</v>
      </c>
      <c r="F139" s="324">
        <v>53.18333333333333</v>
      </c>
      <c r="G139" s="324">
        <v>52.36666666666666</v>
      </c>
      <c r="H139" s="324">
        <v>55.066666666666663</v>
      </c>
      <c r="I139" s="324">
        <v>55.883333333333326</v>
      </c>
      <c r="J139" s="324">
        <v>56.416666666666664</v>
      </c>
      <c r="K139" s="323">
        <v>55.35</v>
      </c>
      <c r="L139" s="323">
        <v>54</v>
      </c>
      <c r="M139" s="323">
        <v>13.589650000000001</v>
      </c>
      <c r="N139" s="1"/>
      <c r="O139" s="1"/>
    </row>
    <row r="140" spans="1:15" ht="12.75" customHeight="1">
      <c r="A140" s="30">
        <v>130</v>
      </c>
      <c r="B140" s="342" t="s">
        <v>99</v>
      </c>
      <c r="C140" s="323">
        <v>2394.1</v>
      </c>
      <c r="D140" s="324">
        <v>2390.2666666666664</v>
      </c>
      <c r="E140" s="324">
        <v>2366.833333333333</v>
      </c>
      <c r="F140" s="324">
        <v>2339.5666666666666</v>
      </c>
      <c r="G140" s="324">
        <v>2316.1333333333332</v>
      </c>
      <c r="H140" s="324">
        <v>2417.5333333333328</v>
      </c>
      <c r="I140" s="324">
        <v>2440.9666666666662</v>
      </c>
      <c r="J140" s="324">
        <v>2468.2333333333327</v>
      </c>
      <c r="K140" s="323">
        <v>2413.6999999999998</v>
      </c>
      <c r="L140" s="323">
        <v>2363</v>
      </c>
      <c r="M140" s="323">
        <v>4.3928700000000003</v>
      </c>
      <c r="N140" s="1"/>
      <c r="O140" s="1"/>
    </row>
    <row r="141" spans="1:15" ht="12.75" customHeight="1">
      <c r="A141" s="30">
        <v>131</v>
      </c>
      <c r="B141" s="342" t="s">
        <v>350</v>
      </c>
      <c r="C141" s="323">
        <v>444.55</v>
      </c>
      <c r="D141" s="324">
        <v>446.95</v>
      </c>
      <c r="E141" s="324">
        <v>439.65</v>
      </c>
      <c r="F141" s="324">
        <v>434.75</v>
      </c>
      <c r="G141" s="324">
        <v>427.45</v>
      </c>
      <c r="H141" s="324">
        <v>451.84999999999997</v>
      </c>
      <c r="I141" s="324">
        <v>459.15000000000003</v>
      </c>
      <c r="J141" s="324">
        <v>464.04999999999995</v>
      </c>
      <c r="K141" s="323">
        <v>454.25</v>
      </c>
      <c r="L141" s="323">
        <v>442.05</v>
      </c>
      <c r="M141" s="323">
        <v>2.262</v>
      </c>
      <c r="N141" s="1"/>
      <c r="O141" s="1"/>
    </row>
    <row r="142" spans="1:15" ht="12.75" customHeight="1">
      <c r="A142" s="30">
        <v>132</v>
      </c>
      <c r="B142" s="342" t="s">
        <v>351</v>
      </c>
      <c r="C142" s="323">
        <v>138.35</v>
      </c>
      <c r="D142" s="324">
        <v>139.79999999999998</v>
      </c>
      <c r="E142" s="324">
        <v>135.74999999999997</v>
      </c>
      <c r="F142" s="324">
        <v>133.14999999999998</v>
      </c>
      <c r="G142" s="324">
        <v>129.09999999999997</v>
      </c>
      <c r="H142" s="324">
        <v>142.39999999999998</v>
      </c>
      <c r="I142" s="324">
        <v>146.44999999999999</v>
      </c>
      <c r="J142" s="324">
        <v>149.04999999999998</v>
      </c>
      <c r="K142" s="323">
        <v>143.85</v>
      </c>
      <c r="L142" s="323">
        <v>137.19999999999999</v>
      </c>
      <c r="M142" s="323">
        <v>8.9352900000000002</v>
      </c>
      <c r="N142" s="1"/>
      <c r="O142" s="1"/>
    </row>
    <row r="143" spans="1:15" ht="12.75" customHeight="1">
      <c r="A143" s="30">
        <v>133</v>
      </c>
      <c r="B143" s="342" t="s">
        <v>354</v>
      </c>
      <c r="C143" s="323">
        <v>289.05</v>
      </c>
      <c r="D143" s="324">
        <v>292.05</v>
      </c>
      <c r="E143" s="324">
        <v>284.10000000000002</v>
      </c>
      <c r="F143" s="324">
        <v>279.15000000000003</v>
      </c>
      <c r="G143" s="324">
        <v>271.20000000000005</v>
      </c>
      <c r="H143" s="324">
        <v>297</v>
      </c>
      <c r="I143" s="324">
        <v>304.94999999999993</v>
      </c>
      <c r="J143" s="324">
        <v>309.89999999999998</v>
      </c>
      <c r="K143" s="323">
        <v>300</v>
      </c>
      <c r="L143" s="323">
        <v>287.10000000000002</v>
      </c>
      <c r="M143" s="323">
        <v>2.75013</v>
      </c>
      <c r="N143" s="1"/>
      <c r="O143" s="1"/>
    </row>
    <row r="144" spans="1:15" ht="12.75" customHeight="1">
      <c r="A144" s="30">
        <v>134</v>
      </c>
      <c r="B144" s="342" t="s">
        <v>254</v>
      </c>
      <c r="C144" s="323">
        <v>462.25</v>
      </c>
      <c r="D144" s="324">
        <v>463.48333333333335</v>
      </c>
      <c r="E144" s="324">
        <v>456.51666666666671</v>
      </c>
      <c r="F144" s="324">
        <v>450.78333333333336</v>
      </c>
      <c r="G144" s="324">
        <v>443.81666666666672</v>
      </c>
      <c r="H144" s="324">
        <v>469.2166666666667</v>
      </c>
      <c r="I144" s="324">
        <v>476.18333333333339</v>
      </c>
      <c r="J144" s="324">
        <v>481.91666666666669</v>
      </c>
      <c r="K144" s="323">
        <v>470.45</v>
      </c>
      <c r="L144" s="323">
        <v>457.75</v>
      </c>
      <c r="M144" s="323">
        <v>2.53545</v>
      </c>
      <c r="N144" s="1"/>
      <c r="O144" s="1"/>
    </row>
    <row r="145" spans="1:15" ht="12.75" customHeight="1">
      <c r="A145" s="30">
        <v>135</v>
      </c>
      <c r="B145" s="342" t="s">
        <v>255</v>
      </c>
      <c r="C145" s="323">
        <v>1181.3499999999999</v>
      </c>
      <c r="D145" s="324">
        <v>1180.1166666666666</v>
      </c>
      <c r="E145" s="324">
        <v>1151.2333333333331</v>
      </c>
      <c r="F145" s="324">
        <v>1121.1166666666666</v>
      </c>
      <c r="G145" s="324">
        <v>1092.2333333333331</v>
      </c>
      <c r="H145" s="324">
        <v>1210.2333333333331</v>
      </c>
      <c r="I145" s="324">
        <v>1239.1166666666668</v>
      </c>
      <c r="J145" s="324">
        <v>1269.2333333333331</v>
      </c>
      <c r="K145" s="323">
        <v>1209</v>
      </c>
      <c r="L145" s="323">
        <v>1150</v>
      </c>
      <c r="M145" s="323">
        <v>2.34856</v>
      </c>
      <c r="N145" s="1"/>
      <c r="O145" s="1"/>
    </row>
    <row r="146" spans="1:15" ht="12.75" customHeight="1">
      <c r="A146" s="30">
        <v>136</v>
      </c>
      <c r="B146" s="342" t="s">
        <v>355</v>
      </c>
      <c r="C146" s="323">
        <v>62.1</v>
      </c>
      <c r="D146" s="324">
        <v>62.1</v>
      </c>
      <c r="E146" s="324">
        <v>61.6</v>
      </c>
      <c r="F146" s="324">
        <v>61.1</v>
      </c>
      <c r="G146" s="324">
        <v>60.6</v>
      </c>
      <c r="H146" s="324">
        <v>62.6</v>
      </c>
      <c r="I146" s="324">
        <v>63.1</v>
      </c>
      <c r="J146" s="324">
        <v>63.6</v>
      </c>
      <c r="K146" s="323">
        <v>62.6</v>
      </c>
      <c r="L146" s="323">
        <v>61.6</v>
      </c>
      <c r="M146" s="323">
        <v>15.683920000000001</v>
      </c>
      <c r="N146" s="1"/>
      <c r="O146" s="1"/>
    </row>
    <row r="147" spans="1:15" ht="12.75" customHeight="1">
      <c r="A147" s="30">
        <v>137</v>
      </c>
      <c r="B147" s="342" t="s">
        <v>352</v>
      </c>
      <c r="C147" s="323">
        <v>155.1</v>
      </c>
      <c r="D147" s="324">
        <v>155.5</v>
      </c>
      <c r="E147" s="324">
        <v>153.6</v>
      </c>
      <c r="F147" s="324">
        <v>152.1</v>
      </c>
      <c r="G147" s="324">
        <v>150.19999999999999</v>
      </c>
      <c r="H147" s="324">
        <v>157</v>
      </c>
      <c r="I147" s="324">
        <v>158.89999999999998</v>
      </c>
      <c r="J147" s="324">
        <v>160.4</v>
      </c>
      <c r="K147" s="323">
        <v>157.4</v>
      </c>
      <c r="L147" s="323">
        <v>154</v>
      </c>
      <c r="M147" s="323">
        <v>2.4925299999999999</v>
      </c>
      <c r="N147" s="1"/>
      <c r="O147" s="1"/>
    </row>
    <row r="148" spans="1:15" ht="12.75" customHeight="1">
      <c r="A148" s="30">
        <v>138</v>
      </c>
      <c r="B148" s="342" t="s">
        <v>356</v>
      </c>
      <c r="C148" s="323">
        <v>110.3</v>
      </c>
      <c r="D148" s="324">
        <v>110.96666666666665</v>
      </c>
      <c r="E148" s="324">
        <v>108.93333333333331</v>
      </c>
      <c r="F148" s="324">
        <v>107.56666666666665</v>
      </c>
      <c r="G148" s="324">
        <v>105.5333333333333</v>
      </c>
      <c r="H148" s="324">
        <v>112.33333333333331</v>
      </c>
      <c r="I148" s="324">
        <v>114.36666666666665</v>
      </c>
      <c r="J148" s="324">
        <v>115.73333333333332</v>
      </c>
      <c r="K148" s="323">
        <v>113</v>
      </c>
      <c r="L148" s="323">
        <v>109.6</v>
      </c>
      <c r="M148" s="323">
        <v>8.5525199999999995</v>
      </c>
      <c r="N148" s="1"/>
      <c r="O148" s="1"/>
    </row>
    <row r="149" spans="1:15" ht="12.75" customHeight="1">
      <c r="A149" s="30">
        <v>139</v>
      </c>
      <c r="B149" s="342" t="s">
        <v>830</v>
      </c>
      <c r="C149" s="323">
        <v>53.7</v>
      </c>
      <c r="D149" s="324">
        <v>54.016666666666673</v>
      </c>
      <c r="E149" s="324">
        <v>52.983333333333348</v>
      </c>
      <c r="F149" s="324">
        <v>52.266666666666673</v>
      </c>
      <c r="G149" s="324">
        <v>51.233333333333348</v>
      </c>
      <c r="H149" s="324">
        <v>54.733333333333348</v>
      </c>
      <c r="I149" s="324">
        <v>55.766666666666666</v>
      </c>
      <c r="J149" s="324">
        <v>56.483333333333348</v>
      </c>
      <c r="K149" s="323">
        <v>55.05</v>
      </c>
      <c r="L149" s="323">
        <v>53.3</v>
      </c>
      <c r="M149" s="323">
        <v>6.1522300000000003</v>
      </c>
      <c r="N149" s="1"/>
      <c r="O149" s="1"/>
    </row>
    <row r="150" spans="1:15" ht="12.75" customHeight="1">
      <c r="A150" s="30">
        <v>140</v>
      </c>
      <c r="B150" s="342" t="s">
        <v>357</v>
      </c>
      <c r="C150" s="323">
        <v>718.5</v>
      </c>
      <c r="D150" s="324">
        <v>717.9</v>
      </c>
      <c r="E150" s="324">
        <v>713.84999999999991</v>
      </c>
      <c r="F150" s="324">
        <v>709.19999999999993</v>
      </c>
      <c r="G150" s="324">
        <v>705.14999999999986</v>
      </c>
      <c r="H150" s="324">
        <v>722.55</v>
      </c>
      <c r="I150" s="324">
        <v>726.59999999999991</v>
      </c>
      <c r="J150" s="324">
        <v>731.25</v>
      </c>
      <c r="K150" s="323">
        <v>721.95</v>
      </c>
      <c r="L150" s="323">
        <v>713.25</v>
      </c>
      <c r="M150" s="323">
        <v>0.17499999999999999</v>
      </c>
      <c r="N150" s="1"/>
      <c r="O150" s="1"/>
    </row>
    <row r="151" spans="1:15" ht="12.75" customHeight="1">
      <c r="A151" s="30">
        <v>141</v>
      </c>
      <c r="B151" s="342" t="s">
        <v>100</v>
      </c>
      <c r="C151" s="323">
        <v>1856.4</v>
      </c>
      <c r="D151" s="324">
        <v>1850.5833333333333</v>
      </c>
      <c r="E151" s="324">
        <v>1842.3166666666666</v>
      </c>
      <c r="F151" s="324">
        <v>1828.2333333333333</v>
      </c>
      <c r="G151" s="324">
        <v>1819.9666666666667</v>
      </c>
      <c r="H151" s="324">
        <v>1864.6666666666665</v>
      </c>
      <c r="I151" s="324">
        <v>1872.9333333333334</v>
      </c>
      <c r="J151" s="324">
        <v>1887.0166666666664</v>
      </c>
      <c r="K151" s="323">
        <v>1858.85</v>
      </c>
      <c r="L151" s="323">
        <v>1836.5</v>
      </c>
      <c r="M151" s="323">
        <v>7.2276800000000003</v>
      </c>
      <c r="N151" s="1"/>
      <c r="O151" s="1"/>
    </row>
    <row r="152" spans="1:15" ht="12.75" customHeight="1">
      <c r="A152" s="30">
        <v>142</v>
      </c>
      <c r="B152" s="342" t="s">
        <v>101</v>
      </c>
      <c r="C152" s="323">
        <v>154.44999999999999</v>
      </c>
      <c r="D152" s="324">
        <v>154.96666666666667</v>
      </c>
      <c r="E152" s="324">
        <v>153.48333333333335</v>
      </c>
      <c r="F152" s="324">
        <v>152.51666666666668</v>
      </c>
      <c r="G152" s="324">
        <v>151.03333333333336</v>
      </c>
      <c r="H152" s="324">
        <v>155.93333333333334</v>
      </c>
      <c r="I152" s="324">
        <v>157.41666666666663</v>
      </c>
      <c r="J152" s="324">
        <v>158.38333333333333</v>
      </c>
      <c r="K152" s="323">
        <v>156.44999999999999</v>
      </c>
      <c r="L152" s="323">
        <v>154</v>
      </c>
      <c r="M152" s="323">
        <v>25.97898</v>
      </c>
      <c r="N152" s="1"/>
      <c r="O152" s="1"/>
    </row>
    <row r="153" spans="1:15" ht="12.75" customHeight="1">
      <c r="A153" s="30">
        <v>143</v>
      </c>
      <c r="B153" s="342" t="s">
        <v>831</v>
      </c>
      <c r="C153" s="323">
        <v>130.85</v>
      </c>
      <c r="D153" s="324">
        <v>132.58333333333334</v>
      </c>
      <c r="E153" s="324">
        <v>127.91666666666669</v>
      </c>
      <c r="F153" s="324">
        <v>124.98333333333335</v>
      </c>
      <c r="G153" s="324">
        <v>120.31666666666669</v>
      </c>
      <c r="H153" s="324">
        <v>135.51666666666668</v>
      </c>
      <c r="I153" s="324">
        <v>140.18333333333337</v>
      </c>
      <c r="J153" s="324">
        <v>143.11666666666667</v>
      </c>
      <c r="K153" s="323">
        <v>137.25</v>
      </c>
      <c r="L153" s="323">
        <v>129.65</v>
      </c>
      <c r="M153" s="323">
        <v>4.8549100000000003</v>
      </c>
      <c r="N153" s="1"/>
      <c r="O153" s="1"/>
    </row>
    <row r="154" spans="1:15" ht="12.75" customHeight="1">
      <c r="A154" s="30">
        <v>144</v>
      </c>
      <c r="B154" s="342" t="s">
        <v>358</v>
      </c>
      <c r="C154" s="323">
        <v>260.75</v>
      </c>
      <c r="D154" s="324">
        <v>262.7833333333333</v>
      </c>
      <c r="E154" s="324">
        <v>258.01666666666659</v>
      </c>
      <c r="F154" s="324">
        <v>255.2833333333333</v>
      </c>
      <c r="G154" s="324">
        <v>250.51666666666659</v>
      </c>
      <c r="H154" s="324">
        <v>265.51666666666659</v>
      </c>
      <c r="I154" s="324">
        <v>270.28333333333325</v>
      </c>
      <c r="J154" s="324">
        <v>273.01666666666659</v>
      </c>
      <c r="K154" s="323">
        <v>267.55</v>
      </c>
      <c r="L154" s="323">
        <v>260.05</v>
      </c>
      <c r="M154" s="323">
        <v>1.6556200000000001</v>
      </c>
      <c r="N154" s="1"/>
      <c r="O154" s="1"/>
    </row>
    <row r="155" spans="1:15" ht="12.75" customHeight="1">
      <c r="A155" s="30">
        <v>145</v>
      </c>
      <c r="B155" s="342" t="s">
        <v>102</v>
      </c>
      <c r="C155" s="323">
        <v>98.55</v>
      </c>
      <c r="D155" s="324">
        <v>98.90000000000002</v>
      </c>
      <c r="E155" s="324">
        <v>97.80000000000004</v>
      </c>
      <c r="F155" s="324">
        <v>97.050000000000026</v>
      </c>
      <c r="G155" s="324">
        <v>95.950000000000045</v>
      </c>
      <c r="H155" s="324">
        <v>99.650000000000034</v>
      </c>
      <c r="I155" s="324">
        <v>100.75000000000003</v>
      </c>
      <c r="J155" s="324">
        <v>101.50000000000003</v>
      </c>
      <c r="K155" s="323">
        <v>100</v>
      </c>
      <c r="L155" s="323">
        <v>98.15</v>
      </c>
      <c r="M155" s="323">
        <v>114.38625999999999</v>
      </c>
      <c r="N155" s="1"/>
      <c r="O155" s="1"/>
    </row>
    <row r="156" spans="1:15" ht="12.75" customHeight="1">
      <c r="A156" s="30">
        <v>146</v>
      </c>
      <c r="B156" s="342" t="s">
        <v>360</v>
      </c>
      <c r="C156" s="323">
        <v>395.7</v>
      </c>
      <c r="D156" s="324">
        <v>398</v>
      </c>
      <c r="E156" s="324">
        <v>391.95</v>
      </c>
      <c r="F156" s="324">
        <v>388.2</v>
      </c>
      <c r="G156" s="324">
        <v>382.15</v>
      </c>
      <c r="H156" s="324">
        <v>401.75</v>
      </c>
      <c r="I156" s="324">
        <v>407.79999999999995</v>
      </c>
      <c r="J156" s="324">
        <v>411.55</v>
      </c>
      <c r="K156" s="323">
        <v>404.05</v>
      </c>
      <c r="L156" s="323">
        <v>394.25</v>
      </c>
      <c r="M156" s="323">
        <v>1.8940600000000001</v>
      </c>
      <c r="N156" s="1"/>
      <c r="O156" s="1"/>
    </row>
    <row r="157" spans="1:15" ht="12.75" customHeight="1">
      <c r="A157" s="30">
        <v>147</v>
      </c>
      <c r="B157" s="342" t="s">
        <v>359</v>
      </c>
      <c r="C157" s="323">
        <v>3942.6</v>
      </c>
      <c r="D157" s="324">
        <v>3925.8833333333332</v>
      </c>
      <c r="E157" s="324">
        <v>3861.7166666666662</v>
      </c>
      <c r="F157" s="324">
        <v>3780.833333333333</v>
      </c>
      <c r="G157" s="324">
        <v>3716.6666666666661</v>
      </c>
      <c r="H157" s="324">
        <v>4006.7666666666664</v>
      </c>
      <c r="I157" s="324">
        <v>4070.9333333333334</v>
      </c>
      <c r="J157" s="324">
        <v>4151.8166666666666</v>
      </c>
      <c r="K157" s="323">
        <v>3990.05</v>
      </c>
      <c r="L157" s="323">
        <v>3845</v>
      </c>
      <c r="M157" s="323">
        <v>0.15095</v>
      </c>
      <c r="N157" s="1"/>
      <c r="O157" s="1"/>
    </row>
    <row r="158" spans="1:15" ht="12.75" customHeight="1">
      <c r="A158" s="30">
        <v>148</v>
      </c>
      <c r="B158" s="342" t="s">
        <v>361</v>
      </c>
      <c r="C158" s="323">
        <v>152.35</v>
      </c>
      <c r="D158" s="324">
        <v>153.53333333333333</v>
      </c>
      <c r="E158" s="324">
        <v>150.31666666666666</v>
      </c>
      <c r="F158" s="324">
        <v>148.28333333333333</v>
      </c>
      <c r="G158" s="324">
        <v>145.06666666666666</v>
      </c>
      <c r="H158" s="324">
        <v>155.56666666666666</v>
      </c>
      <c r="I158" s="324">
        <v>158.7833333333333</v>
      </c>
      <c r="J158" s="324">
        <v>160.81666666666666</v>
      </c>
      <c r="K158" s="323">
        <v>156.75</v>
      </c>
      <c r="L158" s="323">
        <v>151.5</v>
      </c>
      <c r="M158" s="323">
        <v>4.1143700000000001</v>
      </c>
      <c r="N158" s="1"/>
      <c r="O158" s="1"/>
    </row>
    <row r="159" spans="1:15" ht="12.75" customHeight="1">
      <c r="A159" s="30">
        <v>149</v>
      </c>
      <c r="B159" s="342" t="s">
        <v>378</v>
      </c>
      <c r="C159" s="323">
        <v>2935.05</v>
      </c>
      <c r="D159" s="324">
        <v>2933.35</v>
      </c>
      <c r="E159" s="324">
        <v>2886.7</v>
      </c>
      <c r="F159" s="324">
        <v>2838.35</v>
      </c>
      <c r="G159" s="324">
        <v>2791.7</v>
      </c>
      <c r="H159" s="324">
        <v>2981.7</v>
      </c>
      <c r="I159" s="324">
        <v>3028.3500000000004</v>
      </c>
      <c r="J159" s="324">
        <v>3076.7</v>
      </c>
      <c r="K159" s="323">
        <v>2980</v>
      </c>
      <c r="L159" s="323">
        <v>2885</v>
      </c>
      <c r="M159" s="323">
        <v>0.50451999999999997</v>
      </c>
      <c r="N159" s="1"/>
      <c r="O159" s="1"/>
    </row>
    <row r="160" spans="1:15" ht="12.75" customHeight="1">
      <c r="A160" s="30">
        <v>150</v>
      </c>
      <c r="B160" s="342" t="s">
        <v>256</v>
      </c>
      <c r="C160" s="323">
        <v>266.95</v>
      </c>
      <c r="D160" s="324">
        <v>265.46666666666664</v>
      </c>
      <c r="E160" s="324">
        <v>261.98333333333329</v>
      </c>
      <c r="F160" s="324">
        <v>257.01666666666665</v>
      </c>
      <c r="G160" s="324">
        <v>253.5333333333333</v>
      </c>
      <c r="H160" s="324">
        <v>270.43333333333328</v>
      </c>
      <c r="I160" s="324">
        <v>273.91666666666663</v>
      </c>
      <c r="J160" s="324">
        <v>278.88333333333327</v>
      </c>
      <c r="K160" s="323">
        <v>268.95</v>
      </c>
      <c r="L160" s="323">
        <v>260.5</v>
      </c>
      <c r="M160" s="323">
        <v>15.21621</v>
      </c>
      <c r="N160" s="1"/>
      <c r="O160" s="1"/>
    </row>
    <row r="161" spans="1:15" ht="12.75" customHeight="1">
      <c r="A161" s="30">
        <v>151</v>
      </c>
      <c r="B161" s="342" t="s">
        <v>364</v>
      </c>
      <c r="C161" s="323">
        <v>33.35</v>
      </c>
      <c r="D161" s="324">
        <v>31.55</v>
      </c>
      <c r="E161" s="324">
        <v>29.75</v>
      </c>
      <c r="F161" s="324">
        <v>26.15</v>
      </c>
      <c r="G161" s="324">
        <v>24.349999999999998</v>
      </c>
      <c r="H161" s="324">
        <v>35.150000000000006</v>
      </c>
      <c r="I161" s="324">
        <v>36.950000000000003</v>
      </c>
      <c r="J161" s="324">
        <v>40.550000000000004</v>
      </c>
      <c r="K161" s="323">
        <v>33.35</v>
      </c>
      <c r="L161" s="323">
        <v>27.95</v>
      </c>
      <c r="M161" s="323">
        <v>162.18732</v>
      </c>
      <c r="N161" s="1"/>
      <c r="O161" s="1"/>
    </row>
    <row r="162" spans="1:15" ht="12.75" customHeight="1">
      <c r="A162" s="30">
        <v>152</v>
      </c>
      <c r="B162" s="342" t="s">
        <v>362</v>
      </c>
      <c r="C162" s="323">
        <v>125.8</v>
      </c>
      <c r="D162" s="324">
        <v>126.31666666666666</v>
      </c>
      <c r="E162" s="324">
        <v>124.53333333333333</v>
      </c>
      <c r="F162" s="324">
        <v>123.26666666666667</v>
      </c>
      <c r="G162" s="324">
        <v>121.48333333333333</v>
      </c>
      <c r="H162" s="324">
        <v>127.58333333333333</v>
      </c>
      <c r="I162" s="324">
        <v>129.36666666666667</v>
      </c>
      <c r="J162" s="324">
        <v>130.63333333333333</v>
      </c>
      <c r="K162" s="323">
        <v>128.1</v>
      </c>
      <c r="L162" s="323">
        <v>125.05</v>
      </c>
      <c r="M162" s="323">
        <v>22.957689999999999</v>
      </c>
      <c r="N162" s="1"/>
      <c r="O162" s="1"/>
    </row>
    <row r="163" spans="1:15" ht="12.75" customHeight="1">
      <c r="A163" s="30">
        <v>153</v>
      </c>
      <c r="B163" s="342" t="s">
        <v>377</v>
      </c>
      <c r="C163" s="323">
        <v>246.25</v>
      </c>
      <c r="D163" s="324">
        <v>248.86666666666665</v>
      </c>
      <c r="E163" s="324">
        <v>242.33333333333329</v>
      </c>
      <c r="F163" s="324">
        <v>238.41666666666663</v>
      </c>
      <c r="G163" s="324">
        <v>231.88333333333327</v>
      </c>
      <c r="H163" s="324">
        <v>252.7833333333333</v>
      </c>
      <c r="I163" s="324">
        <v>259.31666666666666</v>
      </c>
      <c r="J163" s="324">
        <v>263.23333333333335</v>
      </c>
      <c r="K163" s="323">
        <v>255.4</v>
      </c>
      <c r="L163" s="323">
        <v>244.95</v>
      </c>
      <c r="M163" s="323">
        <v>3.7085599999999999</v>
      </c>
      <c r="N163" s="1"/>
      <c r="O163" s="1"/>
    </row>
    <row r="164" spans="1:15" ht="12.75" customHeight="1">
      <c r="A164" s="30">
        <v>154</v>
      </c>
      <c r="B164" s="342" t="s">
        <v>103</v>
      </c>
      <c r="C164" s="323">
        <v>143.6</v>
      </c>
      <c r="D164" s="324">
        <v>144.29999999999998</v>
      </c>
      <c r="E164" s="324">
        <v>142.39999999999998</v>
      </c>
      <c r="F164" s="324">
        <v>141.19999999999999</v>
      </c>
      <c r="G164" s="324">
        <v>139.29999999999998</v>
      </c>
      <c r="H164" s="324">
        <v>145.49999999999997</v>
      </c>
      <c r="I164" s="324">
        <v>147.4</v>
      </c>
      <c r="J164" s="324">
        <v>148.59999999999997</v>
      </c>
      <c r="K164" s="323">
        <v>146.19999999999999</v>
      </c>
      <c r="L164" s="323">
        <v>143.1</v>
      </c>
      <c r="M164" s="323">
        <v>144.12349</v>
      </c>
      <c r="N164" s="1"/>
      <c r="O164" s="1"/>
    </row>
    <row r="165" spans="1:15" ht="12.75" customHeight="1">
      <c r="A165" s="30">
        <v>155</v>
      </c>
      <c r="B165" s="342" t="s">
        <v>366</v>
      </c>
      <c r="C165" s="323">
        <v>2939.1</v>
      </c>
      <c r="D165" s="324">
        <v>2981.5666666666671</v>
      </c>
      <c r="E165" s="324">
        <v>2887.5333333333342</v>
      </c>
      <c r="F165" s="324">
        <v>2835.9666666666672</v>
      </c>
      <c r="G165" s="324">
        <v>2741.9333333333343</v>
      </c>
      <c r="H165" s="324">
        <v>3033.1333333333341</v>
      </c>
      <c r="I165" s="324">
        <v>3127.166666666667</v>
      </c>
      <c r="J165" s="324">
        <v>3178.733333333334</v>
      </c>
      <c r="K165" s="323">
        <v>3075.6</v>
      </c>
      <c r="L165" s="323">
        <v>2930</v>
      </c>
      <c r="M165" s="323">
        <v>0.19016</v>
      </c>
      <c r="N165" s="1"/>
      <c r="O165" s="1"/>
    </row>
    <row r="166" spans="1:15" ht="12.75" customHeight="1">
      <c r="A166" s="30">
        <v>156</v>
      </c>
      <c r="B166" s="342" t="s">
        <v>367</v>
      </c>
      <c r="C166" s="323">
        <v>2693.05</v>
      </c>
      <c r="D166" s="324">
        <v>2702.2500000000005</v>
      </c>
      <c r="E166" s="324">
        <v>2668.3500000000008</v>
      </c>
      <c r="F166" s="324">
        <v>2643.6500000000005</v>
      </c>
      <c r="G166" s="324">
        <v>2609.7500000000009</v>
      </c>
      <c r="H166" s="324">
        <v>2726.9500000000007</v>
      </c>
      <c r="I166" s="324">
        <v>2760.8500000000004</v>
      </c>
      <c r="J166" s="324">
        <v>2785.5500000000006</v>
      </c>
      <c r="K166" s="323">
        <v>2736.15</v>
      </c>
      <c r="L166" s="323">
        <v>2677.55</v>
      </c>
      <c r="M166" s="323">
        <v>9.8320000000000005E-2</v>
      </c>
      <c r="N166" s="1"/>
      <c r="O166" s="1"/>
    </row>
    <row r="167" spans="1:15" ht="12.75" customHeight="1">
      <c r="A167" s="30">
        <v>157</v>
      </c>
      <c r="B167" s="342" t="s">
        <v>373</v>
      </c>
      <c r="C167" s="323">
        <v>334.6</v>
      </c>
      <c r="D167" s="324">
        <v>335.7</v>
      </c>
      <c r="E167" s="324">
        <v>330.5</v>
      </c>
      <c r="F167" s="324">
        <v>326.40000000000003</v>
      </c>
      <c r="G167" s="324">
        <v>321.20000000000005</v>
      </c>
      <c r="H167" s="324">
        <v>339.79999999999995</v>
      </c>
      <c r="I167" s="324">
        <v>344.99999999999989</v>
      </c>
      <c r="J167" s="324">
        <v>349.09999999999991</v>
      </c>
      <c r="K167" s="323">
        <v>340.9</v>
      </c>
      <c r="L167" s="323">
        <v>331.6</v>
      </c>
      <c r="M167" s="323">
        <v>2.6488800000000001</v>
      </c>
      <c r="N167" s="1"/>
      <c r="O167" s="1"/>
    </row>
    <row r="168" spans="1:15" ht="12.75" customHeight="1">
      <c r="A168" s="30">
        <v>158</v>
      </c>
      <c r="B168" s="342" t="s">
        <v>368</v>
      </c>
      <c r="C168" s="323">
        <v>115.65</v>
      </c>
      <c r="D168" s="324">
        <v>116.23333333333333</v>
      </c>
      <c r="E168" s="324">
        <v>114.66666666666667</v>
      </c>
      <c r="F168" s="324">
        <v>113.68333333333334</v>
      </c>
      <c r="G168" s="324">
        <v>112.11666666666667</v>
      </c>
      <c r="H168" s="324">
        <v>117.21666666666667</v>
      </c>
      <c r="I168" s="324">
        <v>118.78333333333333</v>
      </c>
      <c r="J168" s="324">
        <v>119.76666666666667</v>
      </c>
      <c r="K168" s="323">
        <v>117.8</v>
      </c>
      <c r="L168" s="323">
        <v>115.25</v>
      </c>
      <c r="M168" s="323">
        <v>3.7392300000000001</v>
      </c>
      <c r="N168" s="1"/>
      <c r="O168" s="1"/>
    </row>
    <row r="169" spans="1:15" ht="12.75" customHeight="1">
      <c r="A169" s="30">
        <v>159</v>
      </c>
      <c r="B169" s="342" t="s">
        <v>369</v>
      </c>
      <c r="C169" s="323">
        <v>4877.8999999999996</v>
      </c>
      <c r="D169" s="324">
        <v>4894.3</v>
      </c>
      <c r="E169" s="324">
        <v>4853.6000000000004</v>
      </c>
      <c r="F169" s="324">
        <v>4829.3</v>
      </c>
      <c r="G169" s="324">
        <v>4788.6000000000004</v>
      </c>
      <c r="H169" s="324">
        <v>4918.6000000000004</v>
      </c>
      <c r="I169" s="324">
        <v>4959.2999999999993</v>
      </c>
      <c r="J169" s="324">
        <v>4983.6000000000004</v>
      </c>
      <c r="K169" s="323">
        <v>4935</v>
      </c>
      <c r="L169" s="323">
        <v>4870</v>
      </c>
      <c r="M169" s="323">
        <v>5.808E-2</v>
      </c>
      <c r="N169" s="1"/>
      <c r="O169" s="1"/>
    </row>
    <row r="170" spans="1:15" ht="12.75" customHeight="1">
      <c r="A170" s="30">
        <v>160</v>
      </c>
      <c r="B170" s="342" t="s">
        <v>257</v>
      </c>
      <c r="C170" s="323">
        <v>3277.25</v>
      </c>
      <c r="D170" s="324">
        <v>3259.0666666666671</v>
      </c>
      <c r="E170" s="324">
        <v>3208.1833333333343</v>
      </c>
      <c r="F170" s="324">
        <v>3139.1166666666672</v>
      </c>
      <c r="G170" s="324">
        <v>3088.2333333333345</v>
      </c>
      <c r="H170" s="324">
        <v>3328.1333333333341</v>
      </c>
      <c r="I170" s="324">
        <v>3379.0166666666664</v>
      </c>
      <c r="J170" s="324">
        <v>3448.0833333333339</v>
      </c>
      <c r="K170" s="323">
        <v>3309.95</v>
      </c>
      <c r="L170" s="323">
        <v>3190</v>
      </c>
      <c r="M170" s="323">
        <v>5.8235000000000001</v>
      </c>
      <c r="N170" s="1"/>
      <c r="O170" s="1"/>
    </row>
    <row r="171" spans="1:15" ht="12.75" customHeight="1">
      <c r="A171" s="30">
        <v>161</v>
      </c>
      <c r="B171" s="342" t="s">
        <v>370</v>
      </c>
      <c r="C171" s="323">
        <v>1555.55</v>
      </c>
      <c r="D171" s="324">
        <v>1559.8833333333332</v>
      </c>
      <c r="E171" s="324">
        <v>1531.2666666666664</v>
      </c>
      <c r="F171" s="324">
        <v>1506.9833333333331</v>
      </c>
      <c r="G171" s="324">
        <v>1478.3666666666663</v>
      </c>
      <c r="H171" s="324">
        <v>1584.1666666666665</v>
      </c>
      <c r="I171" s="324">
        <v>1612.7833333333333</v>
      </c>
      <c r="J171" s="324">
        <v>1637.0666666666666</v>
      </c>
      <c r="K171" s="323">
        <v>1588.5</v>
      </c>
      <c r="L171" s="323">
        <v>1535.6</v>
      </c>
      <c r="M171" s="323">
        <v>0.39366000000000001</v>
      </c>
      <c r="N171" s="1"/>
      <c r="O171" s="1"/>
    </row>
    <row r="172" spans="1:15" ht="12.75" customHeight="1">
      <c r="A172" s="30">
        <v>162</v>
      </c>
      <c r="B172" s="342" t="s">
        <v>104</v>
      </c>
      <c r="C172" s="323">
        <v>453.75</v>
      </c>
      <c r="D172" s="324">
        <v>455.7833333333333</v>
      </c>
      <c r="E172" s="324">
        <v>450.21666666666658</v>
      </c>
      <c r="F172" s="324">
        <v>446.68333333333328</v>
      </c>
      <c r="G172" s="324">
        <v>441.11666666666656</v>
      </c>
      <c r="H172" s="324">
        <v>459.31666666666661</v>
      </c>
      <c r="I172" s="324">
        <v>464.88333333333333</v>
      </c>
      <c r="J172" s="324">
        <v>468.41666666666663</v>
      </c>
      <c r="K172" s="323">
        <v>461.35</v>
      </c>
      <c r="L172" s="323">
        <v>452.25</v>
      </c>
      <c r="M172" s="323">
        <v>7.9982499999999996</v>
      </c>
      <c r="N172" s="1"/>
      <c r="O172" s="1"/>
    </row>
    <row r="173" spans="1:15" ht="12.75" customHeight="1">
      <c r="A173" s="30">
        <v>163</v>
      </c>
      <c r="B173" s="342" t="s">
        <v>365</v>
      </c>
      <c r="C173" s="323">
        <v>4481.55</v>
      </c>
      <c r="D173" s="324">
        <v>4486.5</v>
      </c>
      <c r="E173" s="324">
        <v>4416.05</v>
      </c>
      <c r="F173" s="324">
        <v>4350.55</v>
      </c>
      <c r="G173" s="324">
        <v>4280.1000000000004</v>
      </c>
      <c r="H173" s="324">
        <v>4552</v>
      </c>
      <c r="I173" s="324">
        <v>4622.4500000000007</v>
      </c>
      <c r="J173" s="324">
        <v>4687.95</v>
      </c>
      <c r="K173" s="323">
        <v>4556.95</v>
      </c>
      <c r="L173" s="323">
        <v>4421</v>
      </c>
      <c r="M173" s="323">
        <v>0.23288</v>
      </c>
      <c r="N173" s="1"/>
      <c r="O173" s="1"/>
    </row>
    <row r="174" spans="1:15" ht="12.75" customHeight="1">
      <c r="A174" s="30">
        <v>164</v>
      </c>
      <c r="B174" s="342" t="s">
        <v>379</v>
      </c>
      <c r="C174" s="323">
        <v>776.9</v>
      </c>
      <c r="D174" s="324">
        <v>771.03333333333342</v>
      </c>
      <c r="E174" s="324">
        <v>747.06666666666683</v>
      </c>
      <c r="F174" s="324">
        <v>717.23333333333346</v>
      </c>
      <c r="G174" s="324">
        <v>693.26666666666688</v>
      </c>
      <c r="H174" s="324">
        <v>800.86666666666679</v>
      </c>
      <c r="I174" s="324">
        <v>824.83333333333326</v>
      </c>
      <c r="J174" s="324">
        <v>854.66666666666674</v>
      </c>
      <c r="K174" s="323">
        <v>795</v>
      </c>
      <c r="L174" s="323">
        <v>741.2</v>
      </c>
      <c r="M174" s="323">
        <v>90.71472</v>
      </c>
      <c r="N174" s="1"/>
      <c r="O174" s="1"/>
    </row>
    <row r="175" spans="1:15" ht="12.75" customHeight="1">
      <c r="A175" s="30">
        <v>165</v>
      </c>
      <c r="B175" s="342" t="s">
        <v>371</v>
      </c>
      <c r="C175" s="323">
        <v>1075.55</v>
      </c>
      <c r="D175" s="324">
        <v>1081.8833333333332</v>
      </c>
      <c r="E175" s="324">
        <v>1058.6666666666665</v>
      </c>
      <c r="F175" s="324">
        <v>1041.7833333333333</v>
      </c>
      <c r="G175" s="324">
        <v>1018.5666666666666</v>
      </c>
      <c r="H175" s="324">
        <v>1098.7666666666664</v>
      </c>
      <c r="I175" s="324">
        <v>1121.9833333333331</v>
      </c>
      <c r="J175" s="324">
        <v>1138.8666666666663</v>
      </c>
      <c r="K175" s="323">
        <v>1105.0999999999999</v>
      </c>
      <c r="L175" s="323">
        <v>1065</v>
      </c>
      <c r="M175" s="323">
        <v>0.20382</v>
      </c>
      <c r="N175" s="1"/>
      <c r="O175" s="1"/>
    </row>
    <row r="176" spans="1:15" ht="12.75" customHeight="1">
      <c r="A176" s="30">
        <v>166</v>
      </c>
      <c r="B176" s="342" t="s">
        <v>258</v>
      </c>
      <c r="C176" s="323">
        <v>459.4</v>
      </c>
      <c r="D176" s="324">
        <v>462.2833333333333</v>
      </c>
      <c r="E176" s="324">
        <v>455.11666666666662</v>
      </c>
      <c r="F176" s="324">
        <v>450.83333333333331</v>
      </c>
      <c r="G176" s="324">
        <v>443.66666666666663</v>
      </c>
      <c r="H176" s="324">
        <v>466.56666666666661</v>
      </c>
      <c r="I176" s="324">
        <v>473.73333333333335</v>
      </c>
      <c r="J176" s="324">
        <v>478.01666666666659</v>
      </c>
      <c r="K176" s="323">
        <v>469.45</v>
      </c>
      <c r="L176" s="323">
        <v>458</v>
      </c>
      <c r="M176" s="323">
        <v>1.20878</v>
      </c>
      <c r="N176" s="1"/>
      <c r="O176" s="1"/>
    </row>
    <row r="177" spans="1:15" ht="12.75" customHeight="1">
      <c r="A177" s="30">
        <v>167</v>
      </c>
      <c r="B177" s="342" t="s">
        <v>107</v>
      </c>
      <c r="C177" s="323">
        <v>694.35</v>
      </c>
      <c r="D177" s="324">
        <v>696.31666666666661</v>
      </c>
      <c r="E177" s="324">
        <v>684.98333333333323</v>
      </c>
      <c r="F177" s="324">
        <v>675.61666666666667</v>
      </c>
      <c r="G177" s="324">
        <v>664.2833333333333</v>
      </c>
      <c r="H177" s="324">
        <v>705.68333333333317</v>
      </c>
      <c r="I177" s="324">
        <v>717.01666666666665</v>
      </c>
      <c r="J177" s="324">
        <v>726.3833333333331</v>
      </c>
      <c r="K177" s="323">
        <v>707.65</v>
      </c>
      <c r="L177" s="323">
        <v>686.95</v>
      </c>
      <c r="M177" s="323">
        <v>26.837420000000002</v>
      </c>
      <c r="N177" s="1"/>
      <c r="O177" s="1"/>
    </row>
    <row r="178" spans="1:15" ht="12.75" customHeight="1">
      <c r="A178" s="30">
        <v>168</v>
      </c>
      <c r="B178" s="342" t="s">
        <v>259</v>
      </c>
      <c r="C178" s="323">
        <v>479</v>
      </c>
      <c r="D178" s="324">
        <v>483.81666666666666</v>
      </c>
      <c r="E178" s="324">
        <v>473.18333333333334</v>
      </c>
      <c r="F178" s="324">
        <v>467.36666666666667</v>
      </c>
      <c r="G178" s="324">
        <v>456.73333333333335</v>
      </c>
      <c r="H178" s="324">
        <v>489.63333333333333</v>
      </c>
      <c r="I178" s="324">
        <v>500.26666666666665</v>
      </c>
      <c r="J178" s="324">
        <v>506.08333333333331</v>
      </c>
      <c r="K178" s="323">
        <v>494.45</v>
      </c>
      <c r="L178" s="323">
        <v>478</v>
      </c>
      <c r="M178" s="323">
        <v>1.4141300000000001</v>
      </c>
      <c r="N178" s="1"/>
      <c r="O178" s="1"/>
    </row>
    <row r="179" spans="1:15" ht="12.75" customHeight="1">
      <c r="A179" s="30">
        <v>169</v>
      </c>
      <c r="B179" s="342" t="s">
        <v>108</v>
      </c>
      <c r="C179" s="323">
        <v>1558.5</v>
      </c>
      <c r="D179" s="324">
        <v>1573.55</v>
      </c>
      <c r="E179" s="324">
        <v>1536.1</v>
      </c>
      <c r="F179" s="324">
        <v>1513.7</v>
      </c>
      <c r="G179" s="324">
        <v>1476.25</v>
      </c>
      <c r="H179" s="324">
        <v>1595.9499999999998</v>
      </c>
      <c r="I179" s="324">
        <v>1633.4</v>
      </c>
      <c r="J179" s="324">
        <v>1655.7999999999997</v>
      </c>
      <c r="K179" s="323">
        <v>1611</v>
      </c>
      <c r="L179" s="323">
        <v>1551.15</v>
      </c>
      <c r="M179" s="323">
        <v>10.085559999999999</v>
      </c>
      <c r="N179" s="1"/>
      <c r="O179" s="1"/>
    </row>
    <row r="180" spans="1:15" ht="12.75" customHeight="1">
      <c r="A180" s="30">
        <v>170</v>
      </c>
      <c r="B180" s="342" t="s">
        <v>380</v>
      </c>
      <c r="C180" s="323">
        <v>81.900000000000006</v>
      </c>
      <c r="D180" s="324">
        <v>82.3</v>
      </c>
      <c r="E180" s="324">
        <v>81.099999999999994</v>
      </c>
      <c r="F180" s="324">
        <v>80.3</v>
      </c>
      <c r="G180" s="324">
        <v>79.099999999999994</v>
      </c>
      <c r="H180" s="324">
        <v>83.1</v>
      </c>
      <c r="I180" s="324">
        <v>84.300000000000011</v>
      </c>
      <c r="J180" s="324">
        <v>85.1</v>
      </c>
      <c r="K180" s="323">
        <v>83.5</v>
      </c>
      <c r="L180" s="323">
        <v>81.5</v>
      </c>
      <c r="M180" s="323">
        <v>2.8701099999999999</v>
      </c>
      <c r="N180" s="1"/>
      <c r="O180" s="1"/>
    </row>
    <row r="181" spans="1:15" ht="12.75" customHeight="1">
      <c r="A181" s="30">
        <v>171</v>
      </c>
      <c r="B181" s="342" t="s">
        <v>109</v>
      </c>
      <c r="C181" s="323">
        <v>310.95</v>
      </c>
      <c r="D181" s="324">
        <v>312.51666666666671</v>
      </c>
      <c r="E181" s="324">
        <v>308.03333333333342</v>
      </c>
      <c r="F181" s="324">
        <v>305.11666666666673</v>
      </c>
      <c r="G181" s="324">
        <v>300.63333333333344</v>
      </c>
      <c r="H181" s="324">
        <v>315.43333333333339</v>
      </c>
      <c r="I181" s="324">
        <v>319.91666666666663</v>
      </c>
      <c r="J181" s="324">
        <v>322.83333333333337</v>
      </c>
      <c r="K181" s="323">
        <v>317</v>
      </c>
      <c r="L181" s="323">
        <v>309.60000000000002</v>
      </c>
      <c r="M181" s="323">
        <v>9.97898</v>
      </c>
      <c r="N181" s="1"/>
      <c r="O181" s="1"/>
    </row>
    <row r="182" spans="1:15" ht="12.75" customHeight="1">
      <c r="A182" s="30">
        <v>172</v>
      </c>
      <c r="B182" s="342" t="s">
        <v>372</v>
      </c>
      <c r="C182" s="323">
        <v>516.85</v>
      </c>
      <c r="D182" s="324">
        <v>519.31666666666672</v>
      </c>
      <c r="E182" s="324">
        <v>510.83333333333348</v>
      </c>
      <c r="F182" s="324">
        <v>504.81666666666672</v>
      </c>
      <c r="G182" s="324">
        <v>496.33333333333348</v>
      </c>
      <c r="H182" s="324">
        <v>525.33333333333348</v>
      </c>
      <c r="I182" s="324">
        <v>533.81666666666683</v>
      </c>
      <c r="J182" s="324">
        <v>539.83333333333348</v>
      </c>
      <c r="K182" s="323">
        <v>527.79999999999995</v>
      </c>
      <c r="L182" s="323">
        <v>513.29999999999995</v>
      </c>
      <c r="M182" s="323">
        <v>10.30808</v>
      </c>
      <c r="N182" s="1"/>
      <c r="O182" s="1"/>
    </row>
    <row r="183" spans="1:15" ht="12.75" customHeight="1">
      <c r="A183" s="30">
        <v>173</v>
      </c>
      <c r="B183" s="342" t="s">
        <v>110</v>
      </c>
      <c r="C183" s="323">
        <v>1582.1</v>
      </c>
      <c r="D183" s="324">
        <v>1580.4666666666665</v>
      </c>
      <c r="E183" s="324">
        <v>1565.9333333333329</v>
      </c>
      <c r="F183" s="324">
        <v>1549.7666666666664</v>
      </c>
      <c r="G183" s="324">
        <v>1535.2333333333329</v>
      </c>
      <c r="H183" s="324">
        <v>1596.633333333333</v>
      </c>
      <c r="I183" s="324">
        <v>1611.1666666666663</v>
      </c>
      <c r="J183" s="324">
        <v>1627.333333333333</v>
      </c>
      <c r="K183" s="323">
        <v>1595</v>
      </c>
      <c r="L183" s="323">
        <v>1564.3</v>
      </c>
      <c r="M183" s="323">
        <v>8.4128399999999992</v>
      </c>
      <c r="N183" s="1"/>
      <c r="O183" s="1"/>
    </row>
    <row r="184" spans="1:15" ht="12.75" customHeight="1">
      <c r="A184" s="30">
        <v>174</v>
      </c>
      <c r="B184" s="342" t="s">
        <v>374</v>
      </c>
      <c r="C184" s="323">
        <v>182.8</v>
      </c>
      <c r="D184" s="324">
        <v>184.71666666666667</v>
      </c>
      <c r="E184" s="324">
        <v>179.58333333333334</v>
      </c>
      <c r="F184" s="324">
        <v>176.36666666666667</v>
      </c>
      <c r="G184" s="324">
        <v>171.23333333333335</v>
      </c>
      <c r="H184" s="324">
        <v>187.93333333333334</v>
      </c>
      <c r="I184" s="324">
        <v>193.06666666666666</v>
      </c>
      <c r="J184" s="324">
        <v>196.28333333333333</v>
      </c>
      <c r="K184" s="323">
        <v>189.85</v>
      </c>
      <c r="L184" s="323">
        <v>181.5</v>
      </c>
      <c r="M184" s="323">
        <v>27.97749</v>
      </c>
      <c r="N184" s="1"/>
      <c r="O184" s="1"/>
    </row>
    <row r="185" spans="1:15" ht="12.75" customHeight="1">
      <c r="A185" s="30">
        <v>175</v>
      </c>
      <c r="B185" s="342" t="s">
        <v>375</v>
      </c>
      <c r="C185" s="323">
        <v>1761.4</v>
      </c>
      <c r="D185" s="324">
        <v>1785</v>
      </c>
      <c r="E185" s="324">
        <v>1726.45</v>
      </c>
      <c r="F185" s="324">
        <v>1691.5</v>
      </c>
      <c r="G185" s="324">
        <v>1632.95</v>
      </c>
      <c r="H185" s="324">
        <v>1819.95</v>
      </c>
      <c r="I185" s="324">
        <v>1878.5000000000002</v>
      </c>
      <c r="J185" s="324">
        <v>1913.45</v>
      </c>
      <c r="K185" s="323">
        <v>1843.55</v>
      </c>
      <c r="L185" s="323">
        <v>1750.05</v>
      </c>
      <c r="M185" s="323">
        <v>0.95350000000000001</v>
      </c>
      <c r="N185" s="1"/>
      <c r="O185" s="1"/>
    </row>
    <row r="186" spans="1:15" ht="12.75" customHeight="1">
      <c r="A186" s="30">
        <v>176</v>
      </c>
      <c r="B186" s="342" t="s">
        <v>381</v>
      </c>
      <c r="C186" s="323">
        <v>146.05000000000001</v>
      </c>
      <c r="D186" s="324">
        <v>147.9</v>
      </c>
      <c r="E186" s="324">
        <v>143.35000000000002</v>
      </c>
      <c r="F186" s="324">
        <v>140.65</v>
      </c>
      <c r="G186" s="324">
        <v>136.10000000000002</v>
      </c>
      <c r="H186" s="324">
        <v>150.60000000000002</v>
      </c>
      <c r="I186" s="324">
        <v>155.15000000000003</v>
      </c>
      <c r="J186" s="324">
        <v>157.85000000000002</v>
      </c>
      <c r="K186" s="323">
        <v>152.44999999999999</v>
      </c>
      <c r="L186" s="323">
        <v>145.19999999999999</v>
      </c>
      <c r="M186" s="323">
        <v>38.441479999999999</v>
      </c>
      <c r="N186" s="1"/>
      <c r="O186" s="1"/>
    </row>
    <row r="187" spans="1:15" ht="12.75" customHeight="1">
      <c r="A187" s="30">
        <v>177</v>
      </c>
      <c r="B187" s="342" t="s">
        <v>260</v>
      </c>
      <c r="C187" s="323">
        <v>269.89999999999998</v>
      </c>
      <c r="D187" s="324">
        <v>269.58333333333331</v>
      </c>
      <c r="E187" s="324">
        <v>267.16666666666663</v>
      </c>
      <c r="F187" s="324">
        <v>264.43333333333334</v>
      </c>
      <c r="G187" s="324">
        <v>262.01666666666665</v>
      </c>
      <c r="H187" s="324">
        <v>272.31666666666661</v>
      </c>
      <c r="I187" s="324">
        <v>274.73333333333323</v>
      </c>
      <c r="J187" s="324">
        <v>277.46666666666658</v>
      </c>
      <c r="K187" s="323">
        <v>272</v>
      </c>
      <c r="L187" s="323">
        <v>266.85000000000002</v>
      </c>
      <c r="M187" s="323">
        <v>5.78024</v>
      </c>
      <c r="N187" s="1"/>
      <c r="O187" s="1"/>
    </row>
    <row r="188" spans="1:15" ht="12.75" customHeight="1">
      <c r="A188" s="30">
        <v>178</v>
      </c>
      <c r="B188" s="342" t="s">
        <v>376</v>
      </c>
      <c r="C188" s="323">
        <v>783.6</v>
      </c>
      <c r="D188" s="324">
        <v>785.5333333333333</v>
      </c>
      <c r="E188" s="324">
        <v>761.06666666666661</v>
      </c>
      <c r="F188" s="324">
        <v>738.5333333333333</v>
      </c>
      <c r="G188" s="324">
        <v>714.06666666666661</v>
      </c>
      <c r="H188" s="324">
        <v>808.06666666666661</v>
      </c>
      <c r="I188" s="324">
        <v>832.5333333333333</v>
      </c>
      <c r="J188" s="324">
        <v>855.06666666666661</v>
      </c>
      <c r="K188" s="323">
        <v>810</v>
      </c>
      <c r="L188" s="323">
        <v>763</v>
      </c>
      <c r="M188" s="323">
        <v>19.429459999999999</v>
      </c>
      <c r="N188" s="1"/>
      <c r="O188" s="1"/>
    </row>
    <row r="189" spans="1:15" ht="12.75" customHeight="1">
      <c r="A189" s="30">
        <v>179</v>
      </c>
      <c r="B189" s="342" t="s">
        <v>111</v>
      </c>
      <c r="C189" s="323">
        <v>500.65</v>
      </c>
      <c r="D189" s="324">
        <v>503.01666666666665</v>
      </c>
      <c r="E189" s="324">
        <v>494.63333333333333</v>
      </c>
      <c r="F189" s="324">
        <v>488.61666666666667</v>
      </c>
      <c r="G189" s="324">
        <v>480.23333333333335</v>
      </c>
      <c r="H189" s="324">
        <v>509.0333333333333</v>
      </c>
      <c r="I189" s="324">
        <v>517.41666666666663</v>
      </c>
      <c r="J189" s="324">
        <v>523.43333333333328</v>
      </c>
      <c r="K189" s="323">
        <v>511.4</v>
      </c>
      <c r="L189" s="323">
        <v>497</v>
      </c>
      <c r="M189" s="323">
        <v>31.877890000000001</v>
      </c>
      <c r="N189" s="1"/>
      <c r="O189" s="1"/>
    </row>
    <row r="190" spans="1:15" ht="12.75" customHeight="1">
      <c r="A190" s="30">
        <v>180</v>
      </c>
      <c r="B190" s="342" t="s">
        <v>261</v>
      </c>
      <c r="C190" s="323">
        <v>1407.1</v>
      </c>
      <c r="D190" s="324">
        <v>1421.4833333333333</v>
      </c>
      <c r="E190" s="324">
        <v>1388.9166666666667</v>
      </c>
      <c r="F190" s="324">
        <v>1370.7333333333333</v>
      </c>
      <c r="G190" s="324">
        <v>1338.1666666666667</v>
      </c>
      <c r="H190" s="324">
        <v>1439.6666666666667</v>
      </c>
      <c r="I190" s="324">
        <v>1472.2333333333333</v>
      </c>
      <c r="J190" s="324">
        <v>1490.4166666666667</v>
      </c>
      <c r="K190" s="323">
        <v>1454.05</v>
      </c>
      <c r="L190" s="323">
        <v>1403.3</v>
      </c>
      <c r="M190" s="323">
        <v>5.28491</v>
      </c>
      <c r="N190" s="1"/>
      <c r="O190" s="1"/>
    </row>
    <row r="191" spans="1:15" ht="12.75" customHeight="1">
      <c r="A191" s="30">
        <v>181</v>
      </c>
      <c r="B191" s="342" t="s">
        <v>385</v>
      </c>
      <c r="C191" s="323">
        <v>1142.9000000000001</v>
      </c>
      <c r="D191" s="324">
        <v>1151.4000000000001</v>
      </c>
      <c r="E191" s="324">
        <v>1130.6500000000001</v>
      </c>
      <c r="F191" s="324">
        <v>1118.4000000000001</v>
      </c>
      <c r="G191" s="324">
        <v>1097.6500000000001</v>
      </c>
      <c r="H191" s="324">
        <v>1163.6500000000001</v>
      </c>
      <c r="I191" s="324">
        <v>1184.4000000000001</v>
      </c>
      <c r="J191" s="324">
        <v>1196.6500000000001</v>
      </c>
      <c r="K191" s="323">
        <v>1172.1500000000001</v>
      </c>
      <c r="L191" s="323">
        <v>1139.1500000000001</v>
      </c>
      <c r="M191" s="323">
        <v>2.7755299999999998</v>
      </c>
      <c r="N191" s="1"/>
      <c r="O191" s="1"/>
    </row>
    <row r="192" spans="1:15" ht="12.75" customHeight="1">
      <c r="A192" s="30">
        <v>182</v>
      </c>
      <c r="B192" s="342" t="s">
        <v>832</v>
      </c>
      <c r="C192" s="323">
        <v>18.600000000000001</v>
      </c>
      <c r="D192" s="324">
        <v>18.683333333333334</v>
      </c>
      <c r="E192" s="324">
        <v>18.416666666666668</v>
      </c>
      <c r="F192" s="324">
        <v>18.233333333333334</v>
      </c>
      <c r="G192" s="324">
        <v>17.966666666666669</v>
      </c>
      <c r="H192" s="324">
        <v>18.866666666666667</v>
      </c>
      <c r="I192" s="324">
        <v>19.133333333333333</v>
      </c>
      <c r="J192" s="324">
        <v>19.316666666666666</v>
      </c>
      <c r="K192" s="323">
        <v>18.95</v>
      </c>
      <c r="L192" s="323">
        <v>18.5</v>
      </c>
      <c r="M192" s="323">
        <v>22.677990000000001</v>
      </c>
      <c r="N192" s="1"/>
      <c r="O192" s="1"/>
    </row>
    <row r="193" spans="1:15" ht="12.75" customHeight="1">
      <c r="A193" s="30">
        <v>183</v>
      </c>
      <c r="B193" s="342" t="s">
        <v>386</v>
      </c>
      <c r="C193" s="323">
        <v>1170.4000000000001</v>
      </c>
      <c r="D193" s="324">
        <v>1177.25</v>
      </c>
      <c r="E193" s="324">
        <v>1149.7</v>
      </c>
      <c r="F193" s="324">
        <v>1129</v>
      </c>
      <c r="G193" s="324">
        <v>1101.45</v>
      </c>
      <c r="H193" s="324">
        <v>1197.95</v>
      </c>
      <c r="I193" s="324">
        <v>1225.5000000000002</v>
      </c>
      <c r="J193" s="324">
        <v>1246.2</v>
      </c>
      <c r="K193" s="323">
        <v>1204.8</v>
      </c>
      <c r="L193" s="323">
        <v>1156.55</v>
      </c>
      <c r="M193" s="323">
        <v>1.48282</v>
      </c>
      <c r="N193" s="1"/>
      <c r="O193" s="1"/>
    </row>
    <row r="194" spans="1:15" ht="12.75" customHeight="1">
      <c r="A194" s="30">
        <v>184</v>
      </c>
      <c r="B194" s="342" t="s">
        <v>112</v>
      </c>
      <c r="C194" s="323">
        <v>1141.3499999999999</v>
      </c>
      <c r="D194" s="324">
        <v>1145.1333333333334</v>
      </c>
      <c r="E194" s="324">
        <v>1128.3166666666668</v>
      </c>
      <c r="F194" s="324">
        <v>1115.2833333333333</v>
      </c>
      <c r="G194" s="324">
        <v>1098.4666666666667</v>
      </c>
      <c r="H194" s="324">
        <v>1158.166666666667</v>
      </c>
      <c r="I194" s="324">
        <v>1174.9833333333336</v>
      </c>
      <c r="J194" s="324">
        <v>1188.0166666666671</v>
      </c>
      <c r="K194" s="323">
        <v>1161.95</v>
      </c>
      <c r="L194" s="323">
        <v>1132.0999999999999</v>
      </c>
      <c r="M194" s="323">
        <v>16.131889999999999</v>
      </c>
      <c r="N194" s="1"/>
      <c r="O194" s="1"/>
    </row>
    <row r="195" spans="1:15" ht="12.75" customHeight="1">
      <c r="A195" s="30">
        <v>185</v>
      </c>
      <c r="B195" s="342" t="s">
        <v>113</v>
      </c>
      <c r="C195" s="323">
        <v>1180.7</v>
      </c>
      <c r="D195" s="324">
        <v>1180.5166666666667</v>
      </c>
      <c r="E195" s="324">
        <v>1170.1833333333334</v>
      </c>
      <c r="F195" s="324">
        <v>1159.6666666666667</v>
      </c>
      <c r="G195" s="324">
        <v>1149.3333333333335</v>
      </c>
      <c r="H195" s="324">
        <v>1191.0333333333333</v>
      </c>
      <c r="I195" s="324">
        <v>1201.3666666666668</v>
      </c>
      <c r="J195" s="324">
        <v>1211.8833333333332</v>
      </c>
      <c r="K195" s="323">
        <v>1190.8499999999999</v>
      </c>
      <c r="L195" s="323">
        <v>1170</v>
      </c>
      <c r="M195" s="323">
        <v>23.388860000000001</v>
      </c>
      <c r="N195" s="1"/>
      <c r="O195" s="1"/>
    </row>
    <row r="196" spans="1:15" ht="12.75" customHeight="1">
      <c r="A196" s="30">
        <v>186</v>
      </c>
      <c r="B196" s="342" t="s">
        <v>114</v>
      </c>
      <c r="C196" s="323">
        <v>2346.3000000000002</v>
      </c>
      <c r="D196" s="324">
        <v>2370.0333333333333</v>
      </c>
      <c r="E196" s="324">
        <v>2317.4666666666667</v>
      </c>
      <c r="F196" s="324">
        <v>2288.6333333333332</v>
      </c>
      <c r="G196" s="324">
        <v>2236.0666666666666</v>
      </c>
      <c r="H196" s="324">
        <v>2398.8666666666668</v>
      </c>
      <c r="I196" s="324">
        <v>2451.4333333333334</v>
      </c>
      <c r="J196" s="324">
        <v>2480.2666666666669</v>
      </c>
      <c r="K196" s="323">
        <v>2422.6</v>
      </c>
      <c r="L196" s="323">
        <v>2341.1999999999998</v>
      </c>
      <c r="M196" s="323">
        <v>31.732230000000001</v>
      </c>
      <c r="N196" s="1"/>
      <c r="O196" s="1"/>
    </row>
    <row r="197" spans="1:15" ht="12.75" customHeight="1">
      <c r="A197" s="30">
        <v>187</v>
      </c>
      <c r="B197" s="342" t="s">
        <v>115</v>
      </c>
      <c r="C197" s="323">
        <v>2218.9499999999998</v>
      </c>
      <c r="D197" s="324">
        <v>2210.4500000000003</v>
      </c>
      <c r="E197" s="324">
        <v>2178.1000000000004</v>
      </c>
      <c r="F197" s="324">
        <v>2137.25</v>
      </c>
      <c r="G197" s="324">
        <v>2104.9</v>
      </c>
      <c r="H197" s="324">
        <v>2251.3000000000006</v>
      </c>
      <c r="I197" s="324">
        <v>2283.65</v>
      </c>
      <c r="J197" s="324">
        <v>2324.5000000000009</v>
      </c>
      <c r="K197" s="323">
        <v>2242.8000000000002</v>
      </c>
      <c r="L197" s="323">
        <v>2169.6</v>
      </c>
      <c r="M197" s="323">
        <v>5.9525800000000002</v>
      </c>
      <c r="N197" s="1"/>
      <c r="O197" s="1"/>
    </row>
    <row r="198" spans="1:15" ht="12.75" customHeight="1">
      <c r="A198" s="30">
        <v>188</v>
      </c>
      <c r="B198" s="342" t="s">
        <v>116</v>
      </c>
      <c r="C198" s="323">
        <v>1479.25</v>
      </c>
      <c r="D198" s="324">
        <v>1490.55</v>
      </c>
      <c r="E198" s="324">
        <v>1462.3</v>
      </c>
      <c r="F198" s="324">
        <v>1445.35</v>
      </c>
      <c r="G198" s="324">
        <v>1417.1</v>
      </c>
      <c r="H198" s="324">
        <v>1507.5</v>
      </c>
      <c r="I198" s="324">
        <v>1535.75</v>
      </c>
      <c r="J198" s="324">
        <v>1552.7</v>
      </c>
      <c r="K198" s="323">
        <v>1518.8</v>
      </c>
      <c r="L198" s="323">
        <v>1473.6</v>
      </c>
      <c r="M198" s="323">
        <v>155.94128000000001</v>
      </c>
      <c r="N198" s="1"/>
      <c r="O198" s="1"/>
    </row>
    <row r="199" spans="1:15" ht="12.75" customHeight="1">
      <c r="A199" s="30">
        <v>189</v>
      </c>
      <c r="B199" s="342" t="s">
        <v>117</v>
      </c>
      <c r="C199" s="323">
        <v>525.85</v>
      </c>
      <c r="D199" s="324">
        <v>528</v>
      </c>
      <c r="E199" s="324">
        <v>522</v>
      </c>
      <c r="F199" s="324">
        <v>518.15</v>
      </c>
      <c r="G199" s="324">
        <v>512.15</v>
      </c>
      <c r="H199" s="324">
        <v>531.85</v>
      </c>
      <c r="I199" s="324">
        <v>537.85</v>
      </c>
      <c r="J199" s="324">
        <v>541.70000000000005</v>
      </c>
      <c r="K199" s="323">
        <v>534</v>
      </c>
      <c r="L199" s="323">
        <v>524.15</v>
      </c>
      <c r="M199" s="323">
        <v>26.54149</v>
      </c>
      <c r="N199" s="1"/>
      <c r="O199" s="1"/>
    </row>
    <row r="200" spans="1:15" ht="12.75" customHeight="1">
      <c r="A200" s="30">
        <v>190</v>
      </c>
      <c r="B200" s="342" t="s">
        <v>383</v>
      </c>
      <c r="C200" s="323">
        <v>1298.55</v>
      </c>
      <c r="D200" s="324">
        <v>1306.25</v>
      </c>
      <c r="E200" s="324">
        <v>1286.3</v>
      </c>
      <c r="F200" s="324">
        <v>1274.05</v>
      </c>
      <c r="G200" s="324">
        <v>1254.0999999999999</v>
      </c>
      <c r="H200" s="324">
        <v>1318.5</v>
      </c>
      <c r="I200" s="324">
        <v>1338.4499999999998</v>
      </c>
      <c r="J200" s="324">
        <v>1350.7</v>
      </c>
      <c r="K200" s="323">
        <v>1326.2</v>
      </c>
      <c r="L200" s="323">
        <v>1294</v>
      </c>
      <c r="M200" s="323">
        <v>2.7860299999999998</v>
      </c>
      <c r="N200" s="1"/>
      <c r="O200" s="1"/>
    </row>
    <row r="201" spans="1:15" ht="12.75" customHeight="1">
      <c r="A201" s="30">
        <v>191</v>
      </c>
      <c r="B201" s="342" t="s">
        <v>387</v>
      </c>
      <c r="C201" s="323">
        <v>191.4</v>
      </c>
      <c r="D201" s="324">
        <v>192.75</v>
      </c>
      <c r="E201" s="324">
        <v>188.7</v>
      </c>
      <c r="F201" s="324">
        <v>186</v>
      </c>
      <c r="G201" s="324">
        <v>181.95</v>
      </c>
      <c r="H201" s="324">
        <v>195.45</v>
      </c>
      <c r="I201" s="324">
        <v>199.5</v>
      </c>
      <c r="J201" s="324">
        <v>202.2</v>
      </c>
      <c r="K201" s="323">
        <v>196.8</v>
      </c>
      <c r="L201" s="323">
        <v>190.05</v>
      </c>
      <c r="M201" s="323">
        <v>1.3323799999999999</v>
      </c>
      <c r="N201" s="1"/>
      <c r="O201" s="1"/>
    </row>
    <row r="202" spans="1:15" ht="12.75" customHeight="1">
      <c r="A202" s="30">
        <v>192</v>
      </c>
      <c r="B202" s="342" t="s">
        <v>388</v>
      </c>
      <c r="C202" s="323">
        <v>121.4</v>
      </c>
      <c r="D202" s="324">
        <v>122.38333333333333</v>
      </c>
      <c r="E202" s="324">
        <v>120.11666666666665</v>
      </c>
      <c r="F202" s="324">
        <v>118.83333333333331</v>
      </c>
      <c r="G202" s="324">
        <v>116.56666666666663</v>
      </c>
      <c r="H202" s="324">
        <v>123.66666666666666</v>
      </c>
      <c r="I202" s="324">
        <v>125.93333333333334</v>
      </c>
      <c r="J202" s="324">
        <v>127.21666666666667</v>
      </c>
      <c r="K202" s="323">
        <v>124.65</v>
      </c>
      <c r="L202" s="323">
        <v>121.1</v>
      </c>
      <c r="M202" s="323">
        <v>7.6296499999999998</v>
      </c>
      <c r="N202" s="1"/>
      <c r="O202" s="1"/>
    </row>
    <row r="203" spans="1:15" ht="12.75" customHeight="1">
      <c r="A203" s="30">
        <v>193</v>
      </c>
      <c r="B203" s="342" t="s">
        <v>118</v>
      </c>
      <c r="C203" s="323">
        <v>2394.65</v>
      </c>
      <c r="D203" s="324">
        <v>2387.2166666666667</v>
      </c>
      <c r="E203" s="324">
        <v>2334.6333333333332</v>
      </c>
      <c r="F203" s="324">
        <v>2274.6166666666663</v>
      </c>
      <c r="G203" s="324">
        <v>2222.0333333333328</v>
      </c>
      <c r="H203" s="324">
        <v>2447.2333333333336</v>
      </c>
      <c r="I203" s="324">
        <v>2499.8166666666666</v>
      </c>
      <c r="J203" s="324">
        <v>2559.8333333333339</v>
      </c>
      <c r="K203" s="323">
        <v>2439.8000000000002</v>
      </c>
      <c r="L203" s="323">
        <v>2327.1999999999998</v>
      </c>
      <c r="M203" s="323">
        <v>11.37046</v>
      </c>
      <c r="N203" s="1"/>
      <c r="O203" s="1"/>
    </row>
    <row r="204" spans="1:15" ht="12.75" customHeight="1">
      <c r="A204" s="30">
        <v>194</v>
      </c>
      <c r="B204" s="342" t="s">
        <v>384</v>
      </c>
      <c r="C204" s="323">
        <v>73.7</v>
      </c>
      <c r="D204" s="324">
        <v>74.033333333333346</v>
      </c>
      <c r="E204" s="324">
        <v>72.866666666666688</v>
      </c>
      <c r="F204" s="324">
        <v>72.033333333333346</v>
      </c>
      <c r="G204" s="324">
        <v>70.866666666666688</v>
      </c>
      <c r="H204" s="324">
        <v>74.866666666666688</v>
      </c>
      <c r="I204" s="324">
        <v>76.033333333333346</v>
      </c>
      <c r="J204" s="324">
        <v>76.866666666666688</v>
      </c>
      <c r="K204" s="323">
        <v>75.2</v>
      </c>
      <c r="L204" s="323">
        <v>73.2</v>
      </c>
      <c r="M204" s="323">
        <v>81.928579999999997</v>
      </c>
      <c r="N204" s="1"/>
      <c r="O204" s="1"/>
    </row>
    <row r="205" spans="1:15" ht="12.75" customHeight="1">
      <c r="A205" s="30">
        <v>195</v>
      </c>
      <c r="B205" s="342" t="s">
        <v>833</v>
      </c>
      <c r="C205" s="323">
        <v>1101.6500000000001</v>
      </c>
      <c r="D205" s="324">
        <v>1110.3333333333335</v>
      </c>
      <c r="E205" s="324">
        <v>1041.7166666666669</v>
      </c>
      <c r="F205" s="324">
        <v>981.78333333333353</v>
      </c>
      <c r="G205" s="324">
        <v>913.16666666666697</v>
      </c>
      <c r="H205" s="324">
        <v>1170.2666666666669</v>
      </c>
      <c r="I205" s="324">
        <v>1238.8833333333337</v>
      </c>
      <c r="J205" s="324">
        <v>1298.8166666666668</v>
      </c>
      <c r="K205" s="323">
        <v>1178.95</v>
      </c>
      <c r="L205" s="323">
        <v>1050.4000000000001</v>
      </c>
      <c r="M205" s="323">
        <v>1.59171</v>
      </c>
      <c r="N205" s="1"/>
      <c r="O205" s="1"/>
    </row>
    <row r="206" spans="1:15" ht="12.75" customHeight="1">
      <c r="A206" s="30">
        <v>196</v>
      </c>
      <c r="B206" s="342" t="s">
        <v>822</v>
      </c>
      <c r="C206" s="323">
        <v>394.15</v>
      </c>
      <c r="D206" s="324">
        <v>399.01666666666665</v>
      </c>
      <c r="E206" s="324">
        <v>387.13333333333333</v>
      </c>
      <c r="F206" s="324">
        <v>380.11666666666667</v>
      </c>
      <c r="G206" s="324">
        <v>368.23333333333335</v>
      </c>
      <c r="H206" s="324">
        <v>406.0333333333333</v>
      </c>
      <c r="I206" s="324">
        <v>417.91666666666663</v>
      </c>
      <c r="J206" s="324">
        <v>424.93333333333328</v>
      </c>
      <c r="K206" s="323">
        <v>410.9</v>
      </c>
      <c r="L206" s="323">
        <v>392</v>
      </c>
      <c r="M206" s="323">
        <v>1.4088799999999999</v>
      </c>
      <c r="N206" s="1"/>
      <c r="O206" s="1"/>
    </row>
    <row r="207" spans="1:15" ht="12.75" customHeight="1">
      <c r="A207" s="30">
        <v>197</v>
      </c>
      <c r="B207" s="342" t="s">
        <v>120</v>
      </c>
      <c r="C207" s="323">
        <v>608.45000000000005</v>
      </c>
      <c r="D207" s="324">
        <v>605.91666666666663</v>
      </c>
      <c r="E207" s="324">
        <v>600.0333333333333</v>
      </c>
      <c r="F207" s="324">
        <v>591.61666666666667</v>
      </c>
      <c r="G207" s="324">
        <v>585.73333333333335</v>
      </c>
      <c r="H207" s="324">
        <v>614.33333333333326</v>
      </c>
      <c r="I207" s="324">
        <v>620.2166666666667</v>
      </c>
      <c r="J207" s="324">
        <v>628.63333333333321</v>
      </c>
      <c r="K207" s="323">
        <v>611.79999999999995</v>
      </c>
      <c r="L207" s="323">
        <v>597.5</v>
      </c>
      <c r="M207" s="323">
        <v>135.81576999999999</v>
      </c>
      <c r="N207" s="1"/>
      <c r="O207" s="1"/>
    </row>
    <row r="208" spans="1:15" ht="12.75" customHeight="1">
      <c r="A208" s="30">
        <v>198</v>
      </c>
      <c r="B208" s="342" t="s">
        <v>389</v>
      </c>
      <c r="C208" s="323">
        <v>117.95</v>
      </c>
      <c r="D208" s="324">
        <v>118.10000000000001</v>
      </c>
      <c r="E208" s="324">
        <v>116.55000000000001</v>
      </c>
      <c r="F208" s="324">
        <v>115.15</v>
      </c>
      <c r="G208" s="324">
        <v>113.60000000000001</v>
      </c>
      <c r="H208" s="324">
        <v>119.50000000000001</v>
      </c>
      <c r="I208" s="324">
        <v>121.05</v>
      </c>
      <c r="J208" s="324">
        <v>122.45000000000002</v>
      </c>
      <c r="K208" s="323">
        <v>119.65</v>
      </c>
      <c r="L208" s="323">
        <v>116.7</v>
      </c>
      <c r="M208" s="323">
        <v>39.927709999999998</v>
      </c>
      <c r="N208" s="1"/>
      <c r="O208" s="1"/>
    </row>
    <row r="209" spans="1:15" ht="12.75" customHeight="1">
      <c r="A209" s="30">
        <v>199</v>
      </c>
      <c r="B209" s="342" t="s">
        <v>121</v>
      </c>
      <c r="C209" s="323">
        <v>284.64999999999998</v>
      </c>
      <c r="D209" s="324">
        <v>284.81666666666666</v>
      </c>
      <c r="E209" s="324">
        <v>281.23333333333335</v>
      </c>
      <c r="F209" s="324">
        <v>277.81666666666666</v>
      </c>
      <c r="G209" s="324">
        <v>274.23333333333335</v>
      </c>
      <c r="H209" s="324">
        <v>288.23333333333335</v>
      </c>
      <c r="I209" s="324">
        <v>291.81666666666672</v>
      </c>
      <c r="J209" s="324">
        <v>295.23333333333335</v>
      </c>
      <c r="K209" s="323">
        <v>288.39999999999998</v>
      </c>
      <c r="L209" s="323">
        <v>281.39999999999998</v>
      </c>
      <c r="M209" s="323">
        <v>65.888180000000006</v>
      </c>
      <c r="N209" s="1"/>
      <c r="O209" s="1"/>
    </row>
    <row r="210" spans="1:15" ht="12.75" customHeight="1">
      <c r="A210" s="30">
        <v>200</v>
      </c>
      <c r="B210" s="342" t="s">
        <v>122</v>
      </c>
      <c r="C210" s="323">
        <v>1978.55</v>
      </c>
      <c r="D210" s="324">
        <v>1990.1166666666668</v>
      </c>
      <c r="E210" s="324">
        <v>1963.6833333333336</v>
      </c>
      <c r="F210" s="324">
        <v>1948.8166666666668</v>
      </c>
      <c r="G210" s="324">
        <v>1922.3833333333337</v>
      </c>
      <c r="H210" s="324">
        <v>2004.9833333333336</v>
      </c>
      <c r="I210" s="324">
        <v>2031.416666666667</v>
      </c>
      <c r="J210" s="324">
        <v>2046.2833333333335</v>
      </c>
      <c r="K210" s="323">
        <v>2016.55</v>
      </c>
      <c r="L210" s="323">
        <v>1975.25</v>
      </c>
      <c r="M210" s="323">
        <v>32.12162</v>
      </c>
      <c r="N210" s="1"/>
      <c r="O210" s="1"/>
    </row>
    <row r="211" spans="1:15" ht="12.75" customHeight="1">
      <c r="A211" s="30">
        <v>201</v>
      </c>
      <c r="B211" s="342" t="s">
        <v>262</v>
      </c>
      <c r="C211" s="323">
        <v>311</v>
      </c>
      <c r="D211" s="324">
        <v>311.83333333333331</v>
      </c>
      <c r="E211" s="324">
        <v>309.16666666666663</v>
      </c>
      <c r="F211" s="324">
        <v>307.33333333333331</v>
      </c>
      <c r="G211" s="324">
        <v>304.66666666666663</v>
      </c>
      <c r="H211" s="324">
        <v>313.66666666666663</v>
      </c>
      <c r="I211" s="324">
        <v>316.33333333333326</v>
      </c>
      <c r="J211" s="324">
        <v>318.16666666666663</v>
      </c>
      <c r="K211" s="323">
        <v>314.5</v>
      </c>
      <c r="L211" s="323">
        <v>310</v>
      </c>
      <c r="M211" s="323">
        <v>10.50024</v>
      </c>
      <c r="N211" s="1"/>
      <c r="O211" s="1"/>
    </row>
    <row r="212" spans="1:15" ht="12.75" customHeight="1">
      <c r="A212" s="30">
        <v>202</v>
      </c>
      <c r="B212" s="342" t="s">
        <v>834</v>
      </c>
      <c r="C212" s="323">
        <v>712.1</v>
      </c>
      <c r="D212" s="324">
        <v>714.91666666666663</v>
      </c>
      <c r="E212" s="324">
        <v>701.88333333333321</v>
      </c>
      <c r="F212" s="324">
        <v>691.66666666666663</v>
      </c>
      <c r="G212" s="324">
        <v>678.63333333333321</v>
      </c>
      <c r="H212" s="324">
        <v>725.13333333333321</v>
      </c>
      <c r="I212" s="324">
        <v>738.16666666666674</v>
      </c>
      <c r="J212" s="324">
        <v>748.38333333333321</v>
      </c>
      <c r="K212" s="323">
        <v>727.95</v>
      </c>
      <c r="L212" s="323">
        <v>704.7</v>
      </c>
      <c r="M212" s="323">
        <v>0.35691000000000001</v>
      </c>
      <c r="N212" s="1"/>
      <c r="O212" s="1"/>
    </row>
    <row r="213" spans="1:15" ht="12.75" customHeight="1">
      <c r="A213" s="30">
        <v>203</v>
      </c>
      <c r="B213" s="342" t="s">
        <v>390</v>
      </c>
      <c r="C213" s="323">
        <v>39112.400000000001</v>
      </c>
      <c r="D213" s="324">
        <v>39187.799999999996</v>
      </c>
      <c r="E213" s="324">
        <v>38824.599999999991</v>
      </c>
      <c r="F213" s="324">
        <v>38536.799999999996</v>
      </c>
      <c r="G213" s="324">
        <v>38173.599999999991</v>
      </c>
      <c r="H213" s="324">
        <v>39475.599999999991</v>
      </c>
      <c r="I213" s="324">
        <v>39838.799999999988</v>
      </c>
      <c r="J213" s="324">
        <v>40126.599999999991</v>
      </c>
      <c r="K213" s="323">
        <v>39551</v>
      </c>
      <c r="L213" s="323">
        <v>38900</v>
      </c>
      <c r="M213" s="323">
        <v>2.4219999999999998E-2</v>
      </c>
      <c r="N213" s="1"/>
      <c r="O213" s="1"/>
    </row>
    <row r="214" spans="1:15" ht="12.75" customHeight="1">
      <c r="A214" s="30">
        <v>204</v>
      </c>
      <c r="B214" s="342" t="s">
        <v>391</v>
      </c>
      <c r="C214" s="323">
        <v>35.25</v>
      </c>
      <c r="D214" s="324">
        <v>35.366666666666667</v>
      </c>
      <c r="E214" s="324">
        <v>35.033333333333331</v>
      </c>
      <c r="F214" s="324">
        <v>34.816666666666663</v>
      </c>
      <c r="G214" s="324">
        <v>34.483333333333327</v>
      </c>
      <c r="H214" s="324">
        <v>35.583333333333336</v>
      </c>
      <c r="I214" s="324">
        <v>35.916666666666664</v>
      </c>
      <c r="J214" s="324">
        <v>36.13333333333334</v>
      </c>
      <c r="K214" s="323">
        <v>35.700000000000003</v>
      </c>
      <c r="L214" s="323">
        <v>35.15</v>
      </c>
      <c r="M214" s="323">
        <v>12.98132</v>
      </c>
      <c r="N214" s="1"/>
      <c r="O214" s="1"/>
    </row>
    <row r="215" spans="1:15" ht="12.75" customHeight="1">
      <c r="A215" s="30">
        <v>205</v>
      </c>
      <c r="B215" s="342" t="s">
        <v>403</v>
      </c>
      <c r="C215" s="323">
        <v>104.2</v>
      </c>
      <c r="D215" s="324">
        <v>105.25</v>
      </c>
      <c r="E215" s="324">
        <v>102.85</v>
      </c>
      <c r="F215" s="324">
        <v>101.5</v>
      </c>
      <c r="G215" s="324">
        <v>99.1</v>
      </c>
      <c r="H215" s="324">
        <v>106.6</v>
      </c>
      <c r="I215" s="324">
        <v>109</v>
      </c>
      <c r="J215" s="324">
        <v>110.35</v>
      </c>
      <c r="K215" s="323">
        <v>107.65</v>
      </c>
      <c r="L215" s="323">
        <v>103.9</v>
      </c>
      <c r="M215" s="323">
        <v>84.499639999999999</v>
      </c>
      <c r="N215" s="1"/>
      <c r="O215" s="1"/>
    </row>
    <row r="216" spans="1:15" ht="12.75" customHeight="1">
      <c r="A216" s="30">
        <v>206</v>
      </c>
      <c r="B216" s="342" t="s">
        <v>123</v>
      </c>
      <c r="C216" s="323">
        <v>155.80000000000001</v>
      </c>
      <c r="D216" s="324">
        <v>156.70000000000002</v>
      </c>
      <c r="E216" s="324">
        <v>154.20000000000005</v>
      </c>
      <c r="F216" s="324">
        <v>152.60000000000002</v>
      </c>
      <c r="G216" s="324">
        <v>150.10000000000005</v>
      </c>
      <c r="H216" s="324">
        <v>158.30000000000004</v>
      </c>
      <c r="I216" s="324">
        <v>160.79999999999998</v>
      </c>
      <c r="J216" s="324">
        <v>162.40000000000003</v>
      </c>
      <c r="K216" s="323">
        <v>159.19999999999999</v>
      </c>
      <c r="L216" s="323">
        <v>155.1</v>
      </c>
      <c r="M216" s="323">
        <v>85.861080000000001</v>
      </c>
      <c r="N216" s="1"/>
      <c r="O216" s="1"/>
    </row>
    <row r="217" spans="1:15" ht="12.75" customHeight="1">
      <c r="A217" s="30">
        <v>207</v>
      </c>
      <c r="B217" s="342" t="s">
        <v>124</v>
      </c>
      <c r="C217" s="323">
        <v>718.3</v>
      </c>
      <c r="D217" s="324">
        <v>719.7833333333333</v>
      </c>
      <c r="E217" s="324">
        <v>712.76666666666665</v>
      </c>
      <c r="F217" s="324">
        <v>707.23333333333335</v>
      </c>
      <c r="G217" s="324">
        <v>700.2166666666667</v>
      </c>
      <c r="H217" s="324">
        <v>725.31666666666661</v>
      </c>
      <c r="I217" s="324">
        <v>732.33333333333326</v>
      </c>
      <c r="J217" s="324">
        <v>737.86666666666656</v>
      </c>
      <c r="K217" s="323">
        <v>726.8</v>
      </c>
      <c r="L217" s="323">
        <v>714.25</v>
      </c>
      <c r="M217" s="323">
        <v>71.404030000000006</v>
      </c>
      <c r="N217" s="1"/>
      <c r="O217" s="1"/>
    </row>
    <row r="218" spans="1:15" ht="12.75" customHeight="1">
      <c r="A218" s="30">
        <v>208</v>
      </c>
      <c r="B218" s="342" t="s">
        <v>125</v>
      </c>
      <c r="C218" s="323">
        <v>1252.5</v>
      </c>
      <c r="D218" s="324">
        <v>1257.4000000000001</v>
      </c>
      <c r="E218" s="324">
        <v>1243.0000000000002</v>
      </c>
      <c r="F218" s="324">
        <v>1233.5000000000002</v>
      </c>
      <c r="G218" s="324">
        <v>1219.1000000000004</v>
      </c>
      <c r="H218" s="324">
        <v>1266.9000000000001</v>
      </c>
      <c r="I218" s="324">
        <v>1281.2999999999997</v>
      </c>
      <c r="J218" s="324">
        <v>1290.8</v>
      </c>
      <c r="K218" s="323">
        <v>1271.8</v>
      </c>
      <c r="L218" s="323">
        <v>1247.9000000000001</v>
      </c>
      <c r="M218" s="323">
        <v>6.2879500000000004</v>
      </c>
      <c r="N218" s="1"/>
      <c r="O218" s="1"/>
    </row>
    <row r="219" spans="1:15" ht="12.75" customHeight="1">
      <c r="A219" s="30">
        <v>209</v>
      </c>
      <c r="B219" s="342" t="s">
        <v>126</v>
      </c>
      <c r="C219" s="323">
        <v>477.6</v>
      </c>
      <c r="D219" s="324">
        <v>481.66666666666669</v>
      </c>
      <c r="E219" s="324">
        <v>472.23333333333335</v>
      </c>
      <c r="F219" s="324">
        <v>466.86666666666667</v>
      </c>
      <c r="G219" s="324">
        <v>457.43333333333334</v>
      </c>
      <c r="H219" s="324">
        <v>487.03333333333336</v>
      </c>
      <c r="I219" s="324">
        <v>496.46666666666664</v>
      </c>
      <c r="J219" s="324">
        <v>501.83333333333337</v>
      </c>
      <c r="K219" s="323">
        <v>491.1</v>
      </c>
      <c r="L219" s="323">
        <v>476.3</v>
      </c>
      <c r="M219" s="323">
        <v>8.8390599999999999</v>
      </c>
      <c r="N219" s="1"/>
      <c r="O219" s="1"/>
    </row>
    <row r="220" spans="1:15" ht="12.75" customHeight="1">
      <c r="A220" s="30">
        <v>210</v>
      </c>
      <c r="B220" s="342" t="s">
        <v>407</v>
      </c>
      <c r="C220" s="323">
        <v>170.3</v>
      </c>
      <c r="D220" s="324">
        <v>169.63333333333335</v>
      </c>
      <c r="E220" s="324">
        <v>166.3666666666667</v>
      </c>
      <c r="F220" s="324">
        <v>162.43333333333334</v>
      </c>
      <c r="G220" s="324">
        <v>159.16666666666669</v>
      </c>
      <c r="H220" s="324">
        <v>173.56666666666672</v>
      </c>
      <c r="I220" s="324">
        <v>176.83333333333337</v>
      </c>
      <c r="J220" s="324">
        <v>180.76666666666674</v>
      </c>
      <c r="K220" s="323">
        <v>172.9</v>
      </c>
      <c r="L220" s="323">
        <v>165.7</v>
      </c>
      <c r="M220" s="323">
        <v>8.6914800000000003</v>
      </c>
      <c r="N220" s="1"/>
      <c r="O220" s="1"/>
    </row>
    <row r="221" spans="1:15" ht="12.75" customHeight="1">
      <c r="A221" s="30">
        <v>211</v>
      </c>
      <c r="B221" s="342" t="s">
        <v>393</v>
      </c>
      <c r="C221" s="323">
        <v>44.8</v>
      </c>
      <c r="D221" s="324">
        <v>45.133333333333333</v>
      </c>
      <c r="E221" s="324">
        <v>44.316666666666663</v>
      </c>
      <c r="F221" s="324">
        <v>43.833333333333329</v>
      </c>
      <c r="G221" s="324">
        <v>43.016666666666659</v>
      </c>
      <c r="H221" s="324">
        <v>45.616666666666667</v>
      </c>
      <c r="I221" s="324">
        <v>46.433333333333344</v>
      </c>
      <c r="J221" s="324">
        <v>46.916666666666671</v>
      </c>
      <c r="K221" s="323">
        <v>45.95</v>
      </c>
      <c r="L221" s="323">
        <v>44.65</v>
      </c>
      <c r="M221" s="323">
        <v>55.518230000000003</v>
      </c>
      <c r="N221" s="1"/>
      <c r="O221" s="1"/>
    </row>
    <row r="222" spans="1:15" ht="12.75" customHeight="1">
      <c r="A222" s="30">
        <v>212</v>
      </c>
      <c r="B222" s="342" t="s">
        <v>127</v>
      </c>
      <c r="C222" s="323">
        <v>10</v>
      </c>
      <c r="D222" s="324">
        <v>10.049999999999999</v>
      </c>
      <c r="E222" s="324">
        <v>9.8999999999999986</v>
      </c>
      <c r="F222" s="324">
        <v>9.7999999999999989</v>
      </c>
      <c r="G222" s="324">
        <v>9.6499999999999986</v>
      </c>
      <c r="H222" s="324">
        <v>10.149999999999999</v>
      </c>
      <c r="I222" s="324">
        <v>10.3</v>
      </c>
      <c r="J222" s="324">
        <v>10.399999999999999</v>
      </c>
      <c r="K222" s="323">
        <v>10.199999999999999</v>
      </c>
      <c r="L222" s="323">
        <v>9.9499999999999993</v>
      </c>
      <c r="M222" s="323">
        <v>1285.6767199999999</v>
      </c>
      <c r="N222" s="1"/>
      <c r="O222" s="1"/>
    </row>
    <row r="223" spans="1:15" ht="12.75" customHeight="1">
      <c r="A223" s="30">
        <v>213</v>
      </c>
      <c r="B223" s="342" t="s">
        <v>394</v>
      </c>
      <c r="C223" s="323">
        <v>60.3</v>
      </c>
      <c r="D223" s="324">
        <v>60.283333333333331</v>
      </c>
      <c r="E223" s="324">
        <v>59.516666666666666</v>
      </c>
      <c r="F223" s="324">
        <v>58.733333333333334</v>
      </c>
      <c r="G223" s="324">
        <v>57.966666666666669</v>
      </c>
      <c r="H223" s="324">
        <v>61.066666666666663</v>
      </c>
      <c r="I223" s="324">
        <v>61.833333333333329</v>
      </c>
      <c r="J223" s="324">
        <v>62.61666666666666</v>
      </c>
      <c r="K223" s="323">
        <v>61.05</v>
      </c>
      <c r="L223" s="323">
        <v>59.5</v>
      </c>
      <c r="M223" s="323">
        <v>76.131540000000001</v>
      </c>
      <c r="N223" s="1"/>
      <c r="O223" s="1"/>
    </row>
    <row r="224" spans="1:15" ht="12.75" customHeight="1">
      <c r="A224" s="30">
        <v>214</v>
      </c>
      <c r="B224" s="342" t="s">
        <v>128</v>
      </c>
      <c r="C224" s="323">
        <v>40.75</v>
      </c>
      <c r="D224" s="324">
        <v>40.833333333333336</v>
      </c>
      <c r="E224" s="324">
        <v>40.366666666666674</v>
      </c>
      <c r="F224" s="324">
        <v>39.983333333333341</v>
      </c>
      <c r="G224" s="324">
        <v>39.51666666666668</v>
      </c>
      <c r="H224" s="324">
        <v>41.216666666666669</v>
      </c>
      <c r="I224" s="324">
        <v>41.683333333333323</v>
      </c>
      <c r="J224" s="324">
        <v>42.066666666666663</v>
      </c>
      <c r="K224" s="323">
        <v>41.3</v>
      </c>
      <c r="L224" s="323">
        <v>40.450000000000003</v>
      </c>
      <c r="M224" s="323">
        <v>670.93172000000004</v>
      </c>
      <c r="N224" s="1"/>
      <c r="O224" s="1"/>
    </row>
    <row r="225" spans="1:15" ht="12.75" customHeight="1">
      <c r="A225" s="30">
        <v>215</v>
      </c>
      <c r="B225" s="342" t="s">
        <v>405</v>
      </c>
      <c r="C225" s="323">
        <v>228.8</v>
      </c>
      <c r="D225" s="324">
        <v>228.15</v>
      </c>
      <c r="E225" s="324">
        <v>223.85000000000002</v>
      </c>
      <c r="F225" s="324">
        <v>218.9</v>
      </c>
      <c r="G225" s="324">
        <v>214.60000000000002</v>
      </c>
      <c r="H225" s="324">
        <v>233.10000000000002</v>
      </c>
      <c r="I225" s="324">
        <v>237.40000000000003</v>
      </c>
      <c r="J225" s="324">
        <v>242.35000000000002</v>
      </c>
      <c r="K225" s="323">
        <v>232.45</v>
      </c>
      <c r="L225" s="323">
        <v>223.2</v>
      </c>
      <c r="M225" s="323">
        <v>139.56017</v>
      </c>
      <c r="N225" s="1"/>
      <c r="O225" s="1"/>
    </row>
    <row r="226" spans="1:15" ht="12.75" customHeight="1">
      <c r="A226" s="30">
        <v>216</v>
      </c>
      <c r="B226" s="342" t="s">
        <v>395</v>
      </c>
      <c r="C226" s="323">
        <v>1005.95</v>
      </c>
      <c r="D226" s="324">
        <v>993.25</v>
      </c>
      <c r="E226" s="324">
        <v>950.34999999999991</v>
      </c>
      <c r="F226" s="324">
        <v>894.74999999999989</v>
      </c>
      <c r="G226" s="324">
        <v>851.8499999999998</v>
      </c>
      <c r="H226" s="324">
        <v>1048.8499999999999</v>
      </c>
      <c r="I226" s="324">
        <v>1091.75</v>
      </c>
      <c r="J226" s="324">
        <v>1147.3500000000001</v>
      </c>
      <c r="K226" s="323">
        <v>1036.1500000000001</v>
      </c>
      <c r="L226" s="323">
        <v>937.65</v>
      </c>
      <c r="M226" s="323">
        <v>10.135210000000001</v>
      </c>
      <c r="N226" s="1"/>
      <c r="O226" s="1"/>
    </row>
    <row r="227" spans="1:15" ht="12.75" customHeight="1">
      <c r="A227" s="30">
        <v>217</v>
      </c>
      <c r="B227" s="342" t="s">
        <v>129</v>
      </c>
      <c r="C227" s="323">
        <v>373.85</v>
      </c>
      <c r="D227" s="324">
        <v>377.05</v>
      </c>
      <c r="E227" s="324">
        <v>369.1</v>
      </c>
      <c r="F227" s="324">
        <v>364.35</v>
      </c>
      <c r="G227" s="324">
        <v>356.40000000000003</v>
      </c>
      <c r="H227" s="324">
        <v>381.8</v>
      </c>
      <c r="I227" s="324">
        <v>389.74999999999994</v>
      </c>
      <c r="J227" s="324">
        <v>394.5</v>
      </c>
      <c r="K227" s="323">
        <v>385</v>
      </c>
      <c r="L227" s="323">
        <v>372.3</v>
      </c>
      <c r="M227" s="323">
        <v>39.289209999999997</v>
      </c>
      <c r="N227" s="1"/>
      <c r="O227" s="1"/>
    </row>
    <row r="228" spans="1:15" ht="12.75" customHeight="1">
      <c r="A228" s="30">
        <v>218</v>
      </c>
      <c r="B228" s="342" t="s">
        <v>396</v>
      </c>
      <c r="C228" s="323">
        <v>286.25</v>
      </c>
      <c r="D228" s="324">
        <v>287.56666666666666</v>
      </c>
      <c r="E228" s="324">
        <v>282.7833333333333</v>
      </c>
      <c r="F228" s="324">
        <v>279.31666666666666</v>
      </c>
      <c r="G228" s="324">
        <v>274.5333333333333</v>
      </c>
      <c r="H228" s="324">
        <v>291.0333333333333</v>
      </c>
      <c r="I228" s="324">
        <v>295.81666666666672</v>
      </c>
      <c r="J228" s="324">
        <v>299.2833333333333</v>
      </c>
      <c r="K228" s="323">
        <v>292.35000000000002</v>
      </c>
      <c r="L228" s="323">
        <v>284.10000000000002</v>
      </c>
      <c r="M228" s="323">
        <v>5.4445499999999996</v>
      </c>
      <c r="N228" s="1"/>
      <c r="O228" s="1"/>
    </row>
    <row r="229" spans="1:15" ht="12.75" customHeight="1">
      <c r="A229" s="30">
        <v>219</v>
      </c>
      <c r="B229" s="342" t="s">
        <v>397</v>
      </c>
      <c r="C229" s="323">
        <v>1602.25</v>
      </c>
      <c r="D229" s="324">
        <v>1596.0833333333333</v>
      </c>
      <c r="E229" s="324">
        <v>1576.1666666666665</v>
      </c>
      <c r="F229" s="324">
        <v>1550.0833333333333</v>
      </c>
      <c r="G229" s="324">
        <v>1530.1666666666665</v>
      </c>
      <c r="H229" s="324">
        <v>1622.1666666666665</v>
      </c>
      <c r="I229" s="324">
        <v>1642.083333333333</v>
      </c>
      <c r="J229" s="324">
        <v>1668.1666666666665</v>
      </c>
      <c r="K229" s="323">
        <v>1616</v>
      </c>
      <c r="L229" s="323">
        <v>1570</v>
      </c>
      <c r="M229" s="323">
        <v>0.68579999999999997</v>
      </c>
      <c r="N229" s="1"/>
      <c r="O229" s="1"/>
    </row>
    <row r="230" spans="1:15" ht="12.75" customHeight="1">
      <c r="A230" s="30">
        <v>220</v>
      </c>
      <c r="B230" s="342" t="s">
        <v>130</v>
      </c>
      <c r="C230" s="323">
        <v>216.1</v>
      </c>
      <c r="D230" s="324">
        <v>215.70000000000002</v>
      </c>
      <c r="E230" s="324">
        <v>210.05000000000004</v>
      </c>
      <c r="F230" s="324">
        <v>204.00000000000003</v>
      </c>
      <c r="G230" s="324">
        <v>198.35000000000005</v>
      </c>
      <c r="H230" s="324">
        <v>221.75000000000003</v>
      </c>
      <c r="I230" s="324">
        <v>227.4</v>
      </c>
      <c r="J230" s="324">
        <v>233.45000000000002</v>
      </c>
      <c r="K230" s="323">
        <v>221.35</v>
      </c>
      <c r="L230" s="323">
        <v>209.65</v>
      </c>
      <c r="M230" s="323">
        <v>191.98052000000001</v>
      </c>
      <c r="N230" s="1"/>
      <c r="O230" s="1"/>
    </row>
    <row r="231" spans="1:15" ht="12.75" customHeight="1">
      <c r="A231" s="30">
        <v>221</v>
      </c>
      <c r="B231" s="342" t="s">
        <v>402</v>
      </c>
      <c r="C231" s="323">
        <v>208.95</v>
      </c>
      <c r="D231" s="324">
        <v>210.03333333333333</v>
      </c>
      <c r="E231" s="324">
        <v>206.66666666666666</v>
      </c>
      <c r="F231" s="324">
        <v>204.38333333333333</v>
      </c>
      <c r="G231" s="324">
        <v>201.01666666666665</v>
      </c>
      <c r="H231" s="324">
        <v>212.31666666666666</v>
      </c>
      <c r="I231" s="324">
        <v>215.68333333333334</v>
      </c>
      <c r="J231" s="324">
        <v>217.96666666666667</v>
      </c>
      <c r="K231" s="323">
        <v>213.4</v>
      </c>
      <c r="L231" s="323">
        <v>207.75</v>
      </c>
      <c r="M231" s="323">
        <v>17.566610000000001</v>
      </c>
      <c r="N231" s="1"/>
      <c r="O231" s="1"/>
    </row>
    <row r="232" spans="1:15" ht="12.75" customHeight="1">
      <c r="A232" s="30">
        <v>222</v>
      </c>
      <c r="B232" s="342" t="s">
        <v>264</v>
      </c>
      <c r="C232" s="323">
        <v>4487.75</v>
      </c>
      <c r="D232" s="324">
        <v>4507.583333333333</v>
      </c>
      <c r="E232" s="324">
        <v>4430.1666666666661</v>
      </c>
      <c r="F232" s="324">
        <v>4372.583333333333</v>
      </c>
      <c r="G232" s="324">
        <v>4295.1666666666661</v>
      </c>
      <c r="H232" s="324">
        <v>4565.1666666666661</v>
      </c>
      <c r="I232" s="324">
        <v>4642.5833333333321</v>
      </c>
      <c r="J232" s="324">
        <v>4700.1666666666661</v>
      </c>
      <c r="K232" s="323">
        <v>4585</v>
      </c>
      <c r="L232" s="323">
        <v>4450</v>
      </c>
      <c r="M232" s="323">
        <v>0.99209000000000003</v>
      </c>
      <c r="N232" s="1"/>
      <c r="O232" s="1"/>
    </row>
    <row r="233" spans="1:15" ht="12.75" customHeight="1">
      <c r="A233" s="30">
        <v>223</v>
      </c>
      <c r="B233" s="342" t="s">
        <v>404</v>
      </c>
      <c r="C233" s="323">
        <v>151.44999999999999</v>
      </c>
      <c r="D233" s="324">
        <v>153.21666666666667</v>
      </c>
      <c r="E233" s="324">
        <v>149.23333333333335</v>
      </c>
      <c r="F233" s="324">
        <v>147.01666666666668</v>
      </c>
      <c r="G233" s="324">
        <v>143.03333333333336</v>
      </c>
      <c r="H233" s="324">
        <v>155.43333333333334</v>
      </c>
      <c r="I233" s="324">
        <v>159.41666666666663</v>
      </c>
      <c r="J233" s="324">
        <v>161.63333333333333</v>
      </c>
      <c r="K233" s="323">
        <v>157.19999999999999</v>
      </c>
      <c r="L233" s="323">
        <v>151</v>
      </c>
      <c r="M233" s="323">
        <v>15.569610000000001</v>
      </c>
      <c r="N233" s="1"/>
      <c r="O233" s="1"/>
    </row>
    <row r="234" spans="1:15" ht="12.75" customHeight="1">
      <c r="A234" s="30">
        <v>224</v>
      </c>
      <c r="B234" s="342" t="s">
        <v>131</v>
      </c>
      <c r="C234" s="323">
        <v>1832.8</v>
      </c>
      <c r="D234" s="324">
        <v>1833.2833333333335</v>
      </c>
      <c r="E234" s="324">
        <v>1811.5666666666671</v>
      </c>
      <c r="F234" s="324">
        <v>1790.3333333333335</v>
      </c>
      <c r="G234" s="324">
        <v>1768.616666666667</v>
      </c>
      <c r="H234" s="324">
        <v>1854.5166666666671</v>
      </c>
      <c r="I234" s="324">
        <v>1876.2333333333338</v>
      </c>
      <c r="J234" s="324">
        <v>1897.4666666666672</v>
      </c>
      <c r="K234" s="323">
        <v>1855</v>
      </c>
      <c r="L234" s="323">
        <v>1812.05</v>
      </c>
      <c r="M234" s="323">
        <v>6.2855600000000003</v>
      </c>
      <c r="N234" s="1"/>
      <c r="O234" s="1"/>
    </row>
    <row r="235" spans="1:15" ht="12.75" customHeight="1">
      <c r="A235" s="30">
        <v>225</v>
      </c>
      <c r="B235" s="342" t="s">
        <v>835</v>
      </c>
      <c r="C235" s="323">
        <v>1558.95</v>
      </c>
      <c r="D235" s="324">
        <v>1572.7166666666665</v>
      </c>
      <c r="E235" s="324">
        <v>1539.2333333333329</v>
      </c>
      <c r="F235" s="324">
        <v>1519.5166666666664</v>
      </c>
      <c r="G235" s="324">
        <v>1486.0333333333328</v>
      </c>
      <c r="H235" s="324">
        <v>1592.4333333333329</v>
      </c>
      <c r="I235" s="324">
        <v>1625.9166666666665</v>
      </c>
      <c r="J235" s="324">
        <v>1645.633333333333</v>
      </c>
      <c r="K235" s="323">
        <v>1606.2</v>
      </c>
      <c r="L235" s="323">
        <v>1553</v>
      </c>
      <c r="M235" s="323">
        <v>0.27298</v>
      </c>
      <c r="N235" s="1"/>
      <c r="O235" s="1"/>
    </row>
    <row r="236" spans="1:15" ht="12.75" customHeight="1">
      <c r="A236" s="30">
        <v>226</v>
      </c>
      <c r="B236" s="342" t="s">
        <v>408</v>
      </c>
      <c r="C236" s="323">
        <v>393.1</v>
      </c>
      <c r="D236" s="324">
        <v>397.28333333333336</v>
      </c>
      <c r="E236" s="324">
        <v>386.01666666666671</v>
      </c>
      <c r="F236" s="324">
        <v>378.93333333333334</v>
      </c>
      <c r="G236" s="324">
        <v>367.66666666666669</v>
      </c>
      <c r="H236" s="324">
        <v>404.36666666666673</v>
      </c>
      <c r="I236" s="324">
        <v>415.63333333333338</v>
      </c>
      <c r="J236" s="324">
        <v>422.71666666666675</v>
      </c>
      <c r="K236" s="323">
        <v>408.55</v>
      </c>
      <c r="L236" s="323">
        <v>390.2</v>
      </c>
      <c r="M236" s="323">
        <v>0.88034999999999997</v>
      </c>
      <c r="N236" s="1"/>
      <c r="O236" s="1"/>
    </row>
    <row r="237" spans="1:15" ht="12.75" customHeight="1">
      <c r="A237" s="30">
        <v>227</v>
      </c>
      <c r="B237" s="342" t="s">
        <v>132</v>
      </c>
      <c r="C237" s="323">
        <v>931.35</v>
      </c>
      <c r="D237" s="324">
        <v>934.63333333333333</v>
      </c>
      <c r="E237" s="324">
        <v>924.81666666666661</v>
      </c>
      <c r="F237" s="324">
        <v>918.2833333333333</v>
      </c>
      <c r="G237" s="324">
        <v>908.46666666666658</v>
      </c>
      <c r="H237" s="324">
        <v>941.16666666666663</v>
      </c>
      <c r="I237" s="324">
        <v>950.98333333333346</v>
      </c>
      <c r="J237" s="324">
        <v>957.51666666666665</v>
      </c>
      <c r="K237" s="323">
        <v>944.45</v>
      </c>
      <c r="L237" s="323">
        <v>928.1</v>
      </c>
      <c r="M237" s="323">
        <v>24.330559999999998</v>
      </c>
      <c r="N237" s="1"/>
      <c r="O237" s="1"/>
    </row>
    <row r="238" spans="1:15" ht="12.75" customHeight="1">
      <c r="A238" s="30">
        <v>228</v>
      </c>
      <c r="B238" s="342" t="s">
        <v>133</v>
      </c>
      <c r="C238" s="323">
        <v>213.9</v>
      </c>
      <c r="D238" s="324">
        <v>213.98333333333335</v>
      </c>
      <c r="E238" s="324">
        <v>212.2166666666667</v>
      </c>
      <c r="F238" s="324">
        <v>210.53333333333336</v>
      </c>
      <c r="G238" s="324">
        <v>208.76666666666671</v>
      </c>
      <c r="H238" s="324">
        <v>215.66666666666669</v>
      </c>
      <c r="I238" s="324">
        <v>217.43333333333334</v>
      </c>
      <c r="J238" s="324">
        <v>219.11666666666667</v>
      </c>
      <c r="K238" s="323">
        <v>215.75</v>
      </c>
      <c r="L238" s="323">
        <v>212.3</v>
      </c>
      <c r="M238" s="323">
        <v>24.453199999999999</v>
      </c>
      <c r="N238" s="1"/>
      <c r="O238" s="1"/>
    </row>
    <row r="239" spans="1:15" ht="12.75" customHeight="1">
      <c r="A239" s="30">
        <v>229</v>
      </c>
      <c r="B239" s="342" t="s">
        <v>409</v>
      </c>
      <c r="C239" s="323">
        <v>21.75</v>
      </c>
      <c r="D239" s="324">
        <v>21.416666666666668</v>
      </c>
      <c r="E239" s="324">
        <v>20.083333333333336</v>
      </c>
      <c r="F239" s="324">
        <v>18.416666666666668</v>
      </c>
      <c r="G239" s="324">
        <v>17.083333333333336</v>
      </c>
      <c r="H239" s="324">
        <v>23.083333333333336</v>
      </c>
      <c r="I239" s="324">
        <v>24.416666666666671</v>
      </c>
      <c r="J239" s="324">
        <v>26.083333333333336</v>
      </c>
      <c r="K239" s="323">
        <v>22.75</v>
      </c>
      <c r="L239" s="323">
        <v>19.75</v>
      </c>
      <c r="M239" s="323">
        <v>107.30867000000001</v>
      </c>
      <c r="N239" s="1"/>
      <c r="O239" s="1"/>
    </row>
    <row r="240" spans="1:15" ht="12.75" customHeight="1">
      <c r="A240" s="30">
        <v>230</v>
      </c>
      <c r="B240" s="342" t="s">
        <v>134</v>
      </c>
      <c r="C240" s="323">
        <v>1872.4</v>
      </c>
      <c r="D240" s="324">
        <v>1876.4666666666665</v>
      </c>
      <c r="E240" s="324">
        <v>1852.9333333333329</v>
      </c>
      <c r="F240" s="324">
        <v>1833.4666666666665</v>
      </c>
      <c r="G240" s="324">
        <v>1809.9333333333329</v>
      </c>
      <c r="H240" s="324">
        <v>1895.9333333333329</v>
      </c>
      <c r="I240" s="324">
        <v>1919.4666666666662</v>
      </c>
      <c r="J240" s="324">
        <v>1938.9333333333329</v>
      </c>
      <c r="K240" s="323">
        <v>1900</v>
      </c>
      <c r="L240" s="323">
        <v>1857</v>
      </c>
      <c r="M240" s="323">
        <v>61.928240000000002</v>
      </c>
      <c r="N240" s="1"/>
      <c r="O240" s="1"/>
    </row>
    <row r="241" spans="1:15" ht="12.75" customHeight="1">
      <c r="A241" s="30">
        <v>231</v>
      </c>
      <c r="B241" s="342" t="s">
        <v>410</v>
      </c>
      <c r="C241" s="323">
        <v>1581.05</v>
      </c>
      <c r="D241" s="324">
        <v>1604.3833333333332</v>
      </c>
      <c r="E241" s="324">
        <v>1548.7666666666664</v>
      </c>
      <c r="F241" s="324">
        <v>1516.4833333333331</v>
      </c>
      <c r="G241" s="324">
        <v>1460.8666666666663</v>
      </c>
      <c r="H241" s="324">
        <v>1636.6666666666665</v>
      </c>
      <c r="I241" s="324">
        <v>1692.2833333333333</v>
      </c>
      <c r="J241" s="324">
        <v>1724.5666666666666</v>
      </c>
      <c r="K241" s="323">
        <v>1660</v>
      </c>
      <c r="L241" s="323">
        <v>1572.1</v>
      </c>
      <c r="M241" s="323">
        <v>0.52242</v>
      </c>
      <c r="N241" s="1"/>
      <c r="O241" s="1"/>
    </row>
    <row r="242" spans="1:15" ht="12.75" customHeight="1">
      <c r="A242" s="30">
        <v>232</v>
      </c>
      <c r="B242" s="342" t="s">
        <v>411</v>
      </c>
      <c r="C242" s="323">
        <v>449.05</v>
      </c>
      <c r="D242" s="324">
        <v>448.5</v>
      </c>
      <c r="E242" s="324">
        <v>443.95</v>
      </c>
      <c r="F242" s="324">
        <v>438.84999999999997</v>
      </c>
      <c r="G242" s="324">
        <v>434.29999999999995</v>
      </c>
      <c r="H242" s="324">
        <v>453.6</v>
      </c>
      <c r="I242" s="324">
        <v>458.15</v>
      </c>
      <c r="J242" s="324">
        <v>463.25000000000006</v>
      </c>
      <c r="K242" s="323">
        <v>453.05</v>
      </c>
      <c r="L242" s="323">
        <v>443.4</v>
      </c>
      <c r="M242" s="323">
        <v>6.8729800000000001</v>
      </c>
      <c r="N242" s="1"/>
      <c r="O242" s="1"/>
    </row>
    <row r="243" spans="1:15" ht="12.75" customHeight="1">
      <c r="A243" s="30">
        <v>233</v>
      </c>
      <c r="B243" s="342" t="s">
        <v>412</v>
      </c>
      <c r="C243" s="323">
        <v>837.7</v>
      </c>
      <c r="D243" s="324">
        <v>832</v>
      </c>
      <c r="E243" s="324">
        <v>822.2</v>
      </c>
      <c r="F243" s="324">
        <v>806.7</v>
      </c>
      <c r="G243" s="324">
        <v>796.90000000000009</v>
      </c>
      <c r="H243" s="324">
        <v>847.5</v>
      </c>
      <c r="I243" s="324">
        <v>857.3</v>
      </c>
      <c r="J243" s="324">
        <v>872.8</v>
      </c>
      <c r="K243" s="323">
        <v>841.8</v>
      </c>
      <c r="L243" s="323">
        <v>816.5</v>
      </c>
      <c r="M243" s="323">
        <v>8.5328700000000008</v>
      </c>
      <c r="N243" s="1"/>
      <c r="O243" s="1"/>
    </row>
    <row r="244" spans="1:15" ht="12.75" customHeight="1">
      <c r="A244" s="30">
        <v>234</v>
      </c>
      <c r="B244" s="342" t="s">
        <v>406</v>
      </c>
      <c r="C244" s="323">
        <v>17.95</v>
      </c>
      <c r="D244" s="324">
        <v>18.149999999999999</v>
      </c>
      <c r="E244" s="324">
        <v>17.699999999999996</v>
      </c>
      <c r="F244" s="324">
        <v>17.449999999999996</v>
      </c>
      <c r="G244" s="324">
        <v>16.999999999999993</v>
      </c>
      <c r="H244" s="324">
        <v>18.399999999999999</v>
      </c>
      <c r="I244" s="324">
        <v>18.850000000000001</v>
      </c>
      <c r="J244" s="324">
        <v>19.100000000000001</v>
      </c>
      <c r="K244" s="323">
        <v>18.600000000000001</v>
      </c>
      <c r="L244" s="323">
        <v>17.899999999999999</v>
      </c>
      <c r="M244" s="323">
        <v>35.588000000000001</v>
      </c>
      <c r="N244" s="1"/>
      <c r="O244" s="1"/>
    </row>
    <row r="245" spans="1:15" ht="12.75" customHeight="1">
      <c r="A245" s="30">
        <v>235</v>
      </c>
      <c r="B245" s="342" t="s">
        <v>135</v>
      </c>
      <c r="C245" s="323">
        <v>121.7</v>
      </c>
      <c r="D245" s="324">
        <v>121.78333333333335</v>
      </c>
      <c r="E245" s="324">
        <v>120.56666666666669</v>
      </c>
      <c r="F245" s="324">
        <v>119.43333333333335</v>
      </c>
      <c r="G245" s="324">
        <v>118.2166666666667</v>
      </c>
      <c r="H245" s="324">
        <v>122.91666666666669</v>
      </c>
      <c r="I245" s="324">
        <v>124.13333333333335</v>
      </c>
      <c r="J245" s="324">
        <v>125.26666666666668</v>
      </c>
      <c r="K245" s="323">
        <v>123</v>
      </c>
      <c r="L245" s="323">
        <v>120.65</v>
      </c>
      <c r="M245" s="323">
        <v>168.47442000000001</v>
      </c>
      <c r="N245" s="1"/>
      <c r="O245" s="1"/>
    </row>
    <row r="246" spans="1:15" ht="12.75" customHeight="1">
      <c r="A246" s="30">
        <v>236</v>
      </c>
      <c r="B246" s="342" t="s">
        <v>398</v>
      </c>
      <c r="C246" s="323">
        <v>393.85</v>
      </c>
      <c r="D246" s="324">
        <v>398.16666666666669</v>
      </c>
      <c r="E246" s="324">
        <v>387.38333333333338</v>
      </c>
      <c r="F246" s="324">
        <v>380.91666666666669</v>
      </c>
      <c r="G246" s="324">
        <v>370.13333333333338</v>
      </c>
      <c r="H246" s="324">
        <v>404.63333333333338</v>
      </c>
      <c r="I246" s="324">
        <v>415.41666666666669</v>
      </c>
      <c r="J246" s="324">
        <v>421.88333333333338</v>
      </c>
      <c r="K246" s="323">
        <v>408.95</v>
      </c>
      <c r="L246" s="323">
        <v>391.7</v>
      </c>
      <c r="M246" s="323">
        <v>4.37094</v>
      </c>
      <c r="N246" s="1"/>
      <c r="O246" s="1"/>
    </row>
    <row r="247" spans="1:15" ht="12.75" customHeight="1">
      <c r="A247" s="30">
        <v>237</v>
      </c>
      <c r="B247" s="342" t="s">
        <v>265</v>
      </c>
      <c r="C247" s="323">
        <v>991.25</v>
      </c>
      <c r="D247" s="324">
        <v>995.91666666666663</v>
      </c>
      <c r="E247" s="324">
        <v>980.63333333333321</v>
      </c>
      <c r="F247" s="324">
        <v>970.01666666666654</v>
      </c>
      <c r="G247" s="324">
        <v>954.73333333333312</v>
      </c>
      <c r="H247" s="324">
        <v>1006.5333333333333</v>
      </c>
      <c r="I247" s="324">
        <v>1021.8166666666668</v>
      </c>
      <c r="J247" s="324">
        <v>1032.4333333333334</v>
      </c>
      <c r="K247" s="323">
        <v>1011.2</v>
      </c>
      <c r="L247" s="323">
        <v>985.3</v>
      </c>
      <c r="M247" s="323">
        <v>2.67686</v>
      </c>
      <c r="N247" s="1"/>
      <c r="O247" s="1"/>
    </row>
    <row r="248" spans="1:15" ht="12.75" customHeight="1">
      <c r="A248" s="30">
        <v>238</v>
      </c>
      <c r="B248" s="342" t="s">
        <v>399</v>
      </c>
      <c r="C248" s="323">
        <v>228.25</v>
      </c>
      <c r="D248" s="324">
        <v>228.08333333333334</v>
      </c>
      <c r="E248" s="324">
        <v>222.16666666666669</v>
      </c>
      <c r="F248" s="324">
        <v>216.08333333333334</v>
      </c>
      <c r="G248" s="324">
        <v>210.16666666666669</v>
      </c>
      <c r="H248" s="324">
        <v>234.16666666666669</v>
      </c>
      <c r="I248" s="324">
        <v>240.08333333333337</v>
      </c>
      <c r="J248" s="324">
        <v>246.16666666666669</v>
      </c>
      <c r="K248" s="323">
        <v>234</v>
      </c>
      <c r="L248" s="323">
        <v>222</v>
      </c>
      <c r="M248" s="323">
        <v>13.98964</v>
      </c>
      <c r="N248" s="1"/>
      <c r="O248" s="1"/>
    </row>
    <row r="249" spans="1:15" ht="12.75" customHeight="1">
      <c r="A249" s="30">
        <v>239</v>
      </c>
      <c r="B249" s="342" t="s">
        <v>400</v>
      </c>
      <c r="C249" s="323">
        <v>41.2</v>
      </c>
      <c r="D249" s="324">
        <v>41.300000000000004</v>
      </c>
      <c r="E249" s="324">
        <v>41.000000000000007</v>
      </c>
      <c r="F249" s="324">
        <v>40.800000000000004</v>
      </c>
      <c r="G249" s="324">
        <v>40.500000000000007</v>
      </c>
      <c r="H249" s="324">
        <v>41.500000000000007</v>
      </c>
      <c r="I249" s="324">
        <v>41.800000000000004</v>
      </c>
      <c r="J249" s="324">
        <v>42.000000000000007</v>
      </c>
      <c r="K249" s="323">
        <v>41.6</v>
      </c>
      <c r="L249" s="323">
        <v>41.1</v>
      </c>
      <c r="M249" s="323">
        <v>11.60995</v>
      </c>
      <c r="N249" s="1"/>
      <c r="O249" s="1"/>
    </row>
    <row r="250" spans="1:15" ht="12.75" customHeight="1">
      <c r="A250" s="30">
        <v>240</v>
      </c>
      <c r="B250" s="342" t="s">
        <v>136</v>
      </c>
      <c r="C250" s="323">
        <v>766.45</v>
      </c>
      <c r="D250" s="324">
        <v>771.68333333333339</v>
      </c>
      <c r="E250" s="324">
        <v>757.76666666666677</v>
      </c>
      <c r="F250" s="324">
        <v>749.08333333333337</v>
      </c>
      <c r="G250" s="324">
        <v>735.16666666666674</v>
      </c>
      <c r="H250" s="324">
        <v>780.36666666666679</v>
      </c>
      <c r="I250" s="324">
        <v>794.2833333333333</v>
      </c>
      <c r="J250" s="324">
        <v>802.96666666666681</v>
      </c>
      <c r="K250" s="323">
        <v>785.6</v>
      </c>
      <c r="L250" s="323">
        <v>763</v>
      </c>
      <c r="M250" s="323">
        <v>30.002649999999999</v>
      </c>
      <c r="N250" s="1"/>
      <c r="O250" s="1"/>
    </row>
    <row r="251" spans="1:15" ht="12.75" customHeight="1">
      <c r="A251" s="30">
        <v>241</v>
      </c>
      <c r="B251" s="342" t="s">
        <v>828</v>
      </c>
      <c r="C251" s="323">
        <v>22.35</v>
      </c>
      <c r="D251" s="324">
        <v>22.400000000000002</v>
      </c>
      <c r="E251" s="324">
        <v>22.200000000000003</v>
      </c>
      <c r="F251" s="324">
        <v>22.05</v>
      </c>
      <c r="G251" s="324">
        <v>21.85</v>
      </c>
      <c r="H251" s="324">
        <v>22.550000000000004</v>
      </c>
      <c r="I251" s="324">
        <v>22.75</v>
      </c>
      <c r="J251" s="324">
        <v>22.900000000000006</v>
      </c>
      <c r="K251" s="323">
        <v>22.6</v>
      </c>
      <c r="L251" s="323">
        <v>22.25</v>
      </c>
      <c r="M251" s="323">
        <v>69.724239999999995</v>
      </c>
      <c r="N251" s="1"/>
      <c r="O251" s="1"/>
    </row>
    <row r="252" spans="1:15" ht="12.75" customHeight="1">
      <c r="A252" s="30">
        <v>242</v>
      </c>
      <c r="B252" s="342" t="s">
        <v>263</v>
      </c>
      <c r="C252" s="323">
        <v>651.35</v>
      </c>
      <c r="D252" s="324">
        <v>659.69999999999993</v>
      </c>
      <c r="E252" s="324">
        <v>640.39999999999986</v>
      </c>
      <c r="F252" s="324">
        <v>629.44999999999993</v>
      </c>
      <c r="G252" s="324">
        <v>610.14999999999986</v>
      </c>
      <c r="H252" s="324">
        <v>670.64999999999986</v>
      </c>
      <c r="I252" s="324">
        <v>689.94999999999982</v>
      </c>
      <c r="J252" s="324">
        <v>700.89999999999986</v>
      </c>
      <c r="K252" s="323">
        <v>679</v>
      </c>
      <c r="L252" s="323">
        <v>648.75</v>
      </c>
      <c r="M252" s="323">
        <v>4.1776200000000001</v>
      </c>
      <c r="N252" s="1"/>
      <c r="O252" s="1"/>
    </row>
    <row r="253" spans="1:15" ht="12.75" customHeight="1">
      <c r="A253" s="30">
        <v>243</v>
      </c>
      <c r="B253" s="342" t="s">
        <v>137</v>
      </c>
      <c r="C253" s="323">
        <v>252</v>
      </c>
      <c r="D253" s="324">
        <v>251.4</v>
      </c>
      <c r="E253" s="324">
        <v>249.10000000000002</v>
      </c>
      <c r="F253" s="324">
        <v>246.20000000000002</v>
      </c>
      <c r="G253" s="324">
        <v>243.90000000000003</v>
      </c>
      <c r="H253" s="324">
        <v>254.3</v>
      </c>
      <c r="I253" s="324">
        <v>256.60000000000002</v>
      </c>
      <c r="J253" s="324">
        <v>259.5</v>
      </c>
      <c r="K253" s="323">
        <v>253.7</v>
      </c>
      <c r="L253" s="323">
        <v>248.5</v>
      </c>
      <c r="M253" s="323">
        <v>404.91633000000002</v>
      </c>
      <c r="N253" s="1"/>
      <c r="O253" s="1"/>
    </row>
    <row r="254" spans="1:15" ht="12.75" customHeight="1">
      <c r="A254" s="30">
        <v>244</v>
      </c>
      <c r="B254" s="342" t="s">
        <v>401</v>
      </c>
      <c r="C254" s="323">
        <v>100.25</v>
      </c>
      <c r="D254" s="324">
        <v>101.06666666666666</v>
      </c>
      <c r="E254" s="324">
        <v>99.183333333333323</v>
      </c>
      <c r="F254" s="324">
        <v>98.11666666666666</v>
      </c>
      <c r="G254" s="324">
        <v>96.23333333333332</v>
      </c>
      <c r="H254" s="324">
        <v>102.13333333333333</v>
      </c>
      <c r="I254" s="324">
        <v>104.01666666666665</v>
      </c>
      <c r="J254" s="324">
        <v>105.08333333333333</v>
      </c>
      <c r="K254" s="323">
        <v>102.95</v>
      </c>
      <c r="L254" s="323">
        <v>100</v>
      </c>
      <c r="M254" s="323">
        <v>1.7446999999999999</v>
      </c>
      <c r="N254" s="1"/>
      <c r="O254" s="1"/>
    </row>
    <row r="255" spans="1:15" ht="12.75" customHeight="1">
      <c r="A255" s="30">
        <v>245</v>
      </c>
      <c r="B255" s="342" t="s">
        <v>419</v>
      </c>
      <c r="C255" s="323">
        <v>99.9</v>
      </c>
      <c r="D255" s="324">
        <v>101.05000000000001</v>
      </c>
      <c r="E255" s="324">
        <v>98.15000000000002</v>
      </c>
      <c r="F255" s="324">
        <v>96.4</v>
      </c>
      <c r="G255" s="324">
        <v>93.500000000000014</v>
      </c>
      <c r="H255" s="324">
        <v>102.80000000000003</v>
      </c>
      <c r="I255" s="324">
        <v>105.7</v>
      </c>
      <c r="J255" s="324">
        <v>107.45000000000003</v>
      </c>
      <c r="K255" s="323">
        <v>103.95</v>
      </c>
      <c r="L255" s="323">
        <v>99.3</v>
      </c>
      <c r="M255" s="323">
        <v>12.80279</v>
      </c>
      <c r="N255" s="1"/>
      <c r="O255" s="1"/>
    </row>
    <row r="256" spans="1:15" ht="12.75" customHeight="1">
      <c r="A256" s="30">
        <v>246</v>
      </c>
      <c r="B256" s="342" t="s">
        <v>413</v>
      </c>
      <c r="C256" s="323">
        <v>1584.85</v>
      </c>
      <c r="D256" s="324">
        <v>1588.2833333333335</v>
      </c>
      <c r="E256" s="324">
        <v>1561.5666666666671</v>
      </c>
      <c r="F256" s="324">
        <v>1538.2833333333335</v>
      </c>
      <c r="G256" s="324">
        <v>1511.5666666666671</v>
      </c>
      <c r="H256" s="324">
        <v>1611.5666666666671</v>
      </c>
      <c r="I256" s="324">
        <v>1638.2833333333338</v>
      </c>
      <c r="J256" s="324">
        <v>1661.5666666666671</v>
      </c>
      <c r="K256" s="323">
        <v>1615</v>
      </c>
      <c r="L256" s="323">
        <v>1565</v>
      </c>
      <c r="M256" s="323">
        <v>0.66547999999999996</v>
      </c>
      <c r="N256" s="1"/>
      <c r="O256" s="1"/>
    </row>
    <row r="257" spans="1:15" ht="12.75" customHeight="1">
      <c r="A257" s="30">
        <v>247</v>
      </c>
      <c r="B257" s="342" t="s">
        <v>423</v>
      </c>
      <c r="C257" s="323">
        <v>1862.55</v>
      </c>
      <c r="D257" s="324">
        <v>1877.7</v>
      </c>
      <c r="E257" s="324">
        <v>1833.4</v>
      </c>
      <c r="F257" s="324">
        <v>1804.25</v>
      </c>
      <c r="G257" s="324">
        <v>1759.95</v>
      </c>
      <c r="H257" s="324">
        <v>1906.8500000000001</v>
      </c>
      <c r="I257" s="324">
        <v>1951.1499999999999</v>
      </c>
      <c r="J257" s="324">
        <v>1980.3000000000002</v>
      </c>
      <c r="K257" s="323">
        <v>1922</v>
      </c>
      <c r="L257" s="323">
        <v>1848.55</v>
      </c>
      <c r="M257" s="323">
        <v>9.5799999999999996E-2</v>
      </c>
      <c r="N257" s="1"/>
      <c r="O257" s="1"/>
    </row>
    <row r="258" spans="1:15" ht="12.75" customHeight="1">
      <c r="A258" s="30">
        <v>248</v>
      </c>
      <c r="B258" s="342" t="s">
        <v>420</v>
      </c>
      <c r="C258" s="323">
        <v>93.95</v>
      </c>
      <c r="D258" s="324">
        <v>94.666666666666671</v>
      </c>
      <c r="E258" s="324">
        <v>90.683333333333337</v>
      </c>
      <c r="F258" s="324">
        <v>87.416666666666671</v>
      </c>
      <c r="G258" s="324">
        <v>83.433333333333337</v>
      </c>
      <c r="H258" s="324">
        <v>97.933333333333337</v>
      </c>
      <c r="I258" s="324">
        <v>101.91666666666666</v>
      </c>
      <c r="J258" s="324">
        <v>105.18333333333334</v>
      </c>
      <c r="K258" s="323">
        <v>98.65</v>
      </c>
      <c r="L258" s="323">
        <v>91.4</v>
      </c>
      <c r="M258" s="323">
        <v>38.402209999999997</v>
      </c>
      <c r="N258" s="1"/>
      <c r="O258" s="1"/>
    </row>
    <row r="259" spans="1:15" ht="12.75" customHeight="1">
      <c r="A259" s="30">
        <v>249</v>
      </c>
      <c r="B259" s="342" t="s">
        <v>138</v>
      </c>
      <c r="C259" s="323">
        <v>510.8</v>
      </c>
      <c r="D259" s="324">
        <v>503.58333333333331</v>
      </c>
      <c r="E259" s="324">
        <v>492.81666666666661</v>
      </c>
      <c r="F259" s="324">
        <v>474.83333333333331</v>
      </c>
      <c r="G259" s="324">
        <v>464.06666666666661</v>
      </c>
      <c r="H259" s="324">
        <v>521.56666666666661</v>
      </c>
      <c r="I259" s="324">
        <v>532.33333333333337</v>
      </c>
      <c r="J259" s="324">
        <v>550.31666666666661</v>
      </c>
      <c r="K259" s="323">
        <v>514.35</v>
      </c>
      <c r="L259" s="323">
        <v>485.6</v>
      </c>
      <c r="M259" s="323">
        <v>133.25630000000001</v>
      </c>
      <c r="N259" s="1"/>
      <c r="O259" s="1"/>
    </row>
    <row r="260" spans="1:15" ht="12.75" customHeight="1">
      <c r="A260" s="30">
        <v>250</v>
      </c>
      <c r="B260" s="342" t="s">
        <v>414</v>
      </c>
      <c r="C260" s="323">
        <v>2328.4</v>
      </c>
      <c r="D260" s="324">
        <v>2350.75</v>
      </c>
      <c r="E260" s="324">
        <v>2287.65</v>
      </c>
      <c r="F260" s="324">
        <v>2246.9</v>
      </c>
      <c r="G260" s="324">
        <v>2183.8000000000002</v>
      </c>
      <c r="H260" s="324">
        <v>2391.5</v>
      </c>
      <c r="I260" s="324">
        <v>2454.6000000000004</v>
      </c>
      <c r="J260" s="324">
        <v>2495.35</v>
      </c>
      <c r="K260" s="323">
        <v>2413.85</v>
      </c>
      <c r="L260" s="323">
        <v>2310</v>
      </c>
      <c r="M260" s="323">
        <v>2.66411</v>
      </c>
      <c r="N260" s="1"/>
      <c r="O260" s="1"/>
    </row>
    <row r="261" spans="1:15" ht="12.75" customHeight="1">
      <c r="A261" s="30">
        <v>251</v>
      </c>
      <c r="B261" s="342" t="s">
        <v>415</v>
      </c>
      <c r="C261" s="323">
        <v>415.85</v>
      </c>
      <c r="D261" s="324">
        <v>419.13333333333338</v>
      </c>
      <c r="E261" s="324">
        <v>410.26666666666677</v>
      </c>
      <c r="F261" s="324">
        <v>404.68333333333339</v>
      </c>
      <c r="G261" s="324">
        <v>395.81666666666678</v>
      </c>
      <c r="H261" s="324">
        <v>424.71666666666675</v>
      </c>
      <c r="I261" s="324">
        <v>433.58333333333343</v>
      </c>
      <c r="J261" s="324">
        <v>439.16666666666674</v>
      </c>
      <c r="K261" s="323">
        <v>428</v>
      </c>
      <c r="L261" s="323">
        <v>413.55</v>
      </c>
      <c r="M261" s="323">
        <v>2.1631100000000001</v>
      </c>
      <c r="N261" s="1"/>
      <c r="O261" s="1"/>
    </row>
    <row r="262" spans="1:15" ht="12.75" customHeight="1">
      <c r="A262" s="30">
        <v>252</v>
      </c>
      <c r="B262" s="342" t="s">
        <v>416</v>
      </c>
      <c r="C262" s="323">
        <v>311.05</v>
      </c>
      <c r="D262" s="324">
        <v>312.73333333333335</v>
      </c>
      <c r="E262" s="324">
        <v>307.51666666666671</v>
      </c>
      <c r="F262" s="324">
        <v>303.98333333333335</v>
      </c>
      <c r="G262" s="324">
        <v>298.76666666666671</v>
      </c>
      <c r="H262" s="324">
        <v>316.26666666666671</v>
      </c>
      <c r="I262" s="324">
        <v>321.48333333333341</v>
      </c>
      <c r="J262" s="324">
        <v>325.01666666666671</v>
      </c>
      <c r="K262" s="323">
        <v>317.95</v>
      </c>
      <c r="L262" s="323">
        <v>309.2</v>
      </c>
      <c r="M262" s="323">
        <v>11.58844</v>
      </c>
      <c r="N262" s="1"/>
      <c r="O262" s="1"/>
    </row>
    <row r="263" spans="1:15" ht="12.75" customHeight="1">
      <c r="A263" s="30">
        <v>253</v>
      </c>
      <c r="B263" s="342" t="s">
        <v>417</v>
      </c>
      <c r="C263" s="323">
        <v>107.55</v>
      </c>
      <c r="D263" s="324">
        <v>107.68333333333332</v>
      </c>
      <c r="E263" s="324">
        <v>106.76666666666665</v>
      </c>
      <c r="F263" s="324">
        <v>105.98333333333333</v>
      </c>
      <c r="G263" s="324">
        <v>105.06666666666666</v>
      </c>
      <c r="H263" s="324">
        <v>108.46666666666664</v>
      </c>
      <c r="I263" s="324">
        <v>109.3833333333333</v>
      </c>
      <c r="J263" s="324">
        <v>110.16666666666663</v>
      </c>
      <c r="K263" s="323">
        <v>108.6</v>
      </c>
      <c r="L263" s="323">
        <v>106.9</v>
      </c>
      <c r="M263" s="323">
        <v>5.8871200000000004</v>
      </c>
      <c r="N263" s="1"/>
      <c r="O263" s="1"/>
    </row>
    <row r="264" spans="1:15" ht="12.75" customHeight="1">
      <c r="A264" s="30">
        <v>254</v>
      </c>
      <c r="B264" s="342" t="s">
        <v>418</v>
      </c>
      <c r="C264" s="323">
        <v>66.5</v>
      </c>
      <c r="D264" s="324">
        <v>66.766666666666666</v>
      </c>
      <c r="E264" s="324">
        <v>65.983333333333334</v>
      </c>
      <c r="F264" s="324">
        <v>65.466666666666669</v>
      </c>
      <c r="G264" s="324">
        <v>64.683333333333337</v>
      </c>
      <c r="H264" s="324">
        <v>67.283333333333331</v>
      </c>
      <c r="I264" s="324">
        <v>68.066666666666663</v>
      </c>
      <c r="J264" s="324">
        <v>68.583333333333329</v>
      </c>
      <c r="K264" s="323">
        <v>67.55</v>
      </c>
      <c r="L264" s="323">
        <v>66.25</v>
      </c>
      <c r="M264" s="323">
        <v>5.4513999999999996</v>
      </c>
      <c r="N264" s="1"/>
      <c r="O264" s="1"/>
    </row>
    <row r="265" spans="1:15" ht="12.75" customHeight="1">
      <c r="A265" s="30">
        <v>255</v>
      </c>
      <c r="B265" s="342" t="s">
        <v>422</v>
      </c>
      <c r="C265" s="323">
        <v>186.2</v>
      </c>
      <c r="D265" s="324">
        <v>187.43333333333331</v>
      </c>
      <c r="E265" s="324">
        <v>184.16666666666663</v>
      </c>
      <c r="F265" s="324">
        <v>182.13333333333333</v>
      </c>
      <c r="G265" s="324">
        <v>178.86666666666665</v>
      </c>
      <c r="H265" s="324">
        <v>189.46666666666661</v>
      </c>
      <c r="I265" s="324">
        <v>192.73333333333332</v>
      </c>
      <c r="J265" s="324">
        <v>194.76666666666659</v>
      </c>
      <c r="K265" s="323">
        <v>190.7</v>
      </c>
      <c r="L265" s="323">
        <v>185.4</v>
      </c>
      <c r="M265" s="323">
        <v>10.257899999999999</v>
      </c>
      <c r="N265" s="1"/>
      <c r="O265" s="1"/>
    </row>
    <row r="266" spans="1:15" ht="12.75" customHeight="1">
      <c r="A266" s="30">
        <v>256</v>
      </c>
      <c r="B266" s="342" t="s">
        <v>421</v>
      </c>
      <c r="C266" s="323">
        <v>367.15</v>
      </c>
      <c r="D266" s="324">
        <v>367.3</v>
      </c>
      <c r="E266" s="324">
        <v>363.1</v>
      </c>
      <c r="F266" s="324">
        <v>359.05</v>
      </c>
      <c r="G266" s="324">
        <v>354.85</v>
      </c>
      <c r="H266" s="324">
        <v>371.35</v>
      </c>
      <c r="I266" s="324">
        <v>375.54999999999995</v>
      </c>
      <c r="J266" s="324">
        <v>379.6</v>
      </c>
      <c r="K266" s="323">
        <v>371.5</v>
      </c>
      <c r="L266" s="323">
        <v>363.25</v>
      </c>
      <c r="M266" s="323">
        <v>2.0476100000000002</v>
      </c>
      <c r="N266" s="1"/>
      <c r="O266" s="1"/>
    </row>
    <row r="267" spans="1:15" ht="12.75" customHeight="1">
      <c r="A267" s="30">
        <v>257</v>
      </c>
      <c r="B267" s="342" t="s">
        <v>266</v>
      </c>
      <c r="C267" s="323">
        <v>298.14999999999998</v>
      </c>
      <c r="D267" s="324">
        <v>300.05</v>
      </c>
      <c r="E267" s="324">
        <v>295.10000000000002</v>
      </c>
      <c r="F267" s="324">
        <v>292.05</v>
      </c>
      <c r="G267" s="324">
        <v>287.10000000000002</v>
      </c>
      <c r="H267" s="324">
        <v>303.10000000000002</v>
      </c>
      <c r="I267" s="324">
        <v>308.04999999999995</v>
      </c>
      <c r="J267" s="324">
        <v>311.10000000000002</v>
      </c>
      <c r="K267" s="323">
        <v>305</v>
      </c>
      <c r="L267" s="323">
        <v>297</v>
      </c>
      <c r="M267" s="323">
        <v>1.48098</v>
      </c>
      <c r="N267" s="1"/>
      <c r="O267" s="1"/>
    </row>
    <row r="268" spans="1:15" ht="12.75" customHeight="1">
      <c r="A268" s="30">
        <v>258</v>
      </c>
      <c r="B268" s="342" t="s">
        <v>139</v>
      </c>
      <c r="C268" s="323">
        <v>704.4</v>
      </c>
      <c r="D268" s="324">
        <v>702.2166666666667</v>
      </c>
      <c r="E268" s="324">
        <v>694.43333333333339</v>
      </c>
      <c r="F268" s="324">
        <v>684.4666666666667</v>
      </c>
      <c r="G268" s="324">
        <v>676.68333333333339</v>
      </c>
      <c r="H268" s="324">
        <v>712.18333333333339</v>
      </c>
      <c r="I268" s="324">
        <v>719.9666666666667</v>
      </c>
      <c r="J268" s="324">
        <v>729.93333333333339</v>
      </c>
      <c r="K268" s="323">
        <v>710</v>
      </c>
      <c r="L268" s="323">
        <v>692.25</v>
      </c>
      <c r="M268" s="323">
        <v>89.645319999999998</v>
      </c>
      <c r="N268" s="1"/>
      <c r="O268" s="1"/>
    </row>
    <row r="269" spans="1:15" ht="12.75" customHeight="1">
      <c r="A269" s="30">
        <v>259</v>
      </c>
      <c r="B269" s="342" t="s">
        <v>140</v>
      </c>
      <c r="C269" s="323">
        <v>2651.3</v>
      </c>
      <c r="D269" s="324">
        <v>2656.9333333333334</v>
      </c>
      <c r="E269" s="324">
        <v>2620.916666666667</v>
      </c>
      <c r="F269" s="324">
        <v>2590.5333333333338</v>
      </c>
      <c r="G269" s="324">
        <v>2554.5166666666673</v>
      </c>
      <c r="H269" s="324">
        <v>2687.3166666666666</v>
      </c>
      <c r="I269" s="324">
        <v>2723.333333333333</v>
      </c>
      <c r="J269" s="324">
        <v>2753.7166666666662</v>
      </c>
      <c r="K269" s="323">
        <v>2692.95</v>
      </c>
      <c r="L269" s="323">
        <v>2626.55</v>
      </c>
      <c r="M269" s="323">
        <v>15.72334</v>
      </c>
      <c r="N269" s="1"/>
      <c r="O269" s="1"/>
    </row>
    <row r="270" spans="1:15" ht="12.75" customHeight="1">
      <c r="A270" s="30">
        <v>260</v>
      </c>
      <c r="B270" s="342" t="s">
        <v>836</v>
      </c>
      <c r="C270" s="323">
        <v>502.85</v>
      </c>
      <c r="D270" s="324">
        <v>505.98333333333335</v>
      </c>
      <c r="E270" s="324">
        <v>497.01666666666665</v>
      </c>
      <c r="F270" s="324">
        <v>491.18333333333328</v>
      </c>
      <c r="G270" s="324">
        <v>482.21666666666658</v>
      </c>
      <c r="H270" s="324">
        <v>511.81666666666672</v>
      </c>
      <c r="I270" s="324">
        <v>520.78333333333342</v>
      </c>
      <c r="J270" s="324">
        <v>526.61666666666679</v>
      </c>
      <c r="K270" s="323">
        <v>514.95000000000005</v>
      </c>
      <c r="L270" s="323">
        <v>500.15</v>
      </c>
      <c r="M270" s="323">
        <v>5.3359100000000002</v>
      </c>
      <c r="N270" s="1"/>
      <c r="O270" s="1"/>
    </row>
    <row r="271" spans="1:15" ht="12.75" customHeight="1">
      <c r="A271" s="30">
        <v>261</v>
      </c>
      <c r="B271" s="342" t="s">
        <v>837</v>
      </c>
      <c r="C271" s="323">
        <v>435.05</v>
      </c>
      <c r="D271" s="324">
        <v>439.38333333333338</v>
      </c>
      <c r="E271" s="324">
        <v>428.76666666666677</v>
      </c>
      <c r="F271" s="324">
        <v>422.48333333333341</v>
      </c>
      <c r="G271" s="324">
        <v>411.86666666666679</v>
      </c>
      <c r="H271" s="324">
        <v>445.66666666666674</v>
      </c>
      <c r="I271" s="324">
        <v>456.28333333333342</v>
      </c>
      <c r="J271" s="324">
        <v>462.56666666666672</v>
      </c>
      <c r="K271" s="323">
        <v>450</v>
      </c>
      <c r="L271" s="323">
        <v>433.1</v>
      </c>
      <c r="M271" s="323">
        <v>2.3035399999999999</v>
      </c>
      <c r="N271" s="1"/>
      <c r="O271" s="1"/>
    </row>
    <row r="272" spans="1:15" ht="12.75" customHeight="1">
      <c r="A272" s="30">
        <v>262</v>
      </c>
      <c r="B272" s="342" t="s">
        <v>424</v>
      </c>
      <c r="C272" s="323">
        <v>748.6</v>
      </c>
      <c r="D272" s="324">
        <v>753.55000000000007</v>
      </c>
      <c r="E272" s="324">
        <v>740.05000000000018</v>
      </c>
      <c r="F272" s="324">
        <v>731.50000000000011</v>
      </c>
      <c r="G272" s="324">
        <v>718.00000000000023</v>
      </c>
      <c r="H272" s="324">
        <v>762.10000000000014</v>
      </c>
      <c r="I272" s="324">
        <v>775.59999999999991</v>
      </c>
      <c r="J272" s="324">
        <v>784.15000000000009</v>
      </c>
      <c r="K272" s="323">
        <v>767.05</v>
      </c>
      <c r="L272" s="323">
        <v>745</v>
      </c>
      <c r="M272" s="323">
        <v>2.9348200000000002</v>
      </c>
      <c r="N272" s="1"/>
      <c r="O272" s="1"/>
    </row>
    <row r="273" spans="1:15" ht="12.75" customHeight="1">
      <c r="A273" s="30">
        <v>263</v>
      </c>
      <c r="B273" s="342" t="s">
        <v>425</v>
      </c>
      <c r="C273" s="323">
        <v>144.65</v>
      </c>
      <c r="D273" s="324">
        <v>144.48333333333335</v>
      </c>
      <c r="E273" s="324">
        <v>142.66666666666669</v>
      </c>
      <c r="F273" s="324">
        <v>140.68333333333334</v>
      </c>
      <c r="G273" s="324">
        <v>138.86666666666667</v>
      </c>
      <c r="H273" s="324">
        <v>146.4666666666667</v>
      </c>
      <c r="I273" s="324">
        <v>148.28333333333336</v>
      </c>
      <c r="J273" s="324">
        <v>150.26666666666671</v>
      </c>
      <c r="K273" s="323">
        <v>146.30000000000001</v>
      </c>
      <c r="L273" s="323">
        <v>142.5</v>
      </c>
      <c r="M273" s="323">
        <v>33.253439999999998</v>
      </c>
      <c r="N273" s="1"/>
      <c r="O273" s="1"/>
    </row>
    <row r="274" spans="1:15" ht="12.75" customHeight="1">
      <c r="A274" s="30">
        <v>264</v>
      </c>
      <c r="B274" s="342" t="s">
        <v>432</v>
      </c>
      <c r="C274" s="323">
        <v>1037.7</v>
      </c>
      <c r="D274" s="324">
        <v>1037.3666666666668</v>
      </c>
      <c r="E274" s="324">
        <v>1020.3333333333335</v>
      </c>
      <c r="F274" s="324">
        <v>1002.9666666666667</v>
      </c>
      <c r="G274" s="324">
        <v>985.93333333333339</v>
      </c>
      <c r="H274" s="324">
        <v>1054.7333333333336</v>
      </c>
      <c r="I274" s="324">
        <v>1071.7666666666669</v>
      </c>
      <c r="J274" s="324">
        <v>1089.1333333333337</v>
      </c>
      <c r="K274" s="323">
        <v>1054.4000000000001</v>
      </c>
      <c r="L274" s="323">
        <v>1020</v>
      </c>
      <c r="M274" s="323">
        <v>1.8517399999999999</v>
      </c>
      <c r="N274" s="1"/>
      <c r="O274" s="1"/>
    </row>
    <row r="275" spans="1:15" ht="12.75" customHeight="1">
      <c r="A275" s="30">
        <v>265</v>
      </c>
      <c r="B275" s="342" t="s">
        <v>433</v>
      </c>
      <c r="C275" s="323">
        <v>371.55</v>
      </c>
      <c r="D275" s="324">
        <v>372.16666666666669</v>
      </c>
      <c r="E275" s="324">
        <v>367.43333333333339</v>
      </c>
      <c r="F275" s="324">
        <v>363.31666666666672</v>
      </c>
      <c r="G275" s="324">
        <v>358.58333333333343</v>
      </c>
      <c r="H275" s="324">
        <v>376.28333333333336</v>
      </c>
      <c r="I275" s="324">
        <v>381.01666666666659</v>
      </c>
      <c r="J275" s="324">
        <v>385.13333333333333</v>
      </c>
      <c r="K275" s="323">
        <v>376.9</v>
      </c>
      <c r="L275" s="323">
        <v>368.05</v>
      </c>
      <c r="M275" s="323">
        <v>10.63241</v>
      </c>
      <c r="N275" s="1"/>
      <c r="O275" s="1"/>
    </row>
    <row r="276" spans="1:15" ht="12.75" customHeight="1">
      <c r="A276" s="30">
        <v>266</v>
      </c>
      <c r="B276" s="342" t="s">
        <v>838</v>
      </c>
      <c r="C276" s="323">
        <v>60.25</v>
      </c>
      <c r="D276" s="324">
        <v>60.65</v>
      </c>
      <c r="E276" s="324">
        <v>59.599999999999994</v>
      </c>
      <c r="F276" s="324">
        <v>58.949999999999996</v>
      </c>
      <c r="G276" s="324">
        <v>57.899999999999991</v>
      </c>
      <c r="H276" s="324">
        <v>61.3</v>
      </c>
      <c r="I276" s="324">
        <v>62.349999999999994</v>
      </c>
      <c r="J276" s="324">
        <v>63</v>
      </c>
      <c r="K276" s="323">
        <v>61.7</v>
      </c>
      <c r="L276" s="323">
        <v>60</v>
      </c>
      <c r="M276" s="323">
        <v>7.1484300000000003</v>
      </c>
      <c r="N276" s="1"/>
      <c r="O276" s="1"/>
    </row>
    <row r="277" spans="1:15" ht="12.75" customHeight="1">
      <c r="A277" s="30">
        <v>267</v>
      </c>
      <c r="B277" s="342" t="s">
        <v>434</v>
      </c>
      <c r="C277" s="323">
        <v>459.55</v>
      </c>
      <c r="D277" s="324">
        <v>459.34999999999997</v>
      </c>
      <c r="E277" s="324">
        <v>456.19999999999993</v>
      </c>
      <c r="F277" s="324">
        <v>452.84999999999997</v>
      </c>
      <c r="G277" s="324">
        <v>449.69999999999993</v>
      </c>
      <c r="H277" s="324">
        <v>462.69999999999993</v>
      </c>
      <c r="I277" s="324">
        <v>465.84999999999991</v>
      </c>
      <c r="J277" s="324">
        <v>469.19999999999993</v>
      </c>
      <c r="K277" s="323">
        <v>462.5</v>
      </c>
      <c r="L277" s="323">
        <v>456</v>
      </c>
      <c r="M277" s="323">
        <v>1.1848700000000001</v>
      </c>
      <c r="N277" s="1"/>
      <c r="O277" s="1"/>
    </row>
    <row r="278" spans="1:15" ht="12.75" customHeight="1">
      <c r="A278" s="30">
        <v>268</v>
      </c>
      <c r="B278" s="342" t="s">
        <v>435</v>
      </c>
      <c r="C278" s="323">
        <v>46.15</v>
      </c>
      <c r="D278" s="324">
        <v>46.300000000000004</v>
      </c>
      <c r="E278" s="324">
        <v>45.70000000000001</v>
      </c>
      <c r="F278" s="324">
        <v>45.250000000000007</v>
      </c>
      <c r="G278" s="324">
        <v>44.650000000000013</v>
      </c>
      <c r="H278" s="324">
        <v>46.750000000000007</v>
      </c>
      <c r="I278" s="324">
        <v>47.35</v>
      </c>
      <c r="J278" s="324">
        <v>47.800000000000004</v>
      </c>
      <c r="K278" s="323">
        <v>46.9</v>
      </c>
      <c r="L278" s="323">
        <v>45.85</v>
      </c>
      <c r="M278" s="323">
        <v>27.29513</v>
      </c>
      <c r="N278" s="1"/>
      <c r="O278" s="1"/>
    </row>
    <row r="279" spans="1:15" ht="12.75" customHeight="1">
      <c r="A279" s="30">
        <v>269</v>
      </c>
      <c r="B279" s="342" t="s">
        <v>437</v>
      </c>
      <c r="C279" s="323">
        <v>390.4</v>
      </c>
      <c r="D279" s="324">
        <v>393.26666666666665</v>
      </c>
      <c r="E279" s="324">
        <v>384.13333333333333</v>
      </c>
      <c r="F279" s="324">
        <v>377.86666666666667</v>
      </c>
      <c r="G279" s="324">
        <v>368.73333333333335</v>
      </c>
      <c r="H279" s="324">
        <v>399.5333333333333</v>
      </c>
      <c r="I279" s="324">
        <v>408.66666666666663</v>
      </c>
      <c r="J279" s="324">
        <v>414.93333333333328</v>
      </c>
      <c r="K279" s="323">
        <v>402.4</v>
      </c>
      <c r="L279" s="323">
        <v>387</v>
      </c>
      <c r="M279" s="323">
        <v>2.6195400000000002</v>
      </c>
      <c r="N279" s="1"/>
      <c r="O279" s="1"/>
    </row>
    <row r="280" spans="1:15" ht="12.75" customHeight="1">
      <c r="A280" s="30">
        <v>270</v>
      </c>
      <c r="B280" s="342" t="s">
        <v>427</v>
      </c>
      <c r="C280" s="323">
        <v>1134.8</v>
      </c>
      <c r="D280" s="324">
        <v>1140.2</v>
      </c>
      <c r="E280" s="324">
        <v>1120.45</v>
      </c>
      <c r="F280" s="324">
        <v>1106.0999999999999</v>
      </c>
      <c r="G280" s="324">
        <v>1086.3499999999999</v>
      </c>
      <c r="H280" s="324">
        <v>1154.5500000000002</v>
      </c>
      <c r="I280" s="324">
        <v>1174.3000000000002</v>
      </c>
      <c r="J280" s="324">
        <v>1188.6500000000003</v>
      </c>
      <c r="K280" s="323">
        <v>1159.95</v>
      </c>
      <c r="L280" s="323">
        <v>1125.8499999999999</v>
      </c>
      <c r="M280" s="323">
        <v>1.01217</v>
      </c>
      <c r="N280" s="1"/>
      <c r="O280" s="1"/>
    </row>
    <row r="281" spans="1:15" ht="12.75" customHeight="1">
      <c r="A281" s="30">
        <v>271</v>
      </c>
      <c r="B281" s="342" t="s">
        <v>428</v>
      </c>
      <c r="C281" s="323">
        <v>284.05</v>
      </c>
      <c r="D281" s="324">
        <v>284.9666666666667</v>
      </c>
      <c r="E281" s="324">
        <v>281.13333333333338</v>
      </c>
      <c r="F281" s="324">
        <v>278.2166666666667</v>
      </c>
      <c r="G281" s="324">
        <v>274.38333333333338</v>
      </c>
      <c r="H281" s="324">
        <v>287.88333333333338</v>
      </c>
      <c r="I281" s="324">
        <v>291.71666666666664</v>
      </c>
      <c r="J281" s="324">
        <v>294.63333333333338</v>
      </c>
      <c r="K281" s="323">
        <v>288.8</v>
      </c>
      <c r="L281" s="323">
        <v>282.05</v>
      </c>
      <c r="M281" s="323">
        <v>2.4617200000000001</v>
      </c>
      <c r="N281" s="1"/>
      <c r="O281" s="1"/>
    </row>
    <row r="282" spans="1:15" ht="12.75" customHeight="1">
      <c r="A282" s="30">
        <v>272</v>
      </c>
      <c r="B282" s="342" t="s">
        <v>141</v>
      </c>
      <c r="C282" s="323">
        <v>1769.75</v>
      </c>
      <c r="D282" s="324">
        <v>1785</v>
      </c>
      <c r="E282" s="324">
        <v>1742.75</v>
      </c>
      <c r="F282" s="324">
        <v>1715.75</v>
      </c>
      <c r="G282" s="324">
        <v>1673.5</v>
      </c>
      <c r="H282" s="324">
        <v>1812</v>
      </c>
      <c r="I282" s="324">
        <v>1854.25</v>
      </c>
      <c r="J282" s="324">
        <v>1881.25</v>
      </c>
      <c r="K282" s="323">
        <v>1827.25</v>
      </c>
      <c r="L282" s="323">
        <v>1758</v>
      </c>
      <c r="M282" s="323">
        <v>32.263399999999997</v>
      </c>
      <c r="N282" s="1"/>
      <c r="O282" s="1"/>
    </row>
    <row r="283" spans="1:15" ht="12.75" customHeight="1">
      <c r="A283" s="30">
        <v>273</v>
      </c>
      <c r="B283" s="342" t="s">
        <v>429</v>
      </c>
      <c r="C283" s="323">
        <v>598.65</v>
      </c>
      <c r="D283" s="324">
        <v>605.04999999999995</v>
      </c>
      <c r="E283" s="324">
        <v>590.39999999999986</v>
      </c>
      <c r="F283" s="324">
        <v>582.14999999999986</v>
      </c>
      <c r="G283" s="324">
        <v>567.49999999999977</v>
      </c>
      <c r="H283" s="324">
        <v>613.29999999999995</v>
      </c>
      <c r="I283" s="324">
        <v>627.95000000000005</v>
      </c>
      <c r="J283" s="324">
        <v>636.20000000000005</v>
      </c>
      <c r="K283" s="323">
        <v>619.70000000000005</v>
      </c>
      <c r="L283" s="323">
        <v>596.79999999999995</v>
      </c>
      <c r="M283" s="323">
        <v>19.484220000000001</v>
      </c>
      <c r="N283" s="1"/>
      <c r="O283" s="1"/>
    </row>
    <row r="284" spans="1:15" ht="12.75" customHeight="1">
      <c r="A284" s="30">
        <v>274</v>
      </c>
      <c r="B284" s="342" t="s">
        <v>426</v>
      </c>
      <c r="C284" s="323">
        <v>644.25</v>
      </c>
      <c r="D284" s="324">
        <v>640.4666666666667</v>
      </c>
      <c r="E284" s="324">
        <v>632.93333333333339</v>
      </c>
      <c r="F284" s="324">
        <v>621.61666666666667</v>
      </c>
      <c r="G284" s="324">
        <v>614.08333333333337</v>
      </c>
      <c r="H284" s="324">
        <v>651.78333333333342</v>
      </c>
      <c r="I284" s="324">
        <v>659.31666666666672</v>
      </c>
      <c r="J284" s="324">
        <v>670.63333333333344</v>
      </c>
      <c r="K284" s="323">
        <v>648</v>
      </c>
      <c r="L284" s="323">
        <v>629.15</v>
      </c>
      <c r="M284" s="323">
        <v>6.5005300000000004</v>
      </c>
      <c r="N284" s="1"/>
      <c r="O284" s="1"/>
    </row>
    <row r="285" spans="1:15" ht="12.75" customHeight="1">
      <c r="A285" s="30">
        <v>275</v>
      </c>
      <c r="B285" s="342" t="s">
        <v>430</v>
      </c>
      <c r="C285" s="323">
        <v>209</v>
      </c>
      <c r="D285" s="324">
        <v>210.4</v>
      </c>
      <c r="E285" s="324">
        <v>206.9</v>
      </c>
      <c r="F285" s="324">
        <v>204.8</v>
      </c>
      <c r="G285" s="324">
        <v>201.3</v>
      </c>
      <c r="H285" s="324">
        <v>212.5</v>
      </c>
      <c r="I285" s="324">
        <v>216</v>
      </c>
      <c r="J285" s="324">
        <v>218.1</v>
      </c>
      <c r="K285" s="323">
        <v>213.9</v>
      </c>
      <c r="L285" s="323">
        <v>208.3</v>
      </c>
      <c r="M285" s="323">
        <v>3.5607899999999999</v>
      </c>
      <c r="N285" s="1"/>
      <c r="O285" s="1"/>
    </row>
    <row r="286" spans="1:15" ht="12.75" customHeight="1">
      <c r="A286" s="30">
        <v>276</v>
      </c>
      <c r="B286" s="342" t="s">
        <v>431</v>
      </c>
      <c r="C286" s="323">
        <v>1235.5999999999999</v>
      </c>
      <c r="D286" s="324">
        <v>1235.8166666666666</v>
      </c>
      <c r="E286" s="324">
        <v>1211.7833333333333</v>
      </c>
      <c r="F286" s="324">
        <v>1187.9666666666667</v>
      </c>
      <c r="G286" s="324">
        <v>1163.9333333333334</v>
      </c>
      <c r="H286" s="324">
        <v>1259.6333333333332</v>
      </c>
      <c r="I286" s="324">
        <v>1283.6666666666665</v>
      </c>
      <c r="J286" s="324">
        <v>1307.4833333333331</v>
      </c>
      <c r="K286" s="323">
        <v>1259.8499999999999</v>
      </c>
      <c r="L286" s="323">
        <v>1212</v>
      </c>
      <c r="M286" s="323">
        <v>0.59738999999999998</v>
      </c>
      <c r="N286" s="1"/>
      <c r="O286" s="1"/>
    </row>
    <row r="287" spans="1:15" ht="12.75" customHeight="1">
      <c r="A287" s="30">
        <v>277</v>
      </c>
      <c r="B287" s="342" t="s">
        <v>436</v>
      </c>
      <c r="C287" s="323">
        <v>550.6</v>
      </c>
      <c r="D287" s="324">
        <v>552.19999999999993</v>
      </c>
      <c r="E287" s="324">
        <v>543.39999999999986</v>
      </c>
      <c r="F287" s="324">
        <v>536.19999999999993</v>
      </c>
      <c r="G287" s="324">
        <v>527.39999999999986</v>
      </c>
      <c r="H287" s="324">
        <v>559.39999999999986</v>
      </c>
      <c r="I287" s="324">
        <v>568.19999999999982</v>
      </c>
      <c r="J287" s="324">
        <v>575.39999999999986</v>
      </c>
      <c r="K287" s="323">
        <v>561</v>
      </c>
      <c r="L287" s="323">
        <v>545</v>
      </c>
      <c r="M287" s="323">
        <v>1.16995</v>
      </c>
      <c r="N287" s="1"/>
      <c r="O287" s="1"/>
    </row>
    <row r="288" spans="1:15" ht="12.75" customHeight="1">
      <c r="A288" s="30">
        <v>278</v>
      </c>
      <c r="B288" s="342" t="s">
        <v>142</v>
      </c>
      <c r="C288" s="323">
        <v>87.25</v>
      </c>
      <c r="D288" s="324">
        <v>84.2</v>
      </c>
      <c r="E288" s="324">
        <v>78.300000000000011</v>
      </c>
      <c r="F288" s="324">
        <v>69.350000000000009</v>
      </c>
      <c r="G288" s="324">
        <v>63.450000000000017</v>
      </c>
      <c r="H288" s="324">
        <v>93.15</v>
      </c>
      <c r="I288" s="324">
        <v>99.050000000000011</v>
      </c>
      <c r="J288" s="324">
        <v>108</v>
      </c>
      <c r="K288" s="323">
        <v>90.1</v>
      </c>
      <c r="L288" s="323">
        <v>75.25</v>
      </c>
      <c r="M288" s="323">
        <v>1111.40201</v>
      </c>
      <c r="N288" s="1"/>
      <c r="O288" s="1"/>
    </row>
    <row r="289" spans="1:15" ht="12.75" customHeight="1">
      <c r="A289" s="30">
        <v>279</v>
      </c>
      <c r="B289" s="342" t="s">
        <v>143</v>
      </c>
      <c r="C289" s="323">
        <v>2663.1</v>
      </c>
      <c r="D289" s="324">
        <v>2680.5499999999997</v>
      </c>
      <c r="E289" s="324">
        <v>2632.5499999999993</v>
      </c>
      <c r="F289" s="324">
        <v>2601.9999999999995</v>
      </c>
      <c r="G289" s="324">
        <v>2553.9999999999991</v>
      </c>
      <c r="H289" s="324">
        <v>2711.0999999999995</v>
      </c>
      <c r="I289" s="324">
        <v>2759.1000000000004</v>
      </c>
      <c r="J289" s="324">
        <v>2789.6499999999996</v>
      </c>
      <c r="K289" s="323">
        <v>2728.55</v>
      </c>
      <c r="L289" s="323">
        <v>2650</v>
      </c>
      <c r="M289" s="323">
        <v>1.9532400000000001</v>
      </c>
      <c r="N289" s="1"/>
      <c r="O289" s="1"/>
    </row>
    <row r="290" spans="1:15" ht="12.75" customHeight="1">
      <c r="A290" s="30">
        <v>280</v>
      </c>
      <c r="B290" s="342" t="s">
        <v>438</v>
      </c>
      <c r="C290" s="323">
        <v>361.45</v>
      </c>
      <c r="D290" s="324">
        <v>363.7</v>
      </c>
      <c r="E290" s="324">
        <v>355.79999999999995</v>
      </c>
      <c r="F290" s="324">
        <v>350.15</v>
      </c>
      <c r="G290" s="324">
        <v>342.24999999999994</v>
      </c>
      <c r="H290" s="324">
        <v>369.34999999999997</v>
      </c>
      <c r="I290" s="324">
        <v>377.24999999999994</v>
      </c>
      <c r="J290" s="324">
        <v>382.9</v>
      </c>
      <c r="K290" s="323">
        <v>371.6</v>
      </c>
      <c r="L290" s="323">
        <v>358.05</v>
      </c>
      <c r="M290" s="323">
        <v>1.50712</v>
      </c>
      <c r="N290" s="1"/>
      <c r="O290" s="1"/>
    </row>
    <row r="291" spans="1:15" ht="12.75" customHeight="1">
      <c r="A291" s="30">
        <v>281</v>
      </c>
      <c r="B291" s="342" t="s">
        <v>267</v>
      </c>
      <c r="C291" s="323">
        <v>605.79999999999995</v>
      </c>
      <c r="D291" s="324">
        <v>603.30000000000007</v>
      </c>
      <c r="E291" s="324">
        <v>597.60000000000014</v>
      </c>
      <c r="F291" s="324">
        <v>589.40000000000009</v>
      </c>
      <c r="G291" s="324">
        <v>583.70000000000016</v>
      </c>
      <c r="H291" s="324">
        <v>611.50000000000011</v>
      </c>
      <c r="I291" s="324">
        <v>617.20000000000016</v>
      </c>
      <c r="J291" s="324">
        <v>625.40000000000009</v>
      </c>
      <c r="K291" s="323">
        <v>609</v>
      </c>
      <c r="L291" s="323">
        <v>595.1</v>
      </c>
      <c r="M291" s="323">
        <v>25.514320000000001</v>
      </c>
      <c r="N291" s="1"/>
      <c r="O291" s="1"/>
    </row>
    <row r="292" spans="1:15" ht="12.75" customHeight="1">
      <c r="A292" s="30">
        <v>282</v>
      </c>
      <c r="B292" s="342" t="s">
        <v>439</v>
      </c>
      <c r="C292" s="323">
        <v>9957.4500000000007</v>
      </c>
      <c r="D292" s="324">
        <v>10212.816666666668</v>
      </c>
      <c r="E292" s="324">
        <v>9645.633333333335</v>
      </c>
      <c r="F292" s="324">
        <v>9333.8166666666675</v>
      </c>
      <c r="G292" s="324">
        <v>8766.633333333335</v>
      </c>
      <c r="H292" s="324">
        <v>10524.633333333335</v>
      </c>
      <c r="I292" s="324">
        <v>11091.816666666666</v>
      </c>
      <c r="J292" s="324">
        <v>11403.633333333335</v>
      </c>
      <c r="K292" s="323">
        <v>10780</v>
      </c>
      <c r="L292" s="323">
        <v>9901</v>
      </c>
      <c r="M292" s="323">
        <v>0.33765000000000001</v>
      </c>
      <c r="N292" s="1"/>
      <c r="O292" s="1"/>
    </row>
    <row r="293" spans="1:15" ht="12.75" customHeight="1">
      <c r="A293" s="30">
        <v>283</v>
      </c>
      <c r="B293" s="342" t="s">
        <v>440</v>
      </c>
      <c r="C293" s="323">
        <v>56.8</v>
      </c>
      <c r="D293" s="324">
        <v>56.216666666666669</v>
      </c>
      <c r="E293" s="324">
        <v>55.183333333333337</v>
      </c>
      <c r="F293" s="324">
        <v>53.56666666666667</v>
      </c>
      <c r="G293" s="324">
        <v>52.533333333333339</v>
      </c>
      <c r="H293" s="324">
        <v>57.833333333333336</v>
      </c>
      <c r="I293" s="324">
        <v>58.866666666666667</v>
      </c>
      <c r="J293" s="324">
        <v>60.483333333333334</v>
      </c>
      <c r="K293" s="323">
        <v>57.25</v>
      </c>
      <c r="L293" s="323">
        <v>54.6</v>
      </c>
      <c r="M293" s="323">
        <v>74.123699999999999</v>
      </c>
      <c r="N293" s="1"/>
      <c r="O293" s="1"/>
    </row>
    <row r="294" spans="1:15" ht="12.75" customHeight="1">
      <c r="A294" s="30">
        <v>284</v>
      </c>
      <c r="B294" s="342" t="s">
        <v>144</v>
      </c>
      <c r="C294" s="323">
        <v>366.3</v>
      </c>
      <c r="D294" s="324">
        <v>367.90000000000003</v>
      </c>
      <c r="E294" s="324">
        <v>362.85000000000008</v>
      </c>
      <c r="F294" s="324">
        <v>359.40000000000003</v>
      </c>
      <c r="G294" s="324">
        <v>354.35000000000008</v>
      </c>
      <c r="H294" s="324">
        <v>371.35000000000008</v>
      </c>
      <c r="I294" s="324">
        <v>376.40000000000003</v>
      </c>
      <c r="J294" s="324">
        <v>379.85000000000008</v>
      </c>
      <c r="K294" s="323">
        <v>372.95</v>
      </c>
      <c r="L294" s="323">
        <v>364.45</v>
      </c>
      <c r="M294" s="323">
        <v>21.71461</v>
      </c>
      <c r="N294" s="1"/>
      <c r="O294" s="1"/>
    </row>
    <row r="295" spans="1:15" ht="12.75" customHeight="1">
      <c r="A295" s="30">
        <v>285</v>
      </c>
      <c r="B295" s="342" t="s">
        <v>441</v>
      </c>
      <c r="C295" s="323">
        <v>3508.05</v>
      </c>
      <c r="D295" s="324">
        <v>3466.35</v>
      </c>
      <c r="E295" s="324">
        <v>3384.7</v>
      </c>
      <c r="F295" s="324">
        <v>3261.35</v>
      </c>
      <c r="G295" s="324">
        <v>3179.7</v>
      </c>
      <c r="H295" s="324">
        <v>3589.7</v>
      </c>
      <c r="I295" s="324">
        <v>3671.3500000000004</v>
      </c>
      <c r="J295" s="324">
        <v>3794.7</v>
      </c>
      <c r="K295" s="323">
        <v>3548</v>
      </c>
      <c r="L295" s="323">
        <v>3343</v>
      </c>
      <c r="M295" s="323">
        <v>5.1128200000000001</v>
      </c>
      <c r="N295" s="1"/>
      <c r="O295" s="1"/>
    </row>
    <row r="296" spans="1:15" ht="12.75" customHeight="1">
      <c r="A296" s="30">
        <v>286</v>
      </c>
      <c r="B296" s="342" t="s">
        <v>839</v>
      </c>
      <c r="C296" s="323">
        <v>1071.8</v>
      </c>
      <c r="D296" s="324">
        <v>1073.2833333333333</v>
      </c>
      <c r="E296" s="324">
        <v>1063.5166666666667</v>
      </c>
      <c r="F296" s="324">
        <v>1055.2333333333333</v>
      </c>
      <c r="G296" s="324">
        <v>1045.4666666666667</v>
      </c>
      <c r="H296" s="324">
        <v>1081.5666666666666</v>
      </c>
      <c r="I296" s="324">
        <v>1091.333333333333</v>
      </c>
      <c r="J296" s="324">
        <v>1099.6166666666666</v>
      </c>
      <c r="K296" s="323">
        <v>1083.05</v>
      </c>
      <c r="L296" s="323">
        <v>1065</v>
      </c>
      <c r="M296" s="323">
        <v>2.1357300000000001</v>
      </c>
      <c r="N296" s="1"/>
      <c r="O296" s="1"/>
    </row>
    <row r="297" spans="1:15" ht="12.75" customHeight="1">
      <c r="A297" s="30">
        <v>287</v>
      </c>
      <c r="B297" s="342" t="s">
        <v>145</v>
      </c>
      <c r="C297" s="323">
        <v>1767.25</v>
      </c>
      <c r="D297" s="324">
        <v>1772.6500000000003</v>
      </c>
      <c r="E297" s="324">
        <v>1753.7500000000007</v>
      </c>
      <c r="F297" s="324">
        <v>1740.2500000000005</v>
      </c>
      <c r="G297" s="324">
        <v>1721.3500000000008</v>
      </c>
      <c r="H297" s="324">
        <v>1786.1500000000005</v>
      </c>
      <c r="I297" s="324">
        <v>1805.0500000000002</v>
      </c>
      <c r="J297" s="324">
        <v>1818.5500000000004</v>
      </c>
      <c r="K297" s="323">
        <v>1791.55</v>
      </c>
      <c r="L297" s="323">
        <v>1759.15</v>
      </c>
      <c r="M297" s="323">
        <v>15.74226</v>
      </c>
      <c r="N297" s="1"/>
      <c r="O297" s="1"/>
    </row>
    <row r="298" spans="1:15" ht="12.75" customHeight="1">
      <c r="A298" s="30">
        <v>288</v>
      </c>
      <c r="B298" s="342" t="s">
        <v>146</v>
      </c>
      <c r="C298" s="323">
        <v>6072.8</v>
      </c>
      <c r="D298" s="324">
        <v>6100.9333333333334</v>
      </c>
      <c r="E298" s="324">
        <v>6026.8666666666668</v>
      </c>
      <c r="F298" s="324">
        <v>5980.9333333333334</v>
      </c>
      <c r="G298" s="324">
        <v>5906.8666666666668</v>
      </c>
      <c r="H298" s="324">
        <v>6146.8666666666668</v>
      </c>
      <c r="I298" s="324">
        <v>6220.9333333333343</v>
      </c>
      <c r="J298" s="324">
        <v>6266.8666666666668</v>
      </c>
      <c r="K298" s="323">
        <v>6175</v>
      </c>
      <c r="L298" s="323">
        <v>6055</v>
      </c>
      <c r="M298" s="323">
        <v>1.6269400000000001</v>
      </c>
      <c r="N298" s="1"/>
      <c r="O298" s="1"/>
    </row>
    <row r="299" spans="1:15" ht="12.75" customHeight="1">
      <c r="A299" s="30">
        <v>289</v>
      </c>
      <c r="B299" s="342" t="s">
        <v>147</v>
      </c>
      <c r="C299" s="323">
        <v>4897.8500000000004</v>
      </c>
      <c r="D299" s="324">
        <v>4913.5333333333338</v>
      </c>
      <c r="E299" s="324">
        <v>4868.2666666666673</v>
      </c>
      <c r="F299" s="324">
        <v>4838.6833333333334</v>
      </c>
      <c r="G299" s="324">
        <v>4793.416666666667</v>
      </c>
      <c r="H299" s="324">
        <v>4943.1166666666677</v>
      </c>
      <c r="I299" s="324">
        <v>4988.3833333333341</v>
      </c>
      <c r="J299" s="324">
        <v>5017.9666666666681</v>
      </c>
      <c r="K299" s="323">
        <v>4958.8</v>
      </c>
      <c r="L299" s="323">
        <v>4883.95</v>
      </c>
      <c r="M299" s="323">
        <v>2.1097899999999998</v>
      </c>
      <c r="N299" s="1"/>
      <c r="O299" s="1"/>
    </row>
    <row r="300" spans="1:15" ht="12.75" customHeight="1">
      <c r="A300" s="30">
        <v>290</v>
      </c>
      <c r="B300" s="342" t="s">
        <v>148</v>
      </c>
      <c r="C300" s="323">
        <v>746.3</v>
      </c>
      <c r="D300" s="324">
        <v>753.2833333333333</v>
      </c>
      <c r="E300" s="324">
        <v>736.56666666666661</v>
      </c>
      <c r="F300" s="324">
        <v>726.83333333333326</v>
      </c>
      <c r="G300" s="324">
        <v>710.11666666666656</v>
      </c>
      <c r="H300" s="324">
        <v>763.01666666666665</v>
      </c>
      <c r="I300" s="324">
        <v>779.73333333333335</v>
      </c>
      <c r="J300" s="324">
        <v>789.4666666666667</v>
      </c>
      <c r="K300" s="323">
        <v>770</v>
      </c>
      <c r="L300" s="323">
        <v>743.55</v>
      </c>
      <c r="M300" s="323">
        <v>13.04255</v>
      </c>
      <c r="N300" s="1"/>
      <c r="O300" s="1"/>
    </row>
    <row r="301" spans="1:15" ht="12.75" customHeight="1">
      <c r="A301" s="30">
        <v>291</v>
      </c>
      <c r="B301" s="342" t="s">
        <v>442</v>
      </c>
      <c r="C301" s="323">
        <v>2287.35</v>
      </c>
      <c r="D301" s="324">
        <v>2314.5833333333335</v>
      </c>
      <c r="E301" s="324">
        <v>2250.2666666666669</v>
      </c>
      <c r="F301" s="324">
        <v>2213.1833333333334</v>
      </c>
      <c r="G301" s="324">
        <v>2148.8666666666668</v>
      </c>
      <c r="H301" s="324">
        <v>2351.666666666667</v>
      </c>
      <c r="I301" s="324">
        <v>2415.9833333333336</v>
      </c>
      <c r="J301" s="324">
        <v>2453.0666666666671</v>
      </c>
      <c r="K301" s="323">
        <v>2378.9</v>
      </c>
      <c r="L301" s="323">
        <v>2277.5</v>
      </c>
      <c r="M301" s="323">
        <v>0.54786000000000001</v>
      </c>
      <c r="N301" s="1"/>
      <c r="O301" s="1"/>
    </row>
    <row r="302" spans="1:15" ht="12.75" customHeight="1">
      <c r="A302" s="30">
        <v>292</v>
      </c>
      <c r="B302" s="342" t="s">
        <v>840</v>
      </c>
      <c r="C302" s="323">
        <v>417.3</v>
      </c>
      <c r="D302" s="324">
        <v>419.66666666666669</v>
      </c>
      <c r="E302" s="324">
        <v>414.13333333333338</v>
      </c>
      <c r="F302" s="324">
        <v>410.9666666666667</v>
      </c>
      <c r="G302" s="324">
        <v>405.43333333333339</v>
      </c>
      <c r="H302" s="324">
        <v>422.83333333333337</v>
      </c>
      <c r="I302" s="324">
        <v>428.36666666666667</v>
      </c>
      <c r="J302" s="324">
        <v>431.53333333333336</v>
      </c>
      <c r="K302" s="323">
        <v>425.2</v>
      </c>
      <c r="L302" s="323">
        <v>416.5</v>
      </c>
      <c r="M302" s="323">
        <v>3.1425000000000001</v>
      </c>
      <c r="N302" s="1"/>
      <c r="O302" s="1"/>
    </row>
    <row r="303" spans="1:15" ht="12.75" customHeight="1">
      <c r="A303" s="30">
        <v>293</v>
      </c>
      <c r="B303" s="342" t="s">
        <v>149</v>
      </c>
      <c r="C303" s="323">
        <v>774.1</v>
      </c>
      <c r="D303" s="324">
        <v>780.13333333333333</v>
      </c>
      <c r="E303" s="324">
        <v>766.06666666666661</v>
      </c>
      <c r="F303" s="324">
        <v>758.0333333333333</v>
      </c>
      <c r="G303" s="324">
        <v>743.96666666666658</v>
      </c>
      <c r="H303" s="324">
        <v>788.16666666666663</v>
      </c>
      <c r="I303" s="324">
        <v>802.23333333333346</v>
      </c>
      <c r="J303" s="324">
        <v>810.26666666666665</v>
      </c>
      <c r="K303" s="323">
        <v>794.2</v>
      </c>
      <c r="L303" s="323">
        <v>772.1</v>
      </c>
      <c r="M303" s="323">
        <v>32.772739999999999</v>
      </c>
      <c r="N303" s="1"/>
      <c r="O303" s="1"/>
    </row>
    <row r="304" spans="1:15" ht="12.75" customHeight="1">
      <c r="A304" s="30">
        <v>294</v>
      </c>
      <c r="B304" s="342" t="s">
        <v>150</v>
      </c>
      <c r="C304" s="323">
        <v>158.9</v>
      </c>
      <c r="D304" s="324">
        <v>159.5</v>
      </c>
      <c r="E304" s="324">
        <v>157.1</v>
      </c>
      <c r="F304" s="324">
        <v>155.29999999999998</v>
      </c>
      <c r="G304" s="324">
        <v>152.89999999999998</v>
      </c>
      <c r="H304" s="324">
        <v>161.30000000000001</v>
      </c>
      <c r="I304" s="324">
        <v>163.69999999999999</v>
      </c>
      <c r="J304" s="324">
        <v>165.50000000000003</v>
      </c>
      <c r="K304" s="323">
        <v>161.9</v>
      </c>
      <c r="L304" s="323">
        <v>157.69999999999999</v>
      </c>
      <c r="M304" s="323">
        <v>48.896090000000001</v>
      </c>
      <c r="N304" s="1"/>
      <c r="O304" s="1"/>
    </row>
    <row r="305" spans="1:15" ht="12.75" customHeight="1">
      <c r="A305" s="30">
        <v>295</v>
      </c>
      <c r="B305" s="342" t="s">
        <v>316</v>
      </c>
      <c r="C305" s="323">
        <v>17.75</v>
      </c>
      <c r="D305" s="324">
        <v>17.733333333333334</v>
      </c>
      <c r="E305" s="324">
        <v>17.516666666666669</v>
      </c>
      <c r="F305" s="324">
        <v>17.283333333333335</v>
      </c>
      <c r="G305" s="324">
        <v>17.06666666666667</v>
      </c>
      <c r="H305" s="324">
        <v>17.966666666666669</v>
      </c>
      <c r="I305" s="324">
        <v>18.183333333333337</v>
      </c>
      <c r="J305" s="324">
        <v>18.416666666666668</v>
      </c>
      <c r="K305" s="323">
        <v>17.95</v>
      </c>
      <c r="L305" s="323">
        <v>17.5</v>
      </c>
      <c r="M305" s="323">
        <v>28.400259999999999</v>
      </c>
      <c r="N305" s="1"/>
      <c r="O305" s="1"/>
    </row>
    <row r="306" spans="1:15" ht="12.75" customHeight="1">
      <c r="A306" s="30">
        <v>296</v>
      </c>
      <c r="B306" s="342" t="s">
        <v>445</v>
      </c>
      <c r="C306" s="323">
        <v>166.95</v>
      </c>
      <c r="D306" s="324">
        <v>168.43333333333334</v>
      </c>
      <c r="E306" s="324">
        <v>162.46666666666667</v>
      </c>
      <c r="F306" s="324">
        <v>157.98333333333332</v>
      </c>
      <c r="G306" s="324">
        <v>152.01666666666665</v>
      </c>
      <c r="H306" s="324">
        <v>172.91666666666669</v>
      </c>
      <c r="I306" s="324">
        <v>178.88333333333338</v>
      </c>
      <c r="J306" s="324">
        <v>183.3666666666667</v>
      </c>
      <c r="K306" s="323">
        <v>174.4</v>
      </c>
      <c r="L306" s="323">
        <v>163.95</v>
      </c>
      <c r="M306" s="323">
        <v>5.7397200000000002</v>
      </c>
      <c r="N306" s="1"/>
      <c r="O306" s="1"/>
    </row>
    <row r="307" spans="1:15" ht="12.75" customHeight="1">
      <c r="A307" s="30">
        <v>297</v>
      </c>
      <c r="B307" s="342" t="s">
        <v>447</v>
      </c>
      <c r="C307" s="323">
        <v>439.85</v>
      </c>
      <c r="D307" s="324">
        <v>438.26666666666665</v>
      </c>
      <c r="E307" s="324">
        <v>431.58333333333331</v>
      </c>
      <c r="F307" s="324">
        <v>423.31666666666666</v>
      </c>
      <c r="G307" s="324">
        <v>416.63333333333333</v>
      </c>
      <c r="H307" s="324">
        <v>446.5333333333333</v>
      </c>
      <c r="I307" s="324">
        <v>453.2166666666667</v>
      </c>
      <c r="J307" s="324">
        <v>461.48333333333329</v>
      </c>
      <c r="K307" s="323">
        <v>444.95</v>
      </c>
      <c r="L307" s="323">
        <v>430</v>
      </c>
      <c r="M307" s="323">
        <v>1.09477</v>
      </c>
      <c r="N307" s="1"/>
      <c r="O307" s="1"/>
    </row>
    <row r="308" spans="1:15" ht="12.75" customHeight="1">
      <c r="A308" s="30">
        <v>298</v>
      </c>
      <c r="B308" s="342" t="s">
        <v>151</v>
      </c>
      <c r="C308" s="323">
        <v>117.2</v>
      </c>
      <c r="D308" s="324">
        <v>117.5</v>
      </c>
      <c r="E308" s="324">
        <v>116.2</v>
      </c>
      <c r="F308" s="324">
        <v>115.2</v>
      </c>
      <c r="G308" s="324">
        <v>113.9</v>
      </c>
      <c r="H308" s="324">
        <v>118.5</v>
      </c>
      <c r="I308" s="324">
        <v>119.80000000000001</v>
      </c>
      <c r="J308" s="324">
        <v>120.8</v>
      </c>
      <c r="K308" s="323">
        <v>118.8</v>
      </c>
      <c r="L308" s="323">
        <v>116.5</v>
      </c>
      <c r="M308" s="323">
        <v>45.105319999999999</v>
      </c>
      <c r="N308" s="1"/>
      <c r="O308" s="1"/>
    </row>
    <row r="309" spans="1:15" ht="12.75" customHeight="1">
      <c r="A309" s="30">
        <v>299</v>
      </c>
      <c r="B309" s="342" t="s">
        <v>152</v>
      </c>
      <c r="C309" s="323">
        <v>484.6</v>
      </c>
      <c r="D309" s="324">
        <v>487.8</v>
      </c>
      <c r="E309" s="324">
        <v>480.6</v>
      </c>
      <c r="F309" s="324">
        <v>476.6</v>
      </c>
      <c r="G309" s="324">
        <v>469.40000000000003</v>
      </c>
      <c r="H309" s="324">
        <v>491.8</v>
      </c>
      <c r="I309" s="324">
        <v>498.99999999999994</v>
      </c>
      <c r="J309" s="324">
        <v>503</v>
      </c>
      <c r="K309" s="323">
        <v>495</v>
      </c>
      <c r="L309" s="323">
        <v>483.8</v>
      </c>
      <c r="M309" s="323">
        <v>17.553740000000001</v>
      </c>
      <c r="N309" s="1"/>
      <c r="O309" s="1"/>
    </row>
    <row r="310" spans="1:15" ht="12.75" customHeight="1">
      <c r="A310" s="30">
        <v>300</v>
      </c>
      <c r="B310" s="342" t="s">
        <v>153</v>
      </c>
      <c r="C310" s="323">
        <v>7644.85</v>
      </c>
      <c r="D310" s="324">
        <v>7706.2166666666672</v>
      </c>
      <c r="E310" s="324">
        <v>7549.6333333333341</v>
      </c>
      <c r="F310" s="324">
        <v>7454.416666666667</v>
      </c>
      <c r="G310" s="324">
        <v>7297.8333333333339</v>
      </c>
      <c r="H310" s="324">
        <v>7801.4333333333343</v>
      </c>
      <c r="I310" s="324">
        <v>7958.0166666666664</v>
      </c>
      <c r="J310" s="324">
        <v>8053.2333333333345</v>
      </c>
      <c r="K310" s="323">
        <v>7862.8</v>
      </c>
      <c r="L310" s="323">
        <v>7611</v>
      </c>
      <c r="M310" s="323">
        <v>8.0859699999999997</v>
      </c>
      <c r="N310" s="1"/>
      <c r="O310" s="1"/>
    </row>
    <row r="311" spans="1:15" ht="12.75" customHeight="1">
      <c r="A311" s="30">
        <v>301</v>
      </c>
      <c r="B311" s="342" t="s">
        <v>841</v>
      </c>
      <c r="C311" s="323">
        <v>2988.8</v>
      </c>
      <c r="D311" s="324">
        <v>3007.8333333333335</v>
      </c>
      <c r="E311" s="324">
        <v>2949.8166666666671</v>
      </c>
      <c r="F311" s="324">
        <v>2910.8333333333335</v>
      </c>
      <c r="G311" s="324">
        <v>2852.8166666666671</v>
      </c>
      <c r="H311" s="324">
        <v>3046.8166666666671</v>
      </c>
      <c r="I311" s="324">
        <v>3104.8333333333335</v>
      </c>
      <c r="J311" s="324">
        <v>3143.8166666666671</v>
      </c>
      <c r="K311" s="323">
        <v>3065.85</v>
      </c>
      <c r="L311" s="323">
        <v>2968.85</v>
      </c>
      <c r="M311" s="323">
        <v>0.41615999999999997</v>
      </c>
      <c r="N311" s="1"/>
      <c r="O311" s="1"/>
    </row>
    <row r="312" spans="1:15" ht="12.75" customHeight="1">
      <c r="A312" s="30">
        <v>302</v>
      </c>
      <c r="B312" s="342" t="s">
        <v>449</v>
      </c>
      <c r="C312" s="323">
        <v>332.85</v>
      </c>
      <c r="D312" s="324">
        <v>333.48333333333335</v>
      </c>
      <c r="E312" s="324">
        <v>329.4666666666667</v>
      </c>
      <c r="F312" s="324">
        <v>326.08333333333337</v>
      </c>
      <c r="G312" s="324">
        <v>322.06666666666672</v>
      </c>
      <c r="H312" s="324">
        <v>336.86666666666667</v>
      </c>
      <c r="I312" s="324">
        <v>340.88333333333333</v>
      </c>
      <c r="J312" s="324">
        <v>344.26666666666665</v>
      </c>
      <c r="K312" s="323">
        <v>337.5</v>
      </c>
      <c r="L312" s="323">
        <v>330.1</v>
      </c>
      <c r="M312" s="323">
        <v>30.74841</v>
      </c>
      <c r="N312" s="1"/>
      <c r="O312" s="1"/>
    </row>
    <row r="313" spans="1:15" ht="12.75" customHeight="1">
      <c r="A313" s="30">
        <v>303</v>
      </c>
      <c r="B313" s="342" t="s">
        <v>450</v>
      </c>
      <c r="C313" s="323">
        <v>251.45</v>
      </c>
      <c r="D313" s="324">
        <v>252.46666666666667</v>
      </c>
      <c r="E313" s="324">
        <v>249.18333333333334</v>
      </c>
      <c r="F313" s="324">
        <v>246.91666666666666</v>
      </c>
      <c r="G313" s="324">
        <v>243.63333333333333</v>
      </c>
      <c r="H313" s="324">
        <v>254.73333333333335</v>
      </c>
      <c r="I313" s="324">
        <v>258.01666666666671</v>
      </c>
      <c r="J313" s="324">
        <v>260.28333333333336</v>
      </c>
      <c r="K313" s="323">
        <v>255.75</v>
      </c>
      <c r="L313" s="323">
        <v>250.2</v>
      </c>
      <c r="M313" s="323">
        <v>1.34294</v>
      </c>
      <c r="N313" s="1"/>
      <c r="O313" s="1"/>
    </row>
    <row r="314" spans="1:15" ht="12.75" customHeight="1">
      <c r="A314" s="30">
        <v>304</v>
      </c>
      <c r="B314" s="342" t="s">
        <v>154</v>
      </c>
      <c r="C314" s="323">
        <v>904.1</v>
      </c>
      <c r="D314" s="324">
        <v>910.43333333333339</v>
      </c>
      <c r="E314" s="324">
        <v>894.91666666666674</v>
      </c>
      <c r="F314" s="324">
        <v>885.73333333333335</v>
      </c>
      <c r="G314" s="324">
        <v>870.2166666666667</v>
      </c>
      <c r="H314" s="324">
        <v>919.61666666666679</v>
      </c>
      <c r="I314" s="324">
        <v>935.13333333333344</v>
      </c>
      <c r="J314" s="324">
        <v>944.31666666666683</v>
      </c>
      <c r="K314" s="323">
        <v>925.95</v>
      </c>
      <c r="L314" s="323">
        <v>901.25</v>
      </c>
      <c r="M314" s="323">
        <v>14.789580000000001</v>
      </c>
      <c r="N314" s="1"/>
      <c r="O314" s="1"/>
    </row>
    <row r="315" spans="1:15" ht="12.75" customHeight="1">
      <c r="A315" s="30">
        <v>305</v>
      </c>
      <c r="B315" s="342" t="s">
        <v>455</v>
      </c>
      <c r="C315" s="323">
        <v>1401.8</v>
      </c>
      <c r="D315" s="324">
        <v>1411.9333333333334</v>
      </c>
      <c r="E315" s="324">
        <v>1384.8666666666668</v>
      </c>
      <c r="F315" s="324">
        <v>1367.9333333333334</v>
      </c>
      <c r="G315" s="324">
        <v>1340.8666666666668</v>
      </c>
      <c r="H315" s="324">
        <v>1428.8666666666668</v>
      </c>
      <c r="I315" s="324">
        <v>1455.9333333333334</v>
      </c>
      <c r="J315" s="324">
        <v>1472.8666666666668</v>
      </c>
      <c r="K315" s="323">
        <v>1439</v>
      </c>
      <c r="L315" s="323">
        <v>1395</v>
      </c>
      <c r="M315" s="323">
        <v>2.9</v>
      </c>
      <c r="N315" s="1"/>
      <c r="O315" s="1"/>
    </row>
    <row r="316" spans="1:15" ht="12.75" customHeight="1">
      <c r="A316" s="30">
        <v>306</v>
      </c>
      <c r="B316" s="342" t="s">
        <v>155</v>
      </c>
      <c r="C316" s="323">
        <v>1989.25</v>
      </c>
      <c r="D316" s="324">
        <v>2002.8666666666668</v>
      </c>
      <c r="E316" s="324">
        <v>1957.3833333333337</v>
      </c>
      <c r="F316" s="324">
        <v>1925.5166666666669</v>
      </c>
      <c r="G316" s="324">
        <v>1880.0333333333338</v>
      </c>
      <c r="H316" s="324">
        <v>2034.7333333333336</v>
      </c>
      <c r="I316" s="324">
        <v>2080.2166666666667</v>
      </c>
      <c r="J316" s="324">
        <v>2112.0833333333335</v>
      </c>
      <c r="K316" s="323">
        <v>2048.35</v>
      </c>
      <c r="L316" s="323">
        <v>1971</v>
      </c>
      <c r="M316" s="323">
        <v>2.2197499999999999</v>
      </c>
      <c r="N316" s="1"/>
      <c r="O316" s="1"/>
    </row>
    <row r="317" spans="1:15" ht="12.75" customHeight="1">
      <c r="A317" s="30">
        <v>307</v>
      </c>
      <c r="B317" s="342" t="s">
        <v>156</v>
      </c>
      <c r="C317" s="323">
        <v>770</v>
      </c>
      <c r="D317" s="324">
        <v>776.66666666666663</v>
      </c>
      <c r="E317" s="324">
        <v>758.33333333333326</v>
      </c>
      <c r="F317" s="324">
        <v>746.66666666666663</v>
      </c>
      <c r="G317" s="324">
        <v>728.33333333333326</v>
      </c>
      <c r="H317" s="324">
        <v>788.33333333333326</v>
      </c>
      <c r="I317" s="324">
        <v>806.66666666666652</v>
      </c>
      <c r="J317" s="324">
        <v>818.33333333333326</v>
      </c>
      <c r="K317" s="323">
        <v>795</v>
      </c>
      <c r="L317" s="323">
        <v>765</v>
      </c>
      <c r="M317" s="323">
        <v>5.92082</v>
      </c>
      <c r="N317" s="1"/>
      <c r="O317" s="1"/>
    </row>
    <row r="318" spans="1:15" ht="12.75" customHeight="1">
      <c r="A318" s="30">
        <v>308</v>
      </c>
      <c r="B318" s="342" t="s">
        <v>157</v>
      </c>
      <c r="C318" s="323">
        <v>771.3</v>
      </c>
      <c r="D318" s="324">
        <v>774.44999999999993</v>
      </c>
      <c r="E318" s="324">
        <v>753.99999999999989</v>
      </c>
      <c r="F318" s="324">
        <v>736.69999999999993</v>
      </c>
      <c r="G318" s="324">
        <v>716.24999999999989</v>
      </c>
      <c r="H318" s="324">
        <v>791.74999999999989</v>
      </c>
      <c r="I318" s="324">
        <v>812.19999999999993</v>
      </c>
      <c r="J318" s="324">
        <v>829.49999999999989</v>
      </c>
      <c r="K318" s="323">
        <v>794.9</v>
      </c>
      <c r="L318" s="323">
        <v>757.15</v>
      </c>
      <c r="M318" s="323">
        <v>18.063880000000001</v>
      </c>
      <c r="N318" s="1"/>
      <c r="O318" s="1"/>
    </row>
    <row r="319" spans="1:15" ht="12.75" customHeight="1">
      <c r="A319" s="30">
        <v>309</v>
      </c>
      <c r="B319" s="342" t="s">
        <v>446</v>
      </c>
      <c r="C319" s="323">
        <v>227.15</v>
      </c>
      <c r="D319" s="324">
        <v>228.71666666666667</v>
      </c>
      <c r="E319" s="324">
        <v>223.43333333333334</v>
      </c>
      <c r="F319" s="324">
        <v>219.71666666666667</v>
      </c>
      <c r="G319" s="324">
        <v>214.43333333333334</v>
      </c>
      <c r="H319" s="324">
        <v>232.43333333333334</v>
      </c>
      <c r="I319" s="324">
        <v>237.7166666666667</v>
      </c>
      <c r="J319" s="324">
        <v>241.43333333333334</v>
      </c>
      <c r="K319" s="323">
        <v>234</v>
      </c>
      <c r="L319" s="323">
        <v>225</v>
      </c>
      <c r="M319" s="323">
        <v>10.267910000000001</v>
      </c>
      <c r="N319" s="1"/>
      <c r="O319" s="1"/>
    </row>
    <row r="320" spans="1:15" ht="12.75" customHeight="1">
      <c r="A320" s="30">
        <v>310</v>
      </c>
      <c r="B320" s="342" t="s">
        <v>453</v>
      </c>
      <c r="C320" s="323">
        <v>169.9</v>
      </c>
      <c r="D320" s="324">
        <v>170.7166666666667</v>
      </c>
      <c r="E320" s="324">
        <v>167.63333333333338</v>
      </c>
      <c r="F320" s="324">
        <v>165.36666666666667</v>
      </c>
      <c r="G320" s="324">
        <v>162.28333333333336</v>
      </c>
      <c r="H320" s="324">
        <v>172.98333333333341</v>
      </c>
      <c r="I320" s="324">
        <v>176.06666666666672</v>
      </c>
      <c r="J320" s="324">
        <v>178.33333333333343</v>
      </c>
      <c r="K320" s="323">
        <v>173.8</v>
      </c>
      <c r="L320" s="323">
        <v>168.45</v>
      </c>
      <c r="M320" s="323">
        <v>3.1345800000000001</v>
      </c>
      <c r="N320" s="1"/>
      <c r="O320" s="1"/>
    </row>
    <row r="321" spans="1:15" ht="12.75" customHeight="1">
      <c r="A321" s="30">
        <v>311</v>
      </c>
      <c r="B321" s="342" t="s">
        <v>451</v>
      </c>
      <c r="C321" s="323">
        <v>196.8</v>
      </c>
      <c r="D321" s="324">
        <v>198.48333333333335</v>
      </c>
      <c r="E321" s="324">
        <v>194.16666666666669</v>
      </c>
      <c r="F321" s="324">
        <v>191.53333333333333</v>
      </c>
      <c r="G321" s="324">
        <v>187.21666666666667</v>
      </c>
      <c r="H321" s="324">
        <v>201.1166666666667</v>
      </c>
      <c r="I321" s="324">
        <v>205.43333333333337</v>
      </c>
      <c r="J321" s="324">
        <v>208.06666666666672</v>
      </c>
      <c r="K321" s="323">
        <v>202.8</v>
      </c>
      <c r="L321" s="323">
        <v>195.85</v>
      </c>
      <c r="M321" s="323">
        <v>7.1806799999999997</v>
      </c>
      <c r="N321" s="1"/>
      <c r="O321" s="1"/>
    </row>
    <row r="322" spans="1:15" ht="12.75" customHeight="1">
      <c r="A322" s="30">
        <v>312</v>
      </c>
      <c r="B322" s="342" t="s">
        <v>452</v>
      </c>
      <c r="C322" s="323">
        <v>985.65</v>
      </c>
      <c r="D322" s="324">
        <v>988.83333333333337</v>
      </c>
      <c r="E322" s="324">
        <v>973.76666666666677</v>
      </c>
      <c r="F322" s="324">
        <v>961.88333333333344</v>
      </c>
      <c r="G322" s="324">
        <v>946.81666666666683</v>
      </c>
      <c r="H322" s="324">
        <v>1000.7166666666667</v>
      </c>
      <c r="I322" s="324">
        <v>1015.7833333333333</v>
      </c>
      <c r="J322" s="324">
        <v>1027.6666666666665</v>
      </c>
      <c r="K322" s="323">
        <v>1003.9</v>
      </c>
      <c r="L322" s="323">
        <v>976.95</v>
      </c>
      <c r="M322" s="323">
        <v>2.3320500000000002</v>
      </c>
      <c r="N322" s="1"/>
      <c r="O322" s="1"/>
    </row>
    <row r="323" spans="1:15" ht="12.75" customHeight="1">
      <c r="A323" s="30">
        <v>313</v>
      </c>
      <c r="B323" s="342" t="s">
        <v>158</v>
      </c>
      <c r="C323" s="323">
        <v>4102.6000000000004</v>
      </c>
      <c r="D323" s="324">
        <v>4092.1833333333329</v>
      </c>
      <c r="E323" s="324">
        <v>4055.4166666666661</v>
      </c>
      <c r="F323" s="324">
        <v>4008.2333333333331</v>
      </c>
      <c r="G323" s="324">
        <v>3971.4666666666662</v>
      </c>
      <c r="H323" s="324">
        <v>4139.3666666666659</v>
      </c>
      <c r="I323" s="324">
        <v>4176.1333333333332</v>
      </c>
      <c r="J323" s="324">
        <v>4223.3166666666657</v>
      </c>
      <c r="K323" s="323">
        <v>4128.95</v>
      </c>
      <c r="L323" s="323">
        <v>4045</v>
      </c>
      <c r="M323" s="323">
        <v>6.81813</v>
      </c>
      <c r="N323" s="1"/>
      <c r="O323" s="1"/>
    </row>
    <row r="324" spans="1:15" ht="12.75" customHeight="1">
      <c r="A324" s="30">
        <v>314</v>
      </c>
      <c r="B324" s="342" t="s">
        <v>443</v>
      </c>
      <c r="C324" s="323">
        <v>45.75</v>
      </c>
      <c r="D324" s="324">
        <v>46.033333333333331</v>
      </c>
      <c r="E324" s="324">
        <v>45.266666666666666</v>
      </c>
      <c r="F324" s="324">
        <v>44.783333333333331</v>
      </c>
      <c r="G324" s="324">
        <v>44.016666666666666</v>
      </c>
      <c r="H324" s="324">
        <v>46.516666666666666</v>
      </c>
      <c r="I324" s="324">
        <v>47.283333333333331</v>
      </c>
      <c r="J324" s="324">
        <v>47.766666666666666</v>
      </c>
      <c r="K324" s="323">
        <v>46.8</v>
      </c>
      <c r="L324" s="323">
        <v>45.55</v>
      </c>
      <c r="M324" s="323">
        <v>13.80031</v>
      </c>
      <c r="N324" s="1"/>
      <c r="O324" s="1"/>
    </row>
    <row r="325" spans="1:15" ht="12.75" customHeight="1">
      <c r="A325" s="30">
        <v>315</v>
      </c>
      <c r="B325" s="342" t="s">
        <v>444</v>
      </c>
      <c r="C325" s="323">
        <v>182.35</v>
      </c>
      <c r="D325" s="324">
        <v>181.61666666666667</v>
      </c>
      <c r="E325" s="324">
        <v>172.48333333333335</v>
      </c>
      <c r="F325" s="324">
        <v>162.61666666666667</v>
      </c>
      <c r="G325" s="324">
        <v>153.48333333333335</v>
      </c>
      <c r="H325" s="324">
        <v>191.48333333333335</v>
      </c>
      <c r="I325" s="324">
        <v>200.61666666666667</v>
      </c>
      <c r="J325" s="324">
        <v>210.48333333333335</v>
      </c>
      <c r="K325" s="323">
        <v>190.75</v>
      </c>
      <c r="L325" s="323">
        <v>171.75</v>
      </c>
      <c r="M325" s="323">
        <v>31.085139999999999</v>
      </c>
      <c r="N325" s="1"/>
      <c r="O325" s="1"/>
    </row>
    <row r="326" spans="1:15" ht="12.75" customHeight="1">
      <c r="A326" s="30">
        <v>316</v>
      </c>
      <c r="B326" s="342" t="s">
        <v>454</v>
      </c>
      <c r="C326" s="323">
        <v>880.65</v>
      </c>
      <c r="D326" s="324">
        <v>879.84999999999991</v>
      </c>
      <c r="E326" s="324">
        <v>864.89999999999986</v>
      </c>
      <c r="F326" s="324">
        <v>849.15</v>
      </c>
      <c r="G326" s="324">
        <v>834.19999999999993</v>
      </c>
      <c r="H326" s="324">
        <v>895.5999999999998</v>
      </c>
      <c r="I326" s="324">
        <v>910.54999999999984</v>
      </c>
      <c r="J326" s="324">
        <v>926.29999999999973</v>
      </c>
      <c r="K326" s="323">
        <v>894.8</v>
      </c>
      <c r="L326" s="323">
        <v>864.1</v>
      </c>
      <c r="M326" s="323">
        <v>2.76119</v>
      </c>
      <c r="N326" s="1"/>
      <c r="O326" s="1"/>
    </row>
    <row r="327" spans="1:15" ht="12.75" customHeight="1">
      <c r="A327" s="30">
        <v>317</v>
      </c>
      <c r="B327" s="342" t="s">
        <v>160</v>
      </c>
      <c r="C327" s="323">
        <v>3240.9</v>
      </c>
      <c r="D327" s="324">
        <v>3229.3166666666671</v>
      </c>
      <c r="E327" s="324">
        <v>3193.6333333333341</v>
      </c>
      <c r="F327" s="324">
        <v>3146.3666666666672</v>
      </c>
      <c r="G327" s="324">
        <v>3110.6833333333343</v>
      </c>
      <c r="H327" s="324">
        <v>3276.5833333333339</v>
      </c>
      <c r="I327" s="324">
        <v>3312.2666666666673</v>
      </c>
      <c r="J327" s="324">
        <v>3359.5333333333338</v>
      </c>
      <c r="K327" s="323">
        <v>3265</v>
      </c>
      <c r="L327" s="323">
        <v>3182.05</v>
      </c>
      <c r="M327" s="323">
        <v>5.1760599999999997</v>
      </c>
      <c r="N327" s="1"/>
      <c r="O327" s="1"/>
    </row>
    <row r="328" spans="1:15" ht="12.75" customHeight="1">
      <c r="A328" s="30">
        <v>318</v>
      </c>
      <c r="B328" s="342" t="s">
        <v>161</v>
      </c>
      <c r="C328" s="323">
        <v>66844.7</v>
      </c>
      <c r="D328" s="324">
        <v>67060.800000000003</v>
      </c>
      <c r="E328" s="324">
        <v>66395</v>
      </c>
      <c r="F328" s="324">
        <v>65945.3</v>
      </c>
      <c r="G328" s="324">
        <v>65279.5</v>
      </c>
      <c r="H328" s="324">
        <v>67510.5</v>
      </c>
      <c r="I328" s="324">
        <v>68176.300000000017</v>
      </c>
      <c r="J328" s="324">
        <v>68626</v>
      </c>
      <c r="K328" s="323">
        <v>67726.600000000006</v>
      </c>
      <c r="L328" s="323">
        <v>66611.100000000006</v>
      </c>
      <c r="M328" s="323">
        <v>8.2610000000000003E-2</v>
      </c>
      <c r="N328" s="1"/>
      <c r="O328" s="1"/>
    </row>
    <row r="329" spans="1:15" ht="12.75" customHeight="1">
      <c r="A329" s="30">
        <v>319</v>
      </c>
      <c r="B329" s="342" t="s">
        <v>448</v>
      </c>
      <c r="C329" s="323">
        <v>42.5</v>
      </c>
      <c r="D329" s="324">
        <v>42.716666666666669</v>
      </c>
      <c r="E329" s="324">
        <v>42.033333333333339</v>
      </c>
      <c r="F329" s="324">
        <v>41.56666666666667</v>
      </c>
      <c r="G329" s="324">
        <v>40.88333333333334</v>
      </c>
      <c r="H329" s="324">
        <v>43.183333333333337</v>
      </c>
      <c r="I329" s="324">
        <v>43.866666666666674</v>
      </c>
      <c r="J329" s="324">
        <v>44.333333333333336</v>
      </c>
      <c r="K329" s="323">
        <v>43.4</v>
      </c>
      <c r="L329" s="323">
        <v>42.25</v>
      </c>
      <c r="M329" s="323">
        <v>13.10585</v>
      </c>
      <c r="N329" s="1"/>
      <c r="O329" s="1"/>
    </row>
    <row r="330" spans="1:15" ht="12.75" customHeight="1">
      <c r="A330" s="30">
        <v>320</v>
      </c>
      <c r="B330" s="342" t="s">
        <v>162</v>
      </c>
      <c r="C330" s="323">
        <v>1336.5</v>
      </c>
      <c r="D330" s="324">
        <v>1349.0833333333333</v>
      </c>
      <c r="E330" s="324">
        <v>1319.6166666666666</v>
      </c>
      <c r="F330" s="324">
        <v>1302.7333333333333</v>
      </c>
      <c r="G330" s="324">
        <v>1273.2666666666667</v>
      </c>
      <c r="H330" s="324">
        <v>1365.9666666666665</v>
      </c>
      <c r="I330" s="324">
        <v>1395.4333333333332</v>
      </c>
      <c r="J330" s="324">
        <v>1412.3166666666664</v>
      </c>
      <c r="K330" s="323">
        <v>1378.55</v>
      </c>
      <c r="L330" s="323">
        <v>1332.2</v>
      </c>
      <c r="M330" s="323">
        <v>5.6350100000000003</v>
      </c>
      <c r="N330" s="1"/>
      <c r="O330" s="1"/>
    </row>
    <row r="331" spans="1:15" ht="12.75" customHeight="1">
      <c r="A331" s="30">
        <v>321</v>
      </c>
      <c r="B331" s="342" t="s">
        <v>163</v>
      </c>
      <c r="C331" s="323">
        <v>336</v>
      </c>
      <c r="D331" s="324">
        <v>338.46666666666664</v>
      </c>
      <c r="E331" s="324">
        <v>332.5333333333333</v>
      </c>
      <c r="F331" s="324">
        <v>329.06666666666666</v>
      </c>
      <c r="G331" s="324">
        <v>323.13333333333333</v>
      </c>
      <c r="H331" s="324">
        <v>341.93333333333328</v>
      </c>
      <c r="I331" s="324">
        <v>347.86666666666656</v>
      </c>
      <c r="J331" s="324">
        <v>351.33333333333326</v>
      </c>
      <c r="K331" s="323">
        <v>344.4</v>
      </c>
      <c r="L331" s="323">
        <v>335</v>
      </c>
      <c r="M331" s="323">
        <v>6.9580399999999996</v>
      </c>
      <c r="N331" s="1"/>
      <c r="O331" s="1"/>
    </row>
    <row r="332" spans="1:15" ht="12.75" customHeight="1">
      <c r="A332" s="30">
        <v>322</v>
      </c>
      <c r="B332" s="342" t="s">
        <v>268</v>
      </c>
      <c r="C332" s="323">
        <v>788.5</v>
      </c>
      <c r="D332" s="324">
        <v>794.2833333333333</v>
      </c>
      <c r="E332" s="324">
        <v>780.06666666666661</v>
      </c>
      <c r="F332" s="324">
        <v>771.63333333333333</v>
      </c>
      <c r="G332" s="324">
        <v>757.41666666666663</v>
      </c>
      <c r="H332" s="324">
        <v>802.71666666666658</v>
      </c>
      <c r="I332" s="324">
        <v>816.93333333333328</v>
      </c>
      <c r="J332" s="324">
        <v>825.36666666666656</v>
      </c>
      <c r="K332" s="323">
        <v>808.5</v>
      </c>
      <c r="L332" s="323">
        <v>785.85</v>
      </c>
      <c r="M332" s="323">
        <v>2.9310999999999998</v>
      </c>
      <c r="N332" s="1"/>
      <c r="O332" s="1"/>
    </row>
    <row r="333" spans="1:15" ht="12.75" customHeight="1">
      <c r="A333" s="30">
        <v>323</v>
      </c>
      <c r="B333" s="342" t="s">
        <v>164</v>
      </c>
      <c r="C333" s="323">
        <v>123.15</v>
      </c>
      <c r="D333" s="324">
        <v>122.55</v>
      </c>
      <c r="E333" s="324">
        <v>120.75</v>
      </c>
      <c r="F333" s="324">
        <v>118.35000000000001</v>
      </c>
      <c r="G333" s="324">
        <v>116.55000000000001</v>
      </c>
      <c r="H333" s="324">
        <v>124.94999999999999</v>
      </c>
      <c r="I333" s="324">
        <v>126.74999999999997</v>
      </c>
      <c r="J333" s="324">
        <v>129.14999999999998</v>
      </c>
      <c r="K333" s="323">
        <v>124.35</v>
      </c>
      <c r="L333" s="323">
        <v>120.15</v>
      </c>
      <c r="M333" s="323">
        <v>346.23993999999999</v>
      </c>
      <c r="N333" s="1"/>
      <c r="O333" s="1"/>
    </row>
    <row r="334" spans="1:15" ht="12.75" customHeight="1">
      <c r="A334" s="30">
        <v>324</v>
      </c>
      <c r="B334" s="342" t="s">
        <v>165</v>
      </c>
      <c r="C334" s="323">
        <v>4626.25</v>
      </c>
      <c r="D334" s="324">
        <v>4680.416666666667</v>
      </c>
      <c r="E334" s="324">
        <v>4550.8333333333339</v>
      </c>
      <c r="F334" s="324">
        <v>4475.416666666667</v>
      </c>
      <c r="G334" s="324">
        <v>4345.8333333333339</v>
      </c>
      <c r="H334" s="324">
        <v>4755.8333333333339</v>
      </c>
      <c r="I334" s="324">
        <v>4885.4166666666679</v>
      </c>
      <c r="J334" s="324">
        <v>4960.8333333333339</v>
      </c>
      <c r="K334" s="323">
        <v>4810</v>
      </c>
      <c r="L334" s="323">
        <v>4605</v>
      </c>
      <c r="M334" s="323">
        <v>6.8269399999999996</v>
      </c>
      <c r="N334" s="1"/>
      <c r="O334" s="1"/>
    </row>
    <row r="335" spans="1:15" ht="12.75" customHeight="1">
      <c r="A335" s="30">
        <v>325</v>
      </c>
      <c r="B335" s="342" t="s">
        <v>166</v>
      </c>
      <c r="C335" s="323">
        <v>3986.55</v>
      </c>
      <c r="D335" s="324">
        <v>4012.2000000000003</v>
      </c>
      <c r="E335" s="324">
        <v>3924.4000000000005</v>
      </c>
      <c r="F335" s="324">
        <v>3862.2500000000005</v>
      </c>
      <c r="G335" s="324">
        <v>3774.4500000000007</v>
      </c>
      <c r="H335" s="324">
        <v>4074.3500000000004</v>
      </c>
      <c r="I335" s="324">
        <v>4162.1500000000005</v>
      </c>
      <c r="J335" s="324">
        <v>4224.3</v>
      </c>
      <c r="K335" s="323">
        <v>4100</v>
      </c>
      <c r="L335" s="323">
        <v>3950.05</v>
      </c>
      <c r="M335" s="323">
        <v>1.5302800000000001</v>
      </c>
      <c r="N335" s="1"/>
      <c r="O335" s="1"/>
    </row>
    <row r="336" spans="1:15" ht="12.75" customHeight="1">
      <c r="A336" s="30">
        <v>326</v>
      </c>
      <c r="B336" s="342" t="s">
        <v>842</v>
      </c>
      <c r="C336" s="323">
        <v>1761.65</v>
      </c>
      <c r="D336" s="324">
        <v>1770.55</v>
      </c>
      <c r="E336" s="324">
        <v>1746.1</v>
      </c>
      <c r="F336" s="324">
        <v>1730.55</v>
      </c>
      <c r="G336" s="324">
        <v>1706.1</v>
      </c>
      <c r="H336" s="324">
        <v>1786.1</v>
      </c>
      <c r="I336" s="324">
        <v>1810.5500000000002</v>
      </c>
      <c r="J336" s="324">
        <v>1826.1</v>
      </c>
      <c r="K336" s="323">
        <v>1795</v>
      </c>
      <c r="L336" s="323">
        <v>1755</v>
      </c>
      <c r="M336" s="323">
        <v>0.55420000000000003</v>
      </c>
      <c r="N336" s="1"/>
      <c r="O336" s="1"/>
    </row>
    <row r="337" spans="1:15" ht="12.75" customHeight="1">
      <c r="A337" s="30">
        <v>327</v>
      </c>
      <c r="B337" s="342" t="s">
        <v>456</v>
      </c>
      <c r="C337" s="323">
        <v>38.950000000000003</v>
      </c>
      <c r="D337" s="324">
        <v>38.966666666666661</v>
      </c>
      <c r="E337" s="324">
        <v>38.533333333333324</v>
      </c>
      <c r="F337" s="324">
        <v>38.11666666666666</v>
      </c>
      <c r="G337" s="324">
        <v>37.683333333333323</v>
      </c>
      <c r="H337" s="324">
        <v>39.383333333333326</v>
      </c>
      <c r="I337" s="324">
        <v>39.816666666666663</v>
      </c>
      <c r="J337" s="324">
        <v>40.233333333333327</v>
      </c>
      <c r="K337" s="323">
        <v>39.4</v>
      </c>
      <c r="L337" s="323">
        <v>38.549999999999997</v>
      </c>
      <c r="M337" s="323">
        <v>113.77460000000001</v>
      </c>
      <c r="N337" s="1"/>
      <c r="O337" s="1"/>
    </row>
    <row r="338" spans="1:15" ht="12.75" customHeight="1">
      <c r="A338" s="30">
        <v>328</v>
      </c>
      <c r="B338" s="342" t="s">
        <v>457</v>
      </c>
      <c r="C338" s="323">
        <v>61.75</v>
      </c>
      <c r="D338" s="324">
        <v>61.6</v>
      </c>
      <c r="E338" s="324">
        <v>60.85</v>
      </c>
      <c r="F338" s="324">
        <v>59.95</v>
      </c>
      <c r="G338" s="324">
        <v>59.2</v>
      </c>
      <c r="H338" s="324">
        <v>62.5</v>
      </c>
      <c r="I338" s="324">
        <v>63.25</v>
      </c>
      <c r="J338" s="324">
        <v>64.150000000000006</v>
      </c>
      <c r="K338" s="323">
        <v>62.35</v>
      </c>
      <c r="L338" s="323">
        <v>60.7</v>
      </c>
      <c r="M338" s="323">
        <v>29.222380000000001</v>
      </c>
      <c r="N338" s="1"/>
      <c r="O338" s="1"/>
    </row>
    <row r="339" spans="1:15" ht="12.75" customHeight="1">
      <c r="A339" s="30">
        <v>329</v>
      </c>
      <c r="B339" s="342" t="s">
        <v>458</v>
      </c>
      <c r="C339" s="323">
        <v>523.4</v>
      </c>
      <c r="D339" s="324">
        <v>524.4666666666667</v>
      </c>
      <c r="E339" s="324">
        <v>515.53333333333342</v>
      </c>
      <c r="F339" s="324">
        <v>507.66666666666674</v>
      </c>
      <c r="G339" s="324">
        <v>498.73333333333346</v>
      </c>
      <c r="H339" s="324">
        <v>532.33333333333337</v>
      </c>
      <c r="I339" s="324">
        <v>541.26666666666677</v>
      </c>
      <c r="J339" s="324">
        <v>549.13333333333333</v>
      </c>
      <c r="K339" s="323">
        <v>533.4</v>
      </c>
      <c r="L339" s="323">
        <v>516.6</v>
      </c>
      <c r="M339" s="323">
        <v>0.38384000000000001</v>
      </c>
      <c r="N339" s="1"/>
      <c r="O339" s="1"/>
    </row>
    <row r="340" spans="1:15" ht="12.75" customHeight="1">
      <c r="A340" s="30">
        <v>330</v>
      </c>
      <c r="B340" s="342" t="s">
        <v>167</v>
      </c>
      <c r="C340" s="323">
        <v>17344.2</v>
      </c>
      <c r="D340" s="324">
        <v>17385.066666666666</v>
      </c>
      <c r="E340" s="324">
        <v>17220.133333333331</v>
      </c>
      <c r="F340" s="324">
        <v>17096.066666666666</v>
      </c>
      <c r="G340" s="324">
        <v>16931.133333333331</v>
      </c>
      <c r="H340" s="324">
        <v>17509.133333333331</v>
      </c>
      <c r="I340" s="324">
        <v>17674.066666666666</v>
      </c>
      <c r="J340" s="324">
        <v>17798.133333333331</v>
      </c>
      <c r="K340" s="323">
        <v>17550</v>
      </c>
      <c r="L340" s="323">
        <v>17261</v>
      </c>
      <c r="M340" s="323">
        <v>0.59279000000000004</v>
      </c>
      <c r="N340" s="1"/>
      <c r="O340" s="1"/>
    </row>
    <row r="341" spans="1:15" ht="12.75" customHeight="1">
      <c r="A341" s="30">
        <v>331</v>
      </c>
      <c r="B341" s="342" t="s">
        <v>464</v>
      </c>
      <c r="C341" s="323">
        <v>81.650000000000006</v>
      </c>
      <c r="D341" s="324">
        <v>82.75</v>
      </c>
      <c r="E341" s="324">
        <v>80.150000000000006</v>
      </c>
      <c r="F341" s="324">
        <v>78.650000000000006</v>
      </c>
      <c r="G341" s="324">
        <v>76.050000000000011</v>
      </c>
      <c r="H341" s="324">
        <v>84.25</v>
      </c>
      <c r="I341" s="324">
        <v>86.85</v>
      </c>
      <c r="J341" s="324">
        <v>88.35</v>
      </c>
      <c r="K341" s="323">
        <v>85.35</v>
      </c>
      <c r="L341" s="323">
        <v>81.25</v>
      </c>
      <c r="M341" s="323">
        <v>15.064679999999999</v>
      </c>
      <c r="N341" s="1"/>
      <c r="O341" s="1"/>
    </row>
    <row r="342" spans="1:15" ht="12.75" customHeight="1">
      <c r="A342" s="30">
        <v>332</v>
      </c>
      <c r="B342" s="342" t="s">
        <v>463</v>
      </c>
      <c r="C342" s="323">
        <v>52</v>
      </c>
      <c r="D342" s="324">
        <v>52.533333333333339</v>
      </c>
      <c r="E342" s="324">
        <v>51.166666666666679</v>
      </c>
      <c r="F342" s="324">
        <v>50.333333333333343</v>
      </c>
      <c r="G342" s="324">
        <v>48.966666666666683</v>
      </c>
      <c r="H342" s="324">
        <v>53.366666666666674</v>
      </c>
      <c r="I342" s="324">
        <v>54.733333333333334</v>
      </c>
      <c r="J342" s="324">
        <v>55.56666666666667</v>
      </c>
      <c r="K342" s="323">
        <v>53.9</v>
      </c>
      <c r="L342" s="323">
        <v>51.7</v>
      </c>
      <c r="M342" s="323">
        <v>9.4400600000000008</v>
      </c>
      <c r="N342" s="1"/>
      <c r="O342" s="1"/>
    </row>
    <row r="343" spans="1:15" ht="12.75" customHeight="1">
      <c r="A343" s="30">
        <v>333</v>
      </c>
      <c r="B343" s="342" t="s">
        <v>462</v>
      </c>
      <c r="C343" s="323">
        <v>690.35</v>
      </c>
      <c r="D343" s="324">
        <v>690.7833333333333</v>
      </c>
      <c r="E343" s="324">
        <v>673.56666666666661</v>
      </c>
      <c r="F343" s="324">
        <v>656.7833333333333</v>
      </c>
      <c r="G343" s="324">
        <v>639.56666666666661</v>
      </c>
      <c r="H343" s="324">
        <v>707.56666666666661</v>
      </c>
      <c r="I343" s="324">
        <v>724.7833333333333</v>
      </c>
      <c r="J343" s="324">
        <v>741.56666666666661</v>
      </c>
      <c r="K343" s="323">
        <v>708</v>
      </c>
      <c r="L343" s="323">
        <v>674</v>
      </c>
      <c r="M343" s="323">
        <v>4.8651499999999999</v>
      </c>
      <c r="N343" s="1"/>
      <c r="O343" s="1"/>
    </row>
    <row r="344" spans="1:15" ht="12.75" customHeight="1">
      <c r="A344" s="30">
        <v>334</v>
      </c>
      <c r="B344" s="342" t="s">
        <v>459</v>
      </c>
      <c r="C344" s="323">
        <v>27.45</v>
      </c>
      <c r="D344" s="324">
        <v>27.633333333333336</v>
      </c>
      <c r="E344" s="324">
        <v>27.216666666666672</v>
      </c>
      <c r="F344" s="324">
        <v>26.983333333333334</v>
      </c>
      <c r="G344" s="324">
        <v>26.56666666666667</v>
      </c>
      <c r="H344" s="324">
        <v>27.866666666666674</v>
      </c>
      <c r="I344" s="324">
        <v>28.283333333333339</v>
      </c>
      <c r="J344" s="324">
        <v>28.516666666666676</v>
      </c>
      <c r="K344" s="323">
        <v>28.05</v>
      </c>
      <c r="L344" s="323">
        <v>27.4</v>
      </c>
      <c r="M344" s="323">
        <v>47.059690000000003</v>
      </c>
      <c r="N344" s="1"/>
      <c r="O344" s="1"/>
    </row>
    <row r="345" spans="1:15" ht="12.75" customHeight="1">
      <c r="A345" s="30">
        <v>335</v>
      </c>
      <c r="B345" s="342" t="s">
        <v>535</v>
      </c>
      <c r="C345" s="323">
        <v>114.75</v>
      </c>
      <c r="D345" s="324">
        <v>115.18333333333332</v>
      </c>
      <c r="E345" s="324">
        <v>112.66666666666664</v>
      </c>
      <c r="F345" s="324">
        <v>110.58333333333331</v>
      </c>
      <c r="G345" s="324">
        <v>108.06666666666663</v>
      </c>
      <c r="H345" s="324">
        <v>117.26666666666665</v>
      </c>
      <c r="I345" s="324">
        <v>119.78333333333333</v>
      </c>
      <c r="J345" s="324">
        <v>121.86666666666666</v>
      </c>
      <c r="K345" s="323">
        <v>117.7</v>
      </c>
      <c r="L345" s="323">
        <v>113.1</v>
      </c>
      <c r="M345" s="323">
        <v>7.4352799999999997</v>
      </c>
      <c r="N345" s="1"/>
      <c r="O345" s="1"/>
    </row>
    <row r="346" spans="1:15" ht="12.75" customHeight="1">
      <c r="A346" s="30">
        <v>336</v>
      </c>
      <c r="B346" s="342" t="s">
        <v>465</v>
      </c>
      <c r="C346" s="323">
        <v>2172.65</v>
      </c>
      <c r="D346" s="324">
        <v>2187.2166666666667</v>
      </c>
      <c r="E346" s="324">
        <v>2145.4333333333334</v>
      </c>
      <c r="F346" s="324">
        <v>2118.2166666666667</v>
      </c>
      <c r="G346" s="324">
        <v>2076.4333333333334</v>
      </c>
      <c r="H346" s="324">
        <v>2214.4333333333334</v>
      </c>
      <c r="I346" s="324">
        <v>2256.2166666666672</v>
      </c>
      <c r="J346" s="324">
        <v>2283.4333333333334</v>
      </c>
      <c r="K346" s="323">
        <v>2229</v>
      </c>
      <c r="L346" s="323">
        <v>2160</v>
      </c>
      <c r="M346" s="323">
        <v>2.9860000000000001E-2</v>
      </c>
      <c r="N346" s="1"/>
      <c r="O346" s="1"/>
    </row>
    <row r="347" spans="1:15" ht="12.75" customHeight="1">
      <c r="A347" s="30">
        <v>337</v>
      </c>
      <c r="B347" s="342" t="s">
        <v>460</v>
      </c>
      <c r="C347" s="323">
        <v>61.9</v>
      </c>
      <c r="D347" s="324">
        <v>62.183333333333337</v>
      </c>
      <c r="E347" s="324">
        <v>61.216666666666676</v>
      </c>
      <c r="F347" s="324">
        <v>60.533333333333339</v>
      </c>
      <c r="G347" s="324">
        <v>59.566666666666677</v>
      </c>
      <c r="H347" s="324">
        <v>62.866666666666674</v>
      </c>
      <c r="I347" s="324">
        <v>63.833333333333343</v>
      </c>
      <c r="J347" s="324">
        <v>64.51666666666668</v>
      </c>
      <c r="K347" s="323">
        <v>63.15</v>
      </c>
      <c r="L347" s="323">
        <v>61.5</v>
      </c>
      <c r="M347" s="323">
        <v>17.297059999999998</v>
      </c>
      <c r="N347" s="1"/>
      <c r="O347" s="1"/>
    </row>
    <row r="348" spans="1:15" ht="12.75" customHeight="1">
      <c r="A348" s="30">
        <v>338</v>
      </c>
      <c r="B348" s="342" t="s">
        <v>168</v>
      </c>
      <c r="C348" s="323">
        <v>151.1</v>
      </c>
      <c r="D348" s="324">
        <v>151.21666666666667</v>
      </c>
      <c r="E348" s="324">
        <v>148.88333333333333</v>
      </c>
      <c r="F348" s="324">
        <v>146.66666666666666</v>
      </c>
      <c r="G348" s="324">
        <v>144.33333333333331</v>
      </c>
      <c r="H348" s="324">
        <v>153.43333333333334</v>
      </c>
      <c r="I348" s="324">
        <v>155.76666666666665</v>
      </c>
      <c r="J348" s="324">
        <v>157.98333333333335</v>
      </c>
      <c r="K348" s="323">
        <v>153.55000000000001</v>
      </c>
      <c r="L348" s="323">
        <v>149</v>
      </c>
      <c r="M348" s="323">
        <v>84.191919999999996</v>
      </c>
      <c r="N348" s="1"/>
      <c r="O348" s="1"/>
    </row>
    <row r="349" spans="1:15" ht="12.75" customHeight="1">
      <c r="A349" s="30">
        <v>339</v>
      </c>
      <c r="B349" s="342" t="s">
        <v>461</v>
      </c>
      <c r="C349" s="323">
        <v>217.25</v>
      </c>
      <c r="D349" s="324">
        <v>217.93333333333331</v>
      </c>
      <c r="E349" s="324">
        <v>216.31666666666661</v>
      </c>
      <c r="F349" s="324">
        <v>215.3833333333333</v>
      </c>
      <c r="G349" s="324">
        <v>213.76666666666659</v>
      </c>
      <c r="H349" s="324">
        <v>218.86666666666662</v>
      </c>
      <c r="I349" s="324">
        <v>220.48333333333335</v>
      </c>
      <c r="J349" s="324">
        <v>221.41666666666663</v>
      </c>
      <c r="K349" s="323">
        <v>219.55</v>
      </c>
      <c r="L349" s="323">
        <v>217</v>
      </c>
      <c r="M349" s="323">
        <v>4.0016299999999996</v>
      </c>
      <c r="N349" s="1"/>
      <c r="O349" s="1"/>
    </row>
    <row r="350" spans="1:15" ht="12.75" customHeight="1">
      <c r="A350" s="30">
        <v>340</v>
      </c>
      <c r="B350" s="342" t="s">
        <v>170</v>
      </c>
      <c r="C350" s="323">
        <v>133.44999999999999</v>
      </c>
      <c r="D350" s="324">
        <v>133.13333333333333</v>
      </c>
      <c r="E350" s="324">
        <v>132.51666666666665</v>
      </c>
      <c r="F350" s="324">
        <v>131.58333333333331</v>
      </c>
      <c r="G350" s="324">
        <v>130.96666666666664</v>
      </c>
      <c r="H350" s="324">
        <v>134.06666666666666</v>
      </c>
      <c r="I350" s="324">
        <v>134.68333333333334</v>
      </c>
      <c r="J350" s="324">
        <v>135.61666666666667</v>
      </c>
      <c r="K350" s="323">
        <v>133.75</v>
      </c>
      <c r="L350" s="323">
        <v>132.19999999999999</v>
      </c>
      <c r="M350" s="323">
        <v>118.92811</v>
      </c>
      <c r="N350" s="1"/>
      <c r="O350" s="1"/>
    </row>
    <row r="351" spans="1:15" ht="12.75" customHeight="1">
      <c r="A351" s="30">
        <v>341</v>
      </c>
      <c r="B351" s="342" t="s">
        <v>269</v>
      </c>
      <c r="C351" s="323">
        <v>922.85</v>
      </c>
      <c r="D351" s="324">
        <v>920.2833333333333</v>
      </c>
      <c r="E351" s="324">
        <v>905.56666666666661</v>
      </c>
      <c r="F351" s="324">
        <v>888.2833333333333</v>
      </c>
      <c r="G351" s="324">
        <v>873.56666666666661</v>
      </c>
      <c r="H351" s="324">
        <v>937.56666666666661</v>
      </c>
      <c r="I351" s="324">
        <v>952.2833333333333</v>
      </c>
      <c r="J351" s="324">
        <v>969.56666666666661</v>
      </c>
      <c r="K351" s="323">
        <v>935</v>
      </c>
      <c r="L351" s="323">
        <v>903</v>
      </c>
      <c r="M351" s="323">
        <v>12.61759</v>
      </c>
      <c r="N351" s="1"/>
      <c r="O351" s="1"/>
    </row>
    <row r="352" spans="1:15" ht="12.75" customHeight="1">
      <c r="A352" s="30">
        <v>342</v>
      </c>
      <c r="B352" s="342" t="s">
        <v>466</v>
      </c>
      <c r="C352" s="323">
        <v>3559.6</v>
      </c>
      <c r="D352" s="324">
        <v>3591</v>
      </c>
      <c r="E352" s="324">
        <v>3519.65</v>
      </c>
      <c r="F352" s="324">
        <v>3479.7000000000003</v>
      </c>
      <c r="G352" s="324">
        <v>3408.3500000000004</v>
      </c>
      <c r="H352" s="324">
        <v>3630.95</v>
      </c>
      <c r="I352" s="324">
        <v>3702.3</v>
      </c>
      <c r="J352" s="324">
        <v>3742.2499999999995</v>
      </c>
      <c r="K352" s="323">
        <v>3662.35</v>
      </c>
      <c r="L352" s="323">
        <v>3551.05</v>
      </c>
      <c r="M352" s="323">
        <v>1.18421</v>
      </c>
      <c r="N352" s="1"/>
      <c r="O352" s="1"/>
    </row>
    <row r="353" spans="1:15" ht="12.75" customHeight="1">
      <c r="A353" s="30">
        <v>343</v>
      </c>
      <c r="B353" s="342" t="s">
        <v>270</v>
      </c>
      <c r="C353" s="323">
        <v>229.6</v>
      </c>
      <c r="D353" s="324">
        <v>231</v>
      </c>
      <c r="E353" s="324">
        <v>227</v>
      </c>
      <c r="F353" s="324">
        <v>224.4</v>
      </c>
      <c r="G353" s="324">
        <v>220.4</v>
      </c>
      <c r="H353" s="324">
        <v>233.6</v>
      </c>
      <c r="I353" s="324">
        <v>237.6</v>
      </c>
      <c r="J353" s="324">
        <v>240.2</v>
      </c>
      <c r="K353" s="323">
        <v>235</v>
      </c>
      <c r="L353" s="323">
        <v>228.4</v>
      </c>
      <c r="M353" s="323">
        <v>13.009880000000001</v>
      </c>
      <c r="N353" s="1"/>
      <c r="O353" s="1"/>
    </row>
    <row r="354" spans="1:15" ht="12.75" customHeight="1">
      <c r="A354" s="30">
        <v>344</v>
      </c>
      <c r="B354" s="342" t="s">
        <v>171</v>
      </c>
      <c r="C354" s="323">
        <v>175.6</v>
      </c>
      <c r="D354" s="324">
        <v>176.04999999999998</v>
      </c>
      <c r="E354" s="324">
        <v>174.39999999999998</v>
      </c>
      <c r="F354" s="324">
        <v>173.2</v>
      </c>
      <c r="G354" s="324">
        <v>171.54999999999998</v>
      </c>
      <c r="H354" s="324">
        <v>177.24999999999997</v>
      </c>
      <c r="I354" s="324">
        <v>178.9</v>
      </c>
      <c r="J354" s="324">
        <v>180.09999999999997</v>
      </c>
      <c r="K354" s="323">
        <v>177.7</v>
      </c>
      <c r="L354" s="323">
        <v>174.85</v>
      </c>
      <c r="M354" s="323">
        <v>109.94784</v>
      </c>
      <c r="N354" s="1"/>
      <c r="O354" s="1"/>
    </row>
    <row r="355" spans="1:15" ht="12.75" customHeight="1">
      <c r="A355" s="30">
        <v>345</v>
      </c>
      <c r="B355" s="342" t="s">
        <v>467</v>
      </c>
      <c r="C355" s="323">
        <v>325.8</v>
      </c>
      <c r="D355" s="324">
        <v>322.95</v>
      </c>
      <c r="E355" s="324">
        <v>317.64999999999998</v>
      </c>
      <c r="F355" s="324">
        <v>309.5</v>
      </c>
      <c r="G355" s="324">
        <v>304.2</v>
      </c>
      <c r="H355" s="324">
        <v>331.09999999999997</v>
      </c>
      <c r="I355" s="324">
        <v>336.40000000000003</v>
      </c>
      <c r="J355" s="324">
        <v>344.54999999999995</v>
      </c>
      <c r="K355" s="323">
        <v>328.25</v>
      </c>
      <c r="L355" s="323">
        <v>314.8</v>
      </c>
      <c r="M355" s="323">
        <v>3.44285</v>
      </c>
      <c r="N355" s="1"/>
      <c r="O355" s="1"/>
    </row>
    <row r="356" spans="1:15" ht="12.75" customHeight="1">
      <c r="A356" s="30">
        <v>346</v>
      </c>
      <c r="B356" s="342" t="s">
        <v>172</v>
      </c>
      <c r="C356" s="323">
        <v>42024.55</v>
      </c>
      <c r="D356" s="324">
        <v>42023.9</v>
      </c>
      <c r="E356" s="324">
        <v>41711.850000000006</v>
      </c>
      <c r="F356" s="324">
        <v>41399.15</v>
      </c>
      <c r="G356" s="324">
        <v>41087.100000000006</v>
      </c>
      <c r="H356" s="324">
        <v>42336.600000000006</v>
      </c>
      <c r="I356" s="324">
        <v>42648.650000000009</v>
      </c>
      <c r="J356" s="324">
        <v>42961.350000000006</v>
      </c>
      <c r="K356" s="323">
        <v>42335.95</v>
      </c>
      <c r="L356" s="323">
        <v>41711.199999999997</v>
      </c>
      <c r="M356" s="323">
        <v>0.17247000000000001</v>
      </c>
      <c r="N356" s="1"/>
      <c r="O356" s="1"/>
    </row>
    <row r="357" spans="1:15" ht="12.75" customHeight="1">
      <c r="A357" s="30">
        <v>347</v>
      </c>
      <c r="B357" s="342" t="s">
        <v>893</v>
      </c>
      <c r="C357" s="323">
        <v>225.4</v>
      </c>
      <c r="D357" s="324">
        <v>223.66666666666666</v>
      </c>
      <c r="E357" s="324">
        <v>220.7833333333333</v>
      </c>
      <c r="F357" s="324">
        <v>216.16666666666666</v>
      </c>
      <c r="G357" s="324">
        <v>213.2833333333333</v>
      </c>
      <c r="H357" s="324">
        <v>228.2833333333333</v>
      </c>
      <c r="I357" s="324">
        <v>231.16666666666669</v>
      </c>
      <c r="J357" s="324">
        <v>235.7833333333333</v>
      </c>
      <c r="K357" s="323">
        <v>226.55</v>
      </c>
      <c r="L357" s="323">
        <v>219.05</v>
      </c>
      <c r="M357" s="323">
        <v>7.4177</v>
      </c>
      <c r="N357" s="1"/>
      <c r="O357" s="1"/>
    </row>
    <row r="358" spans="1:15" ht="12.75" customHeight="1">
      <c r="A358" s="30">
        <v>348</v>
      </c>
      <c r="B358" s="342" t="s">
        <v>173</v>
      </c>
      <c r="C358" s="323">
        <v>2224.35</v>
      </c>
      <c r="D358" s="324">
        <v>2217.7000000000003</v>
      </c>
      <c r="E358" s="324">
        <v>2188.6500000000005</v>
      </c>
      <c r="F358" s="324">
        <v>2152.9500000000003</v>
      </c>
      <c r="G358" s="324">
        <v>2123.9000000000005</v>
      </c>
      <c r="H358" s="324">
        <v>2253.4000000000005</v>
      </c>
      <c r="I358" s="324">
        <v>2282.4500000000007</v>
      </c>
      <c r="J358" s="324">
        <v>2318.1500000000005</v>
      </c>
      <c r="K358" s="323">
        <v>2246.75</v>
      </c>
      <c r="L358" s="323">
        <v>2182</v>
      </c>
      <c r="M358" s="323">
        <v>4.9096500000000001</v>
      </c>
      <c r="N358" s="1"/>
      <c r="O358" s="1"/>
    </row>
    <row r="359" spans="1:15" ht="12.75" customHeight="1">
      <c r="A359" s="30">
        <v>349</v>
      </c>
      <c r="B359" s="342" t="s">
        <v>471</v>
      </c>
      <c r="C359" s="323">
        <v>4490.8</v>
      </c>
      <c r="D359" s="324">
        <v>4500.3833333333341</v>
      </c>
      <c r="E359" s="324">
        <v>4431.4666666666681</v>
      </c>
      <c r="F359" s="324">
        <v>4372.1333333333341</v>
      </c>
      <c r="G359" s="324">
        <v>4303.2166666666681</v>
      </c>
      <c r="H359" s="324">
        <v>4559.7166666666681</v>
      </c>
      <c r="I359" s="324">
        <v>4628.6333333333341</v>
      </c>
      <c r="J359" s="324">
        <v>4687.9666666666681</v>
      </c>
      <c r="K359" s="323">
        <v>4569.3</v>
      </c>
      <c r="L359" s="323">
        <v>4441.05</v>
      </c>
      <c r="M359" s="323">
        <v>2.5443199999999999</v>
      </c>
      <c r="N359" s="1"/>
      <c r="O359" s="1"/>
    </row>
    <row r="360" spans="1:15" ht="12.75" customHeight="1">
      <c r="A360" s="30">
        <v>350</v>
      </c>
      <c r="B360" s="342" t="s">
        <v>174</v>
      </c>
      <c r="C360" s="323">
        <v>196.05</v>
      </c>
      <c r="D360" s="324">
        <v>195.35</v>
      </c>
      <c r="E360" s="324">
        <v>194.2</v>
      </c>
      <c r="F360" s="324">
        <v>192.35</v>
      </c>
      <c r="G360" s="324">
        <v>191.2</v>
      </c>
      <c r="H360" s="324">
        <v>197.2</v>
      </c>
      <c r="I360" s="324">
        <v>198.35000000000002</v>
      </c>
      <c r="J360" s="324">
        <v>200.2</v>
      </c>
      <c r="K360" s="323">
        <v>196.5</v>
      </c>
      <c r="L360" s="323">
        <v>193.5</v>
      </c>
      <c r="M360" s="323">
        <v>39.189210000000003</v>
      </c>
      <c r="N360" s="1"/>
      <c r="O360" s="1"/>
    </row>
    <row r="361" spans="1:15" ht="12.75" customHeight="1">
      <c r="A361" s="30">
        <v>351</v>
      </c>
      <c r="B361" s="342" t="s">
        <v>175</v>
      </c>
      <c r="C361" s="323">
        <v>116</v>
      </c>
      <c r="D361" s="324">
        <v>116.28333333333335</v>
      </c>
      <c r="E361" s="324">
        <v>115.4666666666667</v>
      </c>
      <c r="F361" s="324">
        <v>114.93333333333335</v>
      </c>
      <c r="G361" s="324">
        <v>114.1166666666667</v>
      </c>
      <c r="H361" s="324">
        <v>116.81666666666669</v>
      </c>
      <c r="I361" s="324">
        <v>117.63333333333333</v>
      </c>
      <c r="J361" s="324">
        <v>118.16666666666669</v>
      </c>
      <c r="K361" s="323">
        <v>117.1</v>
      </c>
      <c r="L361" s="323">
        <v>115.75</v>
      </c>
      <c r="M361" s="323">
        <v>29.038139999999999</v>
      </c>
      <c r="N361" s="1"/>
      <c r="O361" s="1"/>
    </row>
    <row r="362" spans="1:15" ht="12.75" customHeight="1">
      <c r="A362" s="30">
        <v>352</v>
      </c>
      <c r="B362" s="342" t="s">
        <v>176</v>
      </c>
      <c r="C362" s="323">
        <v>4442</v>
      </c>
      <c r="D362" s="324">
        <v>4486.1333333333332</v>
      </c>
      <c r="E362" s="324">
        <v>4380.8666666666668</v>
      </c>
      <c r="F362" s="324">
        <v>4319.7333333333336</v>
      </c>
      <c r="G362" s="324">
        <v>4214.4666666666672</v>
      </c>
      <c r="H362" s="324">
        <v>4547.2666666666664</v>
      </c>
      <c r="I362" s="324">
        <v>4652.5333333333328</v>
      </c>
      <c r="J362" s="324">
        <v>4713.6666666666661</v>
      </c>
      <c r="K362" s="323">
        <v>4591.3999999999996</v>
      </c>
      <c r="L362" s="323">
        <v>4425</v>
      </c>
      <c r="M362" s="323">
        <v>1.26511</v>
      </c>
      <c r="N362" s="1"/>
      <c r="O362" s="1"/>
    </row>
    <row r="363" spans="1:15" ht="12.75" customHeight="1">
      <c r="A363" s="30">
        <v>353</v>
      </c>
      <c r="B363" s="342" t="s">
        <v>273</v>
      </c>
      <c r="C363" s="323">
        <v>15297.95</v>
      </c>
      <c r="D363" s="324">
        <v>15379.65</v>
      </c>
      <c r="E363" s="324">
        <v>15169.349999999999</v>
      </c>
      <c r="F363" s="324">
        <v>15040.749999999998</v>
      </c>
      <c r="G363" s="324">
        <v>14830.449999999997</v>
      </c>
      <c r="H363" s="324">
        <v>15508.25</v>
      </c>
      <c r="I363" s="324">
        <v>15718.55</v>
      </c>
      <c r="J363" s="324">
        <v>15847.150000000001</v>
      </c>
      <c r="K363" s="323">
        <v>15589.95</v>
      </c>
      <c r="L363" s="323">
        <v>15251.05</v>
      </c>
      <c r="M363" s="323">
        <v>7.3249999999999996E-2</v>
      </c>
      <c r="N363" s="1"/>
      <c r="O363" s="1"/>
    </row>
    <row r="364" spans="1:15" ht="12.75" customHeight="1">
      <c r="A364" s="30">
        <v>354</v>
      </c>
      <c r="B364" s="342" t="s">
        <v>478</v>
      </c>
      <c r="C364" s="323">
        <v>4260.6000000000004</v>
      </c>
      <c r="D364" s="324">
        <v>4264.916666666667</v>
      </c>
      <c r="E364" s="324">
        <v>4228.6833333333343</v>
      </c>
      <c r="F364" s="324">
        <v>4196.7666666666673</v>
      </c>
      <c r="G364" s="324">
        <v>4160.5333333333347</v>
      </c>
      <c r="H364" s="324">
        <v>4296.8333333333339</v>
      </c>
      <c r="I364" s="324">
        <v>4333.0666666666657</v>
      </c>
      <c r="J364" s="324">
        <v>4364.9833333333336</v>
      </c>
      <c r="K364" s="323">
        <v>4301.1499999999996</v>
      </c>
      <c r="L364" s="323">
        <v>4233</v>
      </c>
      <c r="M364" s="323">
        <v>0.15923999999999999</v>
      </c>
      <c r="N364" s="1"/>
      <c r="O364" s="1"/>
    </row>
    <row r="365" spans="1:15" ht="12.75" customHeight="1">
      <c r="A365" s="30">
        <v>355</v>
      </c>
      <c r="B365" s="342" t="s">
        <v>473</v>
      </c>
      <c r="C365" s="323">
        <v>1017.25</v>
      </c>
      <c r="D365" s="324">
        <v>1021.4666666666667</v>
      </c>
      <c r="E365" s="324">
        <v>1005.8833333333334</v>
      </c>
      <c r="F365" s="324">
        <v>994.51666666666677</v>
      </c>
      <c r="G365" s="324">
        <v>978.93333333333351</v>
      </c>
      <c r="H365" s="324">
        <v>1032.8333333333335</v>
      </c>
      <c r="I365" s="324">
        <v>1048.4166666666665</v>
      </c>
      <c r="J365" s="324">
        <v>1059.7833333333333</v>
      </c>
      <c r="K365" s="323">
        <v>1037.05</v>
      </c>
      <c r="L365" s="323">
        <v>1010.1</v>
      </c>
      <c r="M365" s="323">
        <v>1.0599000000000001</v>
      </c>
      <c r="N365" s="1"/>
      <c r="O365" s="1"/>
    </row>
    <row r="366" spans="1:15" ht="12.75" customHeight="1">
      <c r="A366" s="30">
        <v>356</v>
      </c>
      <c r="B366" s="342" t="s">
        <v>177</v>
      </c>
      <c r="C366" s="323">
        <v>2433.9</v>
      </c>
      <c r="D366" s="324">
        <v>2439.3166666666671</v>
      </c>
      <c r="E366" s="324">
        <v>2404.6833333333343</v>
      </c>
      <c r="F366" s="324">
        <v>2375.4666666666672</v>
      </c>
      <c r="G366" s="324">
        <v>2340.8333333333344</v>
      </c>
      <c r="H366" s="324">
        <v>2468.5333333333342</v>
      </c>
      <c r="I366" s="324">
        <v>2503.1666666666665</v>
      </c>
      <c r="J366" s="324">
        <v>2532.3833333333341</v>
      </c>
      <c r="K366" s="323">
        <v>2473.9499999999998</v>
      </c>
      <c r="L366" s="323">
        <v>2410.1</v>
      </c>
      <c r="M366" s="323">
        <v>3.1974999999999998</v>
      </c>
      <c r="N366" s="1"/>
      <c r="O366" s="1"/>
    </row>
    <row r="367" spans="1:15" ht="12.75" customHeight="1">
      <c r="A367" s="30">
        <v>357</v>
      </c>
      <c r="B367" s="342" t="s">
        <v>178</v>
      </c>
      <c r="C367" s="323">
        <v>2740.7</v>
      </c>
      <c r="D367" s="324">
        <v>2745.7666666666664</v>
      </c>
      <c r="E367" s="324">
        <v>2681.4833333333327</v>
      </c>
      <c r="F367" s="324">
        <v>2622.2666666666664</v>
      </c>
      <c r="G367" s="324">
        <v>2557.9833333333327</v>
      </c>
      <c r="H367" s="324">
        <v>2804.9833333333327</v>
      </c>
      <c r="I367" s="324">
        <v>2869.2666666666664</v>
      </c>
      <c r="J367" s="324">
        <v>2928.4833333333327</v>
      </c>
      <c r="K367" s="323">
        <v>2810.05</v>
      </c>
      <c r="L367" s="323">
        <v>2686.55</v>
      </c>
      <c r="M367" s="323">
        <v>3.1718700000000002</v>
      </c>
      <c r="N367" s="1"/>
      <c r="O367" s="1"/>
    </row>
    <row r="368" spans="1:15" ht="12.75" customHeight="1">
      <c r="A368" s="30">
        <v>358</v>
      </c>
      <c r="B368" s="342" t="s">
        <v>179</v>
      </c>
      <c r="C368" s="323">
        <v>35.700000000000003</v>
      </c>
      <c r="D368" s="324">
        <v>35.916666666666664</v>
      </c>
      <c r="E368" s="324">
        <v>35.383333333333326</v>
      </c>
      <c r="F368" s="324">
        <v>35.066666666666663</v>
      </c>
      <c r="G368" s="324">
        <v>34.533333333333324</v>
      </c>
      <c r="H368" s="324">
        <v>36.233333333333327</v>
      </c>
      <c r="I368" s="324">
        <v>36.766666666666673</v>
      </c>
      <c r="J368" s="324">
        <v>37.083333333333329</v>
      </c>
      <c r="K368" s="323">
        <v>36.450000000000003</v>
      </c>
      <c r="L368" s="323">
        <v>35.6</v>
      </c>
      <c r="M368" s="323">
        <v>463.57008000000002</v>
      </c>
      <c r="N368" s="1"/>
      <c r="O368" s="1"/>
    </row>
    <row r="369" spans="1:15" ht="12.75" customHeight="1">
      <c r="A369" s="30">
        <v>359</v>
      </c>
      <c r="B369" s="342" t="s">
        <v>469</v>
      </c>
      <c r="C369" s="323">
        <v>390.8</v>
      </c>
      <c r="D369" s="324">
        <v>393.58333333333331</v>
      </c>
      <c r="E369" s="324">
        <v>385.31666666666661</v>
      </c>
      <c r="F369" s="324">
        <v>379.83333333333331</v>
      </c>
      <c r="G369" s="324">
        <v>371.56666666666661</v>
      </c>
      <c r="H369" s="324">
        <v>399.06666666666661</v>
      </c>
      <c r="I369" s="324">
        <v>407.33333333333337</v>
      </c>
      <c r="J369" s="324">
        <v>412.81666666666661</v>
      </c>
      <c r="K369" s="323">
        <v>401.85</v>
      </c>
      <c r="L369" s="323">
        <v>388.1</v>
      </c>
      <c r="M369" s="323">
        <v>2.5545200000000001</v>
      </c>
      <c r="N369" s="1"/>
      <c r="O369" s="1"/>
    </row>
    <row r="370" spans="1:15" ht="12.75" customHeight="1">
      <c r="A370" s="30">
        <v>360</v>
      </c>
      <c r="B370" s="342" t="s">
        <v>470</v>
      </c>
      <c r="C370" s="323">
        <v>249.15</v>
      </c>
      <c r="D370" s="324">
        <v>249.41666666666666</v>
      </c>
      <c r="E370" s="324">
        <v>246.23333333333332</v>
      </c>
      <c r="F370" s="324">
        <v>243.31666666666666</v>
      </c>
      <c r="G370" s="324">
        <v>240.13333333333333</v>
      </c>
      <c r="H370" s="324">
        <v>252.33333333333331</v>
      </c>
      <c r="I370" s="324">
        <v>255.51666666666665</v>
      </c>
      <c r="J370" s="324">
        <v>258.43333333333328</v>
      </c>
      <c r="K370" s="323">
        <v>252.6</v>
      </c>
      <c r="L370" s="323">
        <v>246.5</v>
      </c>
      <c r="M370" s="323">
        <v>2.8633500000000001</v>
      </c>
      <c r="N370" s="1"/>
      <c r="O370" s="1"/>
    </row>
    <row r="371" spans="1:15" ht="12.75" customHeight="1">
      <c r="A371" s="30">
        <v>361</v>
      </c>
      <c r="B371" s="342" t="s">
        <v>271</v>
      </c>
      <c r="C371" s="323">
        <v>2414</v>
      </c>
      <c r="D371" s="324">
        <v>2424.6666666666665</v>
      </c>
      <c r="E371" s="324">
        <v>2399.333333333333</v>
      </c>
      <c r="F371" s="324">
        <v>2384.6666666666665</v>
      </c>
      <c r="G371" s="324">
        <v>2359.333333333333</v>
      </c>
      <c r="H371" s="324">
        <v>2439.333333333333</v>
      </c>
      <c r="I371" s="324">
        <v>2464.6666666666661</v>
      </c>
      <c r="J371" s="324">
        <v>2479.333333333333</v>
      </c>
      <c r="K371" s="323">
        <v>2450</v>
      </c>
      <c r="L371" s="323">
        <v>2410</v>
      </c>
      <c r="M371" s="323">
        <v>1.0088999999999999</v>
      </c>
      <c r="N371" s="1"/>
      <c r="O371" s="1"/>
    </row>
    <row r="372" spans="1:15" ht="12.75" customHeight="1">
      <c r="A372" s="30">
        <v>362</v>
      </c>
      <c r="B372" s="342" t="s">
        <v>474</v>
      </c>
      <c r="C372" s="323">
        <v>822.4</v>
      </c>
      <c r="D372" s="324">
        <v>828.16666666666663</v>
      </c>
      <c r="E372" s="324">
        <v>805.33333333333326</v>
      </c>
      <c r="F372" s="324">
        <v>788.26666666666665</v>
      </c>
      <c r="G372" s="324">
        <v>765.43333333333328</v>
      </c>
      <c r="H372" s="324">
        <v>845.23333333333323</v>
      </c>
      <c r="I372" s="324">
        <v>868.06666666666649</v>
      </c>
      <c r="J372" s="324">
        <v>885.13333333333321</v>
      </c>
      <c r="K372" s="323">
        <v>851</v>
      </c>
      <c r="L372" s="323">
        <v>811.1</v>
      </c>
      <c r="M372" s="323">
        <v>0.47689999999999999</v>
      </c>
      <c r="N372" s="1"/>
      <c r="O372" s="1"/>
    </row>
    <row r="373" spans="1:15" ht="12.75" customHeight="1">
      <c r="A373" s="30">
        <v>363</v>
      </c>
      <c r="B373" s="342" t="s">
        <v>475</v>
      </c>
      <c r="C373" s="323">
        <v>2288.65</v>
      </c>
      <c r="D373" s="324">
        <v>2311.1166666666668</v>
      </c>
      <c r="E373" s="324">
        <v>2257.5333333333338</v>
      </c>
      <c r="F373" s="324">
        <v>2226.416666666667</v>
      </c>
      <c r="G373" s="324">
        <v>2172.8333333333339</v>
      </c>
      <c r="H373" s="324">
        <v>2342.2333333333336</v>
      </c>
      <c r="I373" s="324">
        <v>2395.8166666666666</v>
      </c>
      <c r="J373" s="324">
        <v>2426.9333333333334</v>
      </c>
      <c r="K373" s="323">
        <v>2364.6999999999998</v>
      </c>
      <c r="L373" s="323">
        <v>2280</v>
      </c>
      <c r="M373" s="323">
        <v>1.56447</v>
      </c>
      <c r="N373" s="1"/>
      <c r="O373" s="1"/>
    </row>
    <row r="374" spans="1:15" ht="12.75" customHeight="1">
      <c r="A374" s="30">
        <v>364</v>
      </c>
      <c r="B374" s="342" t="s">
        <v>843</v>
      </c>
      <c r="C374" s="323">
        <v>259.3</v>
      </c>
      <c r="D374" s="324">
        <v>261.91666666666669</v>
      </c>
      <c r="E374" s="324">
        <v>255.38333333333338</v>
      </c>
      <c r="F374" s="324">
        <v>251.4666666666667</v>
      </c>
      <c r="G374" s="324">
        <v>244.93333333333339</v>
      </c>
      <c r="H374" s="324">
        <v>265.83333333333337</v>
      </c>
      <c r="I374" s="324">
        <v>272.36666666666667</v>
      </c>
      <c r="J374" s="324">
        <v>276.28333333333336</v>
      </c>
      <c r="K374" s="323">
        <v>268.45</v>
      </c>
      <c r="L374" s="323">
        <v>258</v>
      </c>
      <c r="M374" s="323">
        <v>32.594470000000001</v>
      </c>
      <c r="N374" s="1"/>
      <c r="O374" s="1"/>
    </row>
    <row r="375" spans="1:15" ht="12.75" customHeight="1">
      <c r="A375" s="30">
        <v>365</v>
      </c>
      <c r="B375" s="342" t="s">
        <v>180</v>
      </c>
      <c r="C375" s="323">
        <v>210.1</v>
      </c>
      <c r="D375" s="324">
        <v>209.66666666666666</v>
      </c>
      <c r="E375" s="324">
        <v>208.73333333333332</v>
      </c>
      <c r="F375" s="324">
        <v>207.36666666666667</v>
      </c>
      <c r="G375" s="324">
        <v>206.43333333333334</v>
      </c>
      <c r="H375" s="324">
        <v>211.0333333333333</v>
      </c>
      <c r="I375" s="324">
        <v>211.96666666666664</v>
      </c>
      <c r="J375" s="324">
        <v>213.33333333333329</v>
      </c>
      <c r="K375" s="323">
        <v>210.6</v>
      </c>
      <c r="L375" s="323">
        <v>208.3</v>
      </c>
      <c r="M375" s="323">
        <v>70.565880000000007</v>
      </c>
      <c r="N375" s="1"/>
      <c r="O375" s="1"/>
    </row>
    <row r="376" spans="1:15" ht="12.75" customHeight="1">
      <c r="A376" s="30">
        <v>366</v>
      </c>
      <c r="B376" s="342" t="s">
        <v>290</v>
      </c>
      <c r="C376" s="323">
        <v>3371.5</v>
      </c>
      <c r="D376" s="324">
        <v>3361.8166666666671</v>
      </c>
      <c r="E376" s="324">
        <v>3305.0333333333342</v>
      </c>
      <c r="F376" s="324">
        <v>3238.5666666666671</v>
      </c>
      <c r="G376" s="324">
        <v>3181.7833333333342</v>
      </c>
      <c r="H376" s="324">
        <v>3428.2833333333342</v>
      </c>
      <c r="I376" s="324">
        <v>3485.0666666666671</v>
      </c>
      <c r="J376" s="324">
        <v>3551.5333333333342</v>
      </c>
      <c r="K376" s="323">
        <v>3418.6</v>
      </c>
      <c r="L376" s="323">
        <v>3295.35</v>
      </c>
      <c r="M376" s="323">
        <v>0.56545999999999996</v>
      </c>
      <c r="N376" s="1"/>
      <c r="O376" s="1"/>
    </row>
    <row r="377" spans="1:15" ht="12.75" customHeight="1">
      <c r="A377" s="30">
        <v>367</v>
      </c>
      <c r="B377" s="342" t="s">
        <v>844</v>
      </c>
      <c r="C377" s="323">
        <v>378</v>
      </c>
      <c r="D377" s="324">
        <v>380.2833333333333</v>
      </c>
      <c r="E377" s="324">
        <v>374.56666666666661</v>
      </c>
      <c r="F377" s="324">
        <v>371.13333333333333</v>
      </c>
      <c r="G377" s="324">
        <v>365.41666666666663</v>
      </c>
      <c r="H377" s="324">
        <v>383.71666666666658</v>
      </c>
      <c r="I377" s="324">
        <v>389.43333333333328</v>
      </c>
      <c r="J377" s="324">
        <v>392.86666666666656</v>
      </c>
      <c r="K377" s="323">
        <v>386</v>
      </c>
      <c r="L377" s="323">
        <v>376.85</v>
      </c>
      <c r="M377" s="323">
        <v>3.9568300000000001</v>
      </c>
      <c r="N377" s="1"/>
      <c r="O377" s="1"/>
    </row>
    <row r="378" spans="1:15" ht="12.75" customHeight="1">
      <c r="A378" s="30">
        <v>368</v>
      </c>
      <c r="B378" s="342" t="s">
        <v>272</v>
      </c>
      <c r="C378" s="323">
        <v>463.5</v>
      </c>
      <c r="D378" s="324">
        <v>468.83333333333331</v>
      </c>
      <c r="E378" s="324">
        <v>455.76666666666665</v>
      </c>
      <c r="F378" s="324">
        <v>448.03333333333336</v>
      </c>
      <c r="G378" s="324">
        <v>434.9666666666667</v>
      </c>
      <c r="H378" s="324">
        <v>476.56666666666661</v>
      </c>
      <c r="I378" s="324">
        <v>489.63333333333333</v>
      </c>
      <c r="J378" s="324">
        <v>497.36666666666656</v>
      </c>
      <c r="K378" s="323">
        <v>481.9</v>
      </c>
      <c r="L378" s="323">
        <v>461.1</v>
      </c>
      <c r="M378" s="323">
        <v>2.91275</v>
      </c>
      <c r="N378" s="1"/>
      <c r="O378" s="1"/>
    </row>
    <row r="379" spans="1:15" ht="12.75" customHeight="1">
      <c r="A379" s="30">
        <v>369</v>
      </c>
      <c r="B379" s="342" t="s">
        <v>476</v>
      </c>
      <c r="C379" s="323">
        <v>660.05</v>
      </c>
      <c r="D379" s="324">
        <v>664.19999999999993</v>
      </c>
      <c r="E379" s="324">
        <v>654.44999999999982</v>
      </c>
      <c r="F379" s="324">
        <v>648.84999999999991</v>
      </c>
      <c r="G379" s="324">
        <v>639.0999999999998</v>
      </c>
      <c r="H379" s="324">
        <v>669.79999999999984</v>
      </c>
      <c r="I379" s="324">
        <v>679.55000000000007</v>
      </c>
      <c r="J379" s="324">
        <v>685.14999999999986</v>
      </c>
      <c r="K379" s="323">
        <v>673.95</v>
      </c>
      <c r="L379" s="323">
        <v>658.6</v>
      </c>
      <c r="M379" s="323">
        <v>2.3824800000000002</v>
      </c>
      <c r="N379" s="1"/>
      <c r="O379" s="1"/>
    </row>
    <row r="380" spans="1:15" ht="12.75" customHeight="1">
      <c r="A380" s="30">
        <v>370</v>
      </c>
      <c r="B380" s="342" t="s">
        <v>477</v>
      </c>
      <c r="C380" s="323">
        <v>117.55</v>
      </c>
      <c r="D380" s="324">
        <v>118.18333333333334</v>
      </c>
      <c r="E380" s="324">
        <v>115.41666666666667</v>
      </c>
      <c r="F380" s="324">
        <v>113.28333333333333</v>
      </c>
      <c r="G380" s="324">
        <v>110.51666666666667</v>
      </c>
      <c r="H380" s="324">
        <v>120.31666666666668</v>
      </c>
      <c r="I380" s="324">
        <v>123.08333333333333</v>
      </c>
      <c r="J380" s="324">
        <v>125.21666666666668</v>
      </c>
      <c r="K380" s="323">
        <v>120.95</v>
      </c>
      <c r="L380" s="323">
        <v>116.05</v>
      </c>
      <c r="M380" s="323">
        <v>3.0438299999999998</v>
      </c>
      <c r="N380" s="1"/>
      <c r="O380" s="1"/>
    </row>
    <row r="381" spans="1:15" ht="12.75" customHeight="1">
      <c r="A381" s="30">
        <v>371</v>
      </c>
      <c r="B381" s="342" t="s">
        <v>182</v>
      </c>
      <c r="C381" s="323">
        <v>1756.8</v>
      </c>
      <c r="D381" s="324">
        <v>1759.45</v>
      </c>
      <c r="E381" s="324">
        <v>1739.95</v>
      </c>
      <c r="F381" s="324">
        <v>1723.1</v>
      </c>
      <c r="G381" s="324">
        <v>1703.6</v>
      </c>
      <c r="H381" s="324">
        <v>1776.3000000000002</v>
      </c>
      <c r="I381" s="324">
        <v>1795.8000000000002</v>
      </c>
      <c r="J381" s="324">
        <v>1812.6500000000003</v>
      </c>
      <c r="K381" s="323">
        <v>1778.95</v>
      </c>
      <c r="L381" s="323">
        <v>1742.6</v>
      </c>
      <c r="M381" s="323">
        <v>12.94328</v>
      </c>
      <c r="N381" s="1"/>
      <c r="O381" s="1"/>
    </row>
    <row r="382" spans="1:15" ht="12.75" customHeight="1">
      <c r="A382" s="30">
        <v>372</v>
      </c>
      <c r="B382" s="342" t="s">
        <v>479</v>
      </c>
      <c r="C382" s="323">
        <v>565.15</v>
      </c>
      <c r="D382" s="324">
        <v>566.35</v>
      </c>
      <c r="E382" s="324">
        <v>559</v>
      </c>
      <c r="F382" s="324">
        <v>552.85</v>
      </c>
      <c r="G382" s="324">
        <v>545.5</v>
      </c>
      <c r="H382" s="324">
        <v>572.5</v>
      </c>
      <c r="I382" s="324">
        <v>579.85000000000014</v>
      </c>
      <c r="J382" s="324">
        <v>586</v>
      </c>
      <c r="K382" s="323">
        <v>573.70000000000005</v>
      </c>
      <c r="L382" s="323">
        <v>560.20000000000005</v>
      </c>
      <c r="M382" s="323">
        <v>1.5150399999999999</v>
      </c>
      <c r="N382" s="1"/>
      <c r="O382" s="1"/>
    </row>
    <row r="383" spans="1:15" ht="12.75" customHeight="1">
      <c r="A383" s="30">
        <v>373</v>
      </c>
      <c r="B383" s="342" t="s">
        <v>481</v>
      </c>
      <c r="C383" s="323">
        <v>909.8</v>
      </c>
      <c r="D383" s="324">
        <v>920.30000000000007</v>
      </c>
      <c r="E383" s="324">
        <v>894.50000000000011</v>
      </c>
      <c r="F383" s="324">
        <v>879.2</v>
      </c>
      <c r="G383" s="324">
        <v>853.40000000000009</v>
      </c>
      <c r="H383" s="324">
        <v>935.60000000000014</v>
      </c>
      <c r="I383" s="324">
        <v>961.40000000000009</v>
      </c>
      <c r="J383" s="324">
        <v>976.70000000000016</v>
      </c>
      <c r="K383" s="323">
        <v>946.1</v>
      </c>
      <c r="L383" s="323">
        <v>905</v>
      </c>
      <c r="M383" s="323">
        <v>3.9323899999999998</v>
      </c>
      <c r="N383" s="1"/>
      <c r="O383" s="1"/>
    </row>
    <row r="384" spans="1:15" ht="12.75" customHeight="1">
      <c r="A384" s="30">
        <v>374</v>
      </c>
      <c r="B384" s="342" t="s">
        <v>845</v>
      </c>
      <c r="C384" s="323">
        <v>89.9</v>
      </c>
      <c r="D384" s="324">
        <v>90.816666666666677</v>
      </c>
      <c r="E384" s="324">
        <v>88.233333333333348</v>
      </c>
      <c r="F384" s="324">
        <v>86.566666666666677</v>
      </c>
      <c r="G384" s="324">
        <v>83.983333333333348</v>
      </c>
      <c r="H384" s="324">
        <v>92.483333333333348</v>
      </c>
      <c r="I384" s="324">
        <v>95.066666666666691</v>
      </c>
      <c r="J384" s="324">
        <v>96.733333333333348</v>
      </c>
      <c r="K384" s="323">
        <v>93.4</v>
      </c>
      <c r="L384" s="323">
        <v>89.15</v>
      </c>
      <c r="M384" s="323">
        <v>22.60126</v>
      </c>
      <c r="N384" s="1"/>
      <c r="O384" s="1"/>
    </row>
    <row r="385" spans="1:15" ht="12.75" customHeight="1">
      <c r="A385" s="30">
        <v>375</v>
      </c>
      <c r="B385" s="342" t="s">
        <v>483</v>
      </c>
      <c r="C385" s="323">
        <v>192</v>
      </c>
      <c r="D385" s="324">
        <v>193.43333333333331</v>
      </c>
      <c r="E385" s="324">
        <v>189.06666666666661</v>
      </c>
      <c r="F385" s="324">
        <v>186.1333333333333</v>
      </c>
      <c r="G385" s="324">
        <v>181.76666666666659</v>
      </c>
      <c r="H385" s="324">
        <v>196.36666666666662</v>
      </c>
      <c r="I385" s="324">
        <v>200.73333333333335</v>
      </c>
      <c r="J385" s="324">
        <v>203.66666666666663</v>
      </c>
      <c r="K385" s="323">
        <v>197.8</v>
      </c>
      <c r="L385" s="323">
        <v>190.5</v>
      </c>
      <c r="M385" s="323">
        <v>29.710439999999998</v>
      </c>
      <c r="N385" s="1"/>
      <c r="O385" s="1"/>
    </row>
    <row r="386" spans="1:15" ht="12.75" customHeight="1">
      <c r="A386" s="30">
        <v>376</v>
      </c>
      <c r="B386" s="342" t="s">
        <v>484</v>
      </c>
      <c r="C386" s="323">
        <v>704.5</v>
      </c>
      <c r="D386" s="324">
        <v>708.06666666666661</v>
      </c>
      <c r="E386" s="324">
        <v>697.53333333333319</v>
      </c>
      <c r="F386" s="324">
        <v>690.56666666666661</v>
      </c>
      <c r="G386" s="324">
        <v>680.03333333333319</v>
      </c>
      <c r="H386" s="324">
        <v>715.03333333333319</v>
      </c>
      <c r="I386" s="324">
        <v>725.56666666666649</v>
      </c>
      <c r="J386" s="324">
        <v>732.53333333333319</v>
      </c>
      <c r="K386" s="323">
        <v>718.6</v>
      </c>
      <c r="L386" s="323">
        <v>701.1</v>
      </c>
      <c r="M386" s="323">
        <v>1.1626399999999999</v>
      </c>
      <c r="N386" s="1"/>
      <c r="O386" s="1"/>
    </row>
    <row r="387" spans="1:15" ht="12.75" customHeight="1">
      <c r="A387" s="30">
        <v>377</v>
      </c>
      <c r="B387" s="342" t="s">
        <v>485</v>
      </c>
      <c r="C387" s="323">
        <v>243.8</v>
      </c>
      <c r="D387" s="324">
        <v>245.35</v>
      </c>
      <c r="E387" s="324">
        <v>241.5</v>
      </c>
      <c r="F387" s="324">
        <v>239.20000000000002</v>
      </c>
      <c r="G387" s="324">
        <v>235.35000000000002</v>
      </c>
      <c r="H387" s="324">
        <v>247.64999999999998</v>
      </c>
      <c r="I387" s="324">
        <v>251.49999999999994</v>
      </c>
      <c r="J387" s="324">
        <v>253.79999999999995</v>
      </c>
      <c r="K387" s="323">
        <v>249.2</v>
      </c>
      <c r="L387" s="323">
        <v>243.05</v>
      </c>
      <c r="M387" s="323">
        <v>1.9635899999999999</v>
      </c>
      <c r="N387" s="1"/>
      <c r="O387" s="1"/>
    </row>
    <row r="388" spans="1:15" ht="12.75" customHeight="1">
      <c r="A388" s="30">
        <v>378</v>
      </c>
      <c r="B388" s="342" t="s">
        <v>183</v>
      </c>
      <c r="C388" s="323">
        <v>730.4</v>
      </c>
      <c r="D388" s="324">
        <v>734.06666666666661</v>
      </c>
      <c r="E388" s="324">
        <v>721.53333333333319</v>
      </c>
      <c r="F388" s="324">
        <v>712.66666666666663</v>
      </c>
      <c r="G388" s="324">
        <v>700.13333333333321</v>
      </c>
      <c r="H388" s="324">
        <v>742.93333333333317</v>
      </c>
      <c r="I388" s="324">
        <v>755.46666666666647</v>
      </c>
      <c r="J388" s="324">
        <v>764.33333333333314</v>
      </c>
      <c r="K388" s="323">
        <v>746.6</v>
      </c>
      <c r="L388" s="323">
        <v>725.2</v>
      </c>
      <c r="M388" s="323">
        <v>2.70946</v>
      </c>
      <c r="N388" s="1"/>
      <c r="O388" s="1"/>
    </row>
    <row r="389" spans="1:15" ht="12.75" customHeight="1">
      <c r="A389" s="30">
        <v>379</v>
      </c>
      <c r="B389" s="342" t="s">
        <v>487</v>
      </c>
      <c r="C389" s="323">
        <v>2444.65</v>
      </c>
      <c r="D389" s="324">
        <v>2482.35</v>
      </c>
      <c r="E389" s="324">
        <v>2379.7999999999997</v>
      </c>
      <c r="F389" s="324">
        <v>2314.9499999999998</v>
      </c>
      <c r="G389" s="324">
        <v>2212.3999999999996</v>
      </c>
      <c r="H389" s="324">
        <v>2547.1999999999998</v>
      </c>
      <c r="I389" s="324">
        <v>2649.75</v>
      </c>
      <c r="J389" s="324">
        <v>2714.6</v>
      </c>
      <c r="K389" s="323">
        <v>2584.9</v>
      </c>
      <c r="L389" s="323">
        <v>2417.5</v>
      </c>
      <c r="M389" s="323">
        <v>0.79008</v>
      </c>
      <c r="N389" s="1"/>
      <c r="O389" s="1"/>
    </row>
    <row r="390" spans="1:15" ht="12.75" customHeight="1">
      <c r="A390" s="30">
        <v>380</v>
      </c>
      <c r="B390" s="342" t="s">
        <v>894</v>
      </c>
      <c r="C390" s="323">
        <v>101.45</v>
      </c>
      <c r="D390" s="324">
        <v>102.25</v>
      </c>
      <c r="E390" s="324">
        <v>100.2</v>
      </c>
      <c r="F390" s="324">
        <v>98.95</v>
      </c>
      <c r="G390" s="324">
        <v>96.9</v>
      </c>
      <c r="H390" s="324">
        <v>103.5</v>
      </c>
      <c r="I390" s="324">
        <v>105.55000000000001</v>
      </c>
      <c r="J390" s="324">
        <v>106.8</v>
      </c>
      <c r="K390" s="323">
        <v>104.3</v>
      </c>
      <c r="L390" s="323">
        <v>101</v>
      </c>
      <c r="M390" s="323">
        <v>12.303879999999999</v>
      </c>
      <c r="N390" s="1"/>
      <c r="O390" s="1"/>
    </row>
    <row r="391" spans="1:15" ht="12.75" customHeight="1">
      <c r="A391" s="30">
        <v>381</v>
      </c>
      <c r="B391" s="342" t="s">
        <v>184</v>
      </c>
      <c r="C391" s="323">
        <v>134.25</v>
      </c>
      <c r="D391" s="324">
        <v>135.98333333333332</v>
      </c>
      <c r="E391" s="324">
        <v>132.01666666666665</v>
      </c>
      <c r="F391" s="324">
        <v>129.78333333333333</v>
      </c>
      <c r="G391" s="324">
        <v>125.81666666666666</v>
      </c>
      <c r="H391" s="324">
        <v>138.21666666666664</v>
      </c>
      <c r="I391" s="324">
        <v>142.18333333333328</v>
      </c>
      <c r="J391" s="324">
        <v>144.41666666666663</v>
      </c>
      <c r="K391" s="323">
        <v>139.94999999999999</v>
      </c>
      <c r="L391" s="323">
        <v>133.75</v>
      </c>
      <c r="M391" s="323">
        <v>113.93375</v>
      </c>
      <c r="N391" s="1"/>
      <c r="O391" s="1"/>
    </row>
    <row r="392" spans="1:15" ht="12.75" customHeight="1">
      <c r="A392" s="30">
        <v>382</v>
      </c>
      <c r="B392" s="342" t="s">
        <v>486</v>
      </c>
      <c r="C392" s="323">
        <v>82.1</v>
      </c>
      <c r="D392" s="324">
        <v>82.783333333333346</v>
      </c>
      <c r="E392" s="324">
        <v>80.866666666666688</v>
      </c>
      <c r="F392" s="324">
        <v>79.63333333333334</v>
      </c>
      <c r="G392" s="324">
        <v>77.716666666666683</v>
      </c>
      <c r="H392" s="324">
        <v>84.016666666666694</v>
      </c>
      <c r="I392" s="324">
        <v>85.933333333333351</v>
      </c>
      <c r="J392" s="324">
        <v>87.1666666666667</v>
      </c>
      <c r="K392" s="323">
        <v>84.7</v>
      </c>
      <c r="L392" s="323">
        <v>81.55</v>
      </c>
      <c r="M392" s="323">
        <v>51.618989999999997</v>
      </c>
      <c r="N392" s="1"/>
      <c r="O392" s="1"/>
    </row>
    <row r="393" spans="1:15" ht="12.75" customHeight="1">
      <c r="A393" s="30">
        <v>383</v>
      </c>
      <c r="B393" s="342" t="s">
        <v>185</v>
      </c>
      <c r="C393" s="323">
        <v>126.3</v>
      </c>
      <c r="D393" s="324">
        <v>126.18333333333332</v>
      </c>
      <c r="E393" s="324">
        <v>125.46666666666664</v>
      </c>
      <c r="F393" s="324">
        <v>124.63333333333331</v>
      </c>
      <c r="G393" s="324">
        <v>123.91666666666663</v>
      </c>
      <c r="H393" s="324">
        <v>127.01666666666665</v>
      </c>
      <c r="I393" s="324">
        <v>127.73333333333332</v>
      </c>
      <c r="J393" s="324">
        <v>128.56666666666666</v>
      </c>
      <c r="K393" s="323">
        <v>126.9</v>
      </c>
      <c r="L393" s="323">
        <v>125.35</v>
      </c>
      <c r="M393" s="323">
        <v>23.461980000000001</v>
      </c>
      <c r="N393" s="1"/>
      <c r="O393" s="1"/>
    </row>
    <row r="394" spans="1:15" ht="12.75" customHeight="1">
      <c r="A394" s="30">
        <v>384</v>
      </c>
      <c r="B394" s="342" t="s">
        <v>488</v>
      </c>
      <c r="C394" s="323">
        <v>149.35</v>
      </c>
      <c r="D394" s="324">
        <v>149.20000000000002</v>
      </c>
      <c r="E394" s="324">
        <v>148.00000000000003</v>
      </c>
      <c r="F394" s="324">
        <v>146.65</v>
      </c>
      <c r="G394" s="324">
        <v>145.45000000000002</v>
      </c>
      <c r="H394" s="324">
        <v>150.55000000000004</v>
      </c>
      <c r="I394" s="324">
        <v>151.75000000000003</v>
      </c>
      <c r="J394" s="324">
        <v>153.10000000000005</v>
      </c>
      <c r="K394" s="323">
        <v>150.4</v>
      </c>
      <c r="L394" s="323">
        <v>147.85</v>
      </c>
      <c r="M394" s="323">
        <v>22.542960000000001</v>
      </c>
      <c r="N394" s="1"/>
      <c r="O394" s="1"/>
    </row>
    <row r="395" spans="1:15" ht="12.75" customHeight="1">
      <c r="A395" s="30">
        <v>385</v>
      </c>
      <c r="B395" s="342" t="s">
        <v>489</v>
      </c>
      <c r="C395" s="323">
        <v>1052.8499999999999</v>
      </c>
      <c r="D395" s="324">
        <v>1059.7833333333335</v>
      </c>
      <c r="E395" s="324">
        <v>1033.116666666667</v>
      </c>
      <c r="F395" s="324">
        <v>1013.3833333333334</v>
      </c>
      <c r="G395" s="324">
        <v>986.71666666666692</v>
      </c>
      <c r="H395" s="324">
        <v>1079.5166666666671</v>
      </c>
      <c r="I395" s="324">
        <v>1106.1833333333336</v>
      </c>
      <c r="J395" s="324">
        <v>1125.9166666666672</v>
      </c>
      <c r="K395" s="323">
        <v>1086.45</v>
      </c>
      <c r="L395" s="323">
        <v>1040.05</v>
      </c>
      <c r="M395" s="323">
        <v>10.01252</v>
      </c>
      <c r="N395" s="1"/>
      <c r="O395" s="1"/>
    </row>
    <row r="396" spans="1:15" ht="12.75" customHeight="1">
      <c r="A396" s="30">
        <v>386</v>
      </c>
      <c r="B396" s="342" t="s">
        <v>186</v>
      </c>
      <c r="C396" s="323">
        <v>2539.1999999999998</v>
      </c>
      <c r="D396" s="324">
        <v>2542.35</v>
      </c>
      <c r="E396" s="324">
        <v>2519.85</v>
      </c>
      <c r="F396" s="324">
        <v>2500.5</v>
      </c>
      <c r="G396" s="324">
        <v>2478</v>
      </c>
      <c r="H396" s="324">
        <v>2561.6999999999998</v>
      </c>
      <c r="I396" s="324">
        <v>2584.1999999999998</v>
      </c>
      <c r="J396" s="324">
        <v>2603.5499999999997</v>
      </c>
      <c r="K396" s="323">
        <v>2564.85</v>
      </c>
      <c r="L396" s="323">
        <v>2523</v>
      </c>
      <c r="M396" s="323">
        <v>71.357969999999995</v>
      </c>
      <c r="N396" s="1"/>
      <c r="O396" s="1"/>
    </row>
    <row r="397" spans="1:15" ht="12.75" customHeight="1">
      <c r="A397" s="30">
        <v>387</v>
      </c>
      <c r="B397" s="342" t="s">
        <v>846</v>
      </c>
      <c r="C397" s="323">
        <v>601.70000000000005</v>
      </c>
      <c r="D397" s="324">
        <v>603.98333333333335</v>
      </c>
      <c r="E397" s="324">
        <v>589.7166666666667</v>
      </c>
      <c r="F397" s="324">
        <v>577.73333333333335</v>
      </c>
      <c r="G397" s="324">
        <v>563.4666666666667</v>
      </c>
      <c r="H397" s="324">
        <v>615.9666666666667</v>
      </c>
      <c r="I397" s="324">
        <v>630.23333333333335</v>
      </c>
      <c r="J397" s="324">
        <v>642.2166666666667</v>
      </c>
      <c r="K397" s="323">
        <v>618.25</v>
      </c>
      <c r="L397" s="323">
        <v>592</v>
      </c>
      <c r="M397" s="323">
        <v>6.9877500000000001</v>
      </c>
      <c r="N397" s="1"/>
      <c r="O397" s="1"/>
    </row>
    <row r="398" spans="1:15" ht="12.75" customHeight="1">
      <c r="A398" s="30">
        <v>388</v>
      </c>
      <c r="B398" s="342" t="s">
        <v>480</v>
      </c>
      <c r="C398" s="323">
        <v>265.75</v>
      </c>
      <c r="D398" s="324">
        <v>266.23333333333335</v>
      </c>
      <c r="E398" s="324">
        <v>263.7166666666667</v>
      </c>
      <c r="F398" s="324">
        <v>261.68333333333334</v>
      </c>
      <c r="G398" s="324">
        <v>259.16666666666669</v>
      </c>
      <c r="H398" s="324">
        <v>268.26666666666671</v>
      </c>
      <c r="I398" s="324">
        <v>270.78333333333336</v>
      </c>
      <c r="J398" s="324">
        <v>272.81666666666672</v>
      </c>
      <c r="K398" s="323">
        <v>268.75</v>
      </c>
      <c r="L398" s="323">
        <v>264.2</v>
      </c>
      <c r="M398" s="323">
        <v>3.4862299999999999</v>
      </c>
      <c r="N398" s="1"/>
      <c r="O398" s="1"/>
    </row>
    <row r="399" spans="1:15" ht="12.75" customHeight="1">
      <c r="A399" s="30">
        <v>389</v>
      </c>
      <c r="B399" s="342" t="s">
        <v>490</v>
      </c>
      <c r="C399" s="323">
        <v>930.15</v>
      </c>
      <c r="D399" s="324">
        <v>936.85</v>
      </c>
      <c r="E399" s="324">
        <v>918.75</v>
      </c>
      <c r="F399" s="324">
        <v>907.35</v>
      </c>
      <c r="G399" s="324">
        <v>889.25</v>
      </c>
      <c r="H399" s="324">
        <v>948.25</v>
      </c>
      <c r="I399" s="324">
        <v>966.35000000000014</v>
      </c>
      <c r="J399" s="324">
        <v>977.75</v>
      </c>
      <c r="K399" s="323">
        <v>954.95</v>
      </c>
      <c r="L399" s="323">
        <v>925.45</v>
      </c>
      <c r="M399" s="323">
        <v>0.41976999999999998</v>
      </c>
      <c r="N399" s="1"/>
      <c r="O399" s="1"/>
    </row>
    <row r="400" spans="1:15" ht="12.75" customHeight="1">
      <c r="A400" s="30">
        <v>390</v>
      </c>
      <c r="B400" s="342" t="s">
        <v>491</v>
      </c>
      <c r="C400" s="323">
        <v>1545.2</v>
      </c>
      <c r="D400" s="324">
        <v>1556.1666666666667</v>
      </c>
      <c r="E400" s="324">
        <v>1529.7333333333336</v>
      </c>
      <c r="F400" s="324">
        <v>1514.2666666666669</v>
      </c>
      <c r="G400" s="324">
        <v>1487.8333333333337</v>
      </c>
      <c r="H400" s="324">
        <v>1571.6333333333334</v>
      </c>
      <c r="I400" s="324">
        <v>1598.0666666666664</v>
      </c>
      <c r="J400" s="324">
        <v>1613.5333333333333</v>
      </c>
      <c r="K400" s="323">
        <v>1582.6</v>
      </c>
      <c r="L400" s="323">
        <v>1540.7</v>
      </c>
      <c r="M400" s="323">
        <v>1.4265399999999999</v>
      </c>
      <c r="N400" s="1"/>
      <c r="O400" s="1"/>
    </row>
    <row r="401" spans="1:15" ht="12.75" customHeight="1">
      <c r="A401" s="30">
        <v>391</v>
      </c>
      <c r="B401" s="342" t="s">
        <v>482</v>
      </c>
      <c r="C401" s="323">
        <v>36.15</v>
      </c>
      <c r="D401" s="324">
        <v>36.15</v>
      </c>
      <c r="E401" s="324">
        <v>35.599999999999994</v>
      </c>
      <c r="F401" s="324">
        <v>35.049999999999997</v>
      </c>
      <c r="G401" s="324">
        <v>34.499999999999993</v>
      </c>
      <c r="H401" s="324">
        <v>36.699999999999996</v>
      </c>
      <c r="I401" s="324">
        <v>37.249999999999993</v>
      </c>
      <c r="J401" s="324">
        <v>37.799999999999997</v>
      </c>
      <c r="K401" s="323">
        <v>36.700000000000003</v>
      </c>
      <c r="L401" s="323">
        <v>35.6</v>
      </c>
      <c r="M401" s="323">
        <v>77.721159999999998</v>
      </c>
      <c r="N401" s="1"/>
      <c r="O401" s="1"/>
    </row>
    <row r="402" spans="1:15" ht="12.75" customHeight="1">
      <c r="A402" s="30">
        <v>392</v>
      </c>
      <c r="B402" s="342" t="s">
        <v>187</v>
      </c>
      <c r="C402" s="323">
        <v>103.1</v>
      </c>
      <c r="D402" s="324">
        <v>102.53333333333335</v>
      </c>
      <c r="E402" s="324">
        <v>100.36666666666669</v>
      </c>
      <c r="F402" s="324">
        <v>97.63333333333334</v>
      </c>
      <c r="G402" s="324">
        <v>95.466666666666683</v>
      </c>
      <c r="H402" s="324">
        <v>105.26666666666669</v>
      </c>
      <c r="I402" s="324">
        <v>107.43333333333335</v>
      </c>
      <c r="J402" s="324">
        <v>110.1666666666667</v>
      </c>
      <c r="K402" s="323">
        <v>104.7</v>
      </c>
      <c r="L402" s="323">
        <v>99.8</v>
      </c>
      <c r="M402" s="323">
        <v>1004.4737699999999</v>
      </c>
      <c r="N402" s="1"/>
      <c r="O402" s="1"/>
    </row>
    <row r="403" spans="1:15" ht="12.75" customHeight="1">
      <c r="A403" s="30">
        <v>393</v>
      </c>
      <c r="B403" s="342" t="s">
        <v>275</v>
      </c>
      <c r="C403" s="323">
        <v>7471.7</v>
      </c>
      <c r="D403" s="324">
        <v>7503.9000000000005</v>
      </c>
      <c r="E403" s="324">
        <v>7412.8000000000011</v>
      </c>
      <c r="F403" s="324">
        <v>7353.9000000000005</v>
      </c>
      <c r="G403" s="324">
        <v>7262.8000000000011</v>
      </c>
      <c r="H403" s="324">
        <v>7562.8000000000011</v>
      </c>
      <c r="I403" s="324">
        <v>7653.9000000000015</v>
      </c>
      <c r="J403" s="324">
        <v>7712.8000000000011</v>
      </c>
      <c r="K403" s="323">
        <v>7595</v>
      </c>
      <c r="L403" s="323">
        <v>7445</v>
      </c>
      <c r="M403" s="323">
        <v>0.15390999999999999</v>
      </c>
      <c r="N403" s="1"/>
      <c r="O403" s="1"/>
    </row>
    <row r="404" spans="1:15" ht="12.75" customHeight="1">
      <c r="A404" s="30">
        <v>394</v>
      </c>
      <c r="B404" s="342" t="s">
        <v>274</v>
      </c>
      <c r="C404" s="323">
        <v>863.3</v>
      </c>
      <c r="D404" s="324">
        <v>860.1</v>
      </c>
      <c r="E404" s="324">
        <v>855.2</v>
      </c>
      <c r="F404" s="324">
        <v>847.1</v>
      </c>
      <c r="G404" s="324">
        <v>842.2</v>
      </c>
      <c r="H404" s="324">
        <v>868.2</v>
      </c>
      <c r="I404" s="324">
        <v>873.09999999999991</v>
      </c>
      <c r="J404" s="324">
        <v>881.2</v>
      </c>
      <c r="K404" s="323">
        <v>865</v>
      </c>
      <c r="L404" s="323">
        <v>852</v>
      </c>
      <c r="M404" s="323">
        <v>12.93684</v>
      </c>
      <c r="N404" s="1"/>
      <c r="O404" s="1"/>
    </row>
    <row r="405" spans="1:15" ht="12.75" customHeight="1">
      <c r="A405" s="30">
        <v>395</v>
      </c>
      <c r="B405" s="342" t="s">
        <v>188</v>
      </c>
      <c r="C405" s="323">
        <v>1092.25</v>
      </c>
      <c r="D405" s="324">
        <v>1096.3499999999999</v>
      </c>
      <c r="E405" s="324">
        <v>1074.9999999999998</v>
      </c>
      <c r="F405" s="324">
        <v>1057.7499999999998</v>
      </c>
      <c r="G405" s="324">
        <v>1036.3999999999996</v>
      </c>
      <c r="H405" s="324">
        <v>1113.5999999999999</v>
      </c>
      <c r="I405" s="324">
        <v>1134.9500000000003</v>
      </c>
      <c r="J405" s="324">
        <v>1152.2</v>
      </c>
      <c r="K405" s="323">
        <v>1117.7</v>
      </c>
      <c r="L405" s="323">
        <v>1079.0999999999999</v>
      </c>
      <c r="M405" s="323">
        <v>10.543620000000001</v>
      </c>
      <c r="N405" s="1"/>
      <c r="O405" s="1"/>
    </row>
    <row r="406" spans="1:15" ht="12.75" customHeight="1">
      <c r="A406" s="30">
        <v>396</v>
      </c>
      <c r="B406" s="342" t="s">
        <v>189</v>
      </c>
      <c r="C406" s="323">
        <v>490.65</v>
      </c>
      <c r="D406" s="324">
        <v>494.08333333333331</v>
      </c>
      <c r="E406" s="324">
        <v>485.76666666666665</v>
      </c>
      <c r="F406" s="324">
        <v>480.88333333333333</v>
      </c>
      <c r="G406" s="324">
        <v>472.56666666666666</v>
      </c>
      <c r="H406" s="324">
        <v>498.96666666666664</v>
      </c>
      <c r="I406" s="324">
        <v>507.28333333333336</v>
      </c>
      <c r="J406" s="324">
        <v>512.16666666666663</v>
      </c>
      <c r="K406" s="323">
        <v>502.4</v>
      </c>
      <c r="L406" s="323">
        <v>489.2</v>
      </c>
      <c r="M406" s="323">
        <v>158.00194999999999</v>
      </c>
      <c r="N406" s="1"/>
      <c r="O406" s="1"/>
    </row>
    <row r="407" spans="1:15" ht="12.75" customHeight="1">
      <c r="A407" s="30">
        <v>397</v>
      </c>
      <c r="B407" s="342" t="s">
        <v>495</v>
      </c>
      <c r="C407" s="323">
        <v>1868</v>
      </c>
      <c r="D407" s="324">
        <v>1879.8666666666668</v>
      </c>
      <c r="E407" s="324">
        <v>1842.6333333333337</v>
      </c>
      <c r="F407" s="324">
        <v>1817.2666666666669</v>
      </c>
      <c r="G407" s="324">
        <v>1780.0333333333338</v>
      </c>
      <c r="H407" s="324">
        <v>1905.2333333333336</v>
      </c>
      <c r="I407" s="324">
        <v>1942.4666666666667</v>
      </c>
      <c r="J407" s="324">
        <v>1967.8333333333335</v>
      </c>
      <c r="K407" s="323">
        <v>1917.1</v>
      </c>
      <c r="L407" s="323">
        <v>1854.5</v>
      </c>
      <c r="M407" s="323">
        <v>1.0445899999999999</v>
      </c>
      <c r="N407" s="1"/>
      <c r="O407" s="1"/>
    </row>
    <row r="408" spans="1:15" ht="12.75" customHeight="1">
      <c r="A408" s="30">
        <v>398</v>
      </c>
      <c r="B408" s="342" t="s">
        <v>496</v>
      </c>
      <c r="C408" s="323">
        <v>115.15</v>
      </c>
      <c r="D408" s="324">
        <v>115.85000000000001</v>
      </c>
      <c r="E408" s="324">
        <v>113.00000000000001</v>
      </c>
      <c r="F408" s="324">
        <v>110.85000000000001</v>
      </c>
      <c r="G408" s="324">
        <v>108.00000000000001</v>
      </c>
      <c r="H408" s="324">
        <v>118.00000000000001</v>
      </c>
      <c r="I408" s="324">
        <v>120.85000000000001</v>
      </c>
      <c r="J408" s="324">
        <v>123.00000000000001</v>
      </c>
      <c r="K408" s="323">
        <v>118.7</v>
      </c>
      <c r="L408" s="323">
        <v>113.7</v>
      </c>
      <c r="M408" s="323">
        <v>11.97367</v>
      </c>
      <c r="N408" s="1"/>
      <c r="O408" s="1"/>
    </row>
    <row r="409" spans="1:15" ht="12.75" customHeight="1">
      <c r="A409" s="30">
        <v>399</v>
      </c>
      <c r="B409" s="342" t="s">
        <v>501</v>
      </c>
      <c r="C409" s="323">
        <v>117</v>
      </c>
      <c r="D409" s="324">
        <v>118.26666666666665</v>
      </c>
      <c r="E409" s="324">
        <v>115.3333333333333</v>
      </c>
      <c r="F409" s="324">
        <v>113.66666666666664</v>
      </c>
      <c r="G409" s="324">
        <v>110.73333333333329</v>
      </c>
      <c r="H409" s="324">
        <v>119.93333333333331</v>
      </c>
      <c r="I409" s="324">
        <v>122.86666666666665</v>
      </c>
      <c r="J409" s="324">
        <v>124.53333333333332</v>
      </c>
      <c r="K409" s="323">
        <v>121.2</v>
      </c>
      <c r="L409" s="323">
        <v>116.6</v>
      </c>
      <c r="M409" s="323">
        <v>21.024609999999999</v>
      </c>
      <c r="N409" s="1"/>
      <c r="O409" s="1"/>
    </row>
    <row r="410" spans="1:15" ht="12.75" customHeight="1">
      <c r="A410" s="30">
        <v>400</v>
      </c>
      <c r="B410" s="342" t="s">
        <v>497</v>
      </c>
      <c r="C410" s="323">
        <v>123.55</v>
      </c>
      <c r="D410" s="324">
        <v>124.01666666666667</v>
      </c>
      <c r="E410" s="324">
        <v>122.78333333333333</v>
      </c>
      <c r="F410" s="324">
        <v>122.01666666666667</v>
      </c>
      <c r="G410" s="324">
        <v>120.78333333333333</v>
      </c>
      <c r="H410" s="324">
        <v>124.78333333333333</v>
      </c>
      <c r="I410" s="324">
        <v>126.01666666666665</v>
      </c>
      <c r="J410" s="324">
        <v>126.78333333333333</v>
      </c>
      <c r="K410" s="323">
        <v>125.25</v>
      </c>
      <c r="L410" s="323">
        <v>123.25</v>
      </c>
      <c r="M410" s="323">
        <v>18.992260000000002</v>
      </c>
      <c r="N410" s="1"/>
      <c r="O410" s="1"/>
    </row>
    <row r="411" spans="1:15" ht="12.75" customHeight="1">
      <c r="A411" s="30">
        <v>401</v>
      </c>
      <c r="B411" s="342" t="s">
        <v>499</v>
      </c>
      <c r="C411" s="323">
        <v>3322.4</v>
      </c>
      <c r="D411" s="324">
        <v>3315.3333333333335</v>
      </c>
      <c r="E411" s="324">
        <v>3290.7666666666669</v>
      </c>
      <c r="F411" s="324">
        <v>3259.1333333333332</v>
      </c>
      <c r="G411" s="324">
        <v>3234.5666666666666</v>
      </c>
      <c r="H411" s="324">
        <v>3346.9666666666672</v>
      </c>
      <c r="I411" s="324">
        <v>3371.5333333333338</v>
      </c>
      <c r="J411" s="324">
        <v>3403.1666666666674</v>
      </c>
      <c r="K411" s="323">
        <v>3339.9</v>
      </c>
      <c r="L411" s="323">
        <v>3283.7</v>
      </c>
      <c r="M411" s="323">
        <v>8.8349999999999998E-2</v>
      </c>
      <c r="N411" s="1"/>
      <c r="O411" s="1"/>
    </row>
    <row r="412" spans="1:15" ht="12.75" customHeight="1">
      <c r="A412" s="30">
        <v>402</v>
      </c>
      <c r="B412" s="342" t="s">
        <v>498</v>
      </c>
      <c r="C412" s="323">
        <v>539.75</v>
      </c>
      <c r="D412" s="324">
        <v>543.9</v>
      </c>
      <c r="E412" s="324">
        <v>530.84999999999991</v>
      </c>
      <c r="F412" s="324">
        <v>521.94999999999993</v>
      </c>
      <c r="G412" s="324">
        <v>508.89999999999986</v>
      </c>
      <c r="H412" s="324">
        <v>552.79999999999995</v>
      </c>
      <c r="I412" s="324">
        <v>565.84999999999991</v>
      </c>
      <c r="J412" s="324">
        <v>574.75</v>
      </c>
      <c r="K412" s="323">
        <v>556.95000000000005</v>
      </c>
      <c r="L412" s="323">
        <v>535</v>
      </c>
      <c r="M412" s="323">
        <v>0.90341000000000005</v>
      </c>
      <c r="N412" s="1"/>
      <c r="O412" s="1"/>
    </row>
    <row r="413" spans="1:15" ht="12.75" customHeight="1">
      <c r="A413" s="30">
        <v>403</v>
      </c>
      <c r="B413" s="342" t="s">
        <v>500</v>
      </c>
      <c r="C413" s="323">
        <v>401.75</v>
      </c>
      <c r="D413" s="324">
        <v>404.11666666666662</v>
      </c>
      <c r="E413" s="324">
        <v>395.13333333333321</v>
      </c>
      <c r="F413" s="324">
        <v>388.51666666666659</v>
      </c>
      <c r="G413" s="324">
        <v>379.53333333333319</v>
      </c>
      <c r="H413" s="324">
        <v>410.73333333333323</v>
      </c>
      <c r="I413" s="324">
        <v>419.7166666666667</v>
      </c>
      <c r="J413" s="324">
        <v>426.33333333333326</v>
      </c>
      <c r="K413" s="323">
        <v>413.1</v>
      </c>
      <c r="L413" s="323">
        <v>397.5</v>
      </c>
      <c r="M413" s="323">
        <v>1.7720400000000001</v>
      </c>
      <c r="N413" s="1"/>
      <c r="O413" s="1"/>
    </row>
    <row r="414" spans="1:15" ht="12.75" customHeight="1">
      <c r="A414" s="30">
        <v>404</v>
      </c>
      <c r="B414" s="342" t="s">
        <v>190</v>
      </c>
      <c r="C414" s="323">
        <v>23413.200000000001</v>
      </c>
      <c r="D414" s="324">
        <v>23446.066666666666</v>
      </c>
      <c r="E414" s="324">
        <v>23242.133333333331</v>
      </c>
      <c r="F414" s="324">
        <v>23071.066666666666</v>
      </c>
      <c r="G414" s="324">
        <v>22867.133333333331</v>
      </c>
      <c r="H414" s="324">
        <v>23617.133333333331</v>
      </c>
      <c r="I414" s="324">
        <v>23821.066666666666</v>
      </c>
      <c r="J414" s="324">
        <v>23992.133333333331</v>
      </c>
      <c r="K414" s="323">
        <v>23650</v>
      </c>
      <c r="L414" s="323">
        <v>23275</v>
      </c>
      <c r="M414" s="323">
        <v>0.39577000000000001</v>
      </c>
      <c r="N414" s="1"/>
      <c r="O414" s="1"/>
    </row>
    <row r="415" spans="1:15" ht="12.75" customHeight="1">
      <c r="A415" s="30">
        <v>405</v>
      </c>
      <c r="B415" s="342" t="s">
        <v>502</v>
      </c>
      <c r="C415" s="323">
        <v>1554.05</v>
      </c>
      <c r="D415" s="324">
        <v>1557.05</v>
      </c>
      <c r="E415" s="324">
        <v>1536.6499999999999</v>
      </c>
      <c r="F415" s="324">
        <v>1519.25</v>
      </c>
      <c r="G415" s="324">
        <v>1498.85</v>
      </c>
      <c r="H415" s="324">
        <v>1574.4499999999998</v>
      </c>
      <c r="I415" s="324">
        <v>1594.85</v>
      </c>
      <c r="J415" s="324">
        <v>1612.2499999999998</v>
      </c>
      <c r="K415" s="323">
        <v>1577.45</v>
      </c>
      <c r="L415" s="323">
        <v>1539.65</v>
      </c>
      <c r="M415" s="323">
        <v>0.18187999999999999</v>
      </c>
      <c r="N415" s="1"/>
      <c r="O415" s="1"/>
    </row>
    <row r="416" spans="1:15" ht="12.75" customHeight="1">
      <c r="A416" s="30">
        <v>406</v>
      </c>
      <c r="B416" s="342" t="s">
        <v>191</v>
      </c>
      <c r="C416" s="323">
        <v>2296.0500000000002</v>
      </c>
      <c r="D416" s="324">
        <v>2296.9500000000003</v>
      </c>
      <c r="E416" s="324">
        <v>2250.1000000000004</v>
      </c>
      <c r="F416" s="324">
        <v>2204.15</v>
      </c>
      <c r="G416" s="324">
        <v>2157.3000000000002</v>
      </c>
      <c r="H416" s="324">
        <v>2342.9000000000005</v>
      </c>
      <c r="I416" s="324">
        <v>2389.75</v>
      </c>
      <c r="J416" s="324">
        <v>2435.7000000000007</v>
      </c>
      <c r="K416" s="323">
        <v>2343.8000000000002</v>
      </c>
      <c r="L416" s="323">
        <v>2251</v>
      </c>
      <c r="M416" s="323">
        <v>5.8425700000000003</v>
      </c>
      <c r="N416" s="1"/>
      <c r="O416" s="1"/>
    </row>
    <row r="417" spans="1:15" ht="12.75" customHeight="1">
      <c r="A417" s="30">
        <v>407</v>
      </c>
      <c r="B417" s="342" t="s">
        <v>492</v>
      </c>
      <c r="C417" s="323">
        <v>480.4</v>
      </c>
      <c r="D417" s="324">
        <v>481.40000000000003</v>
      </c>
      <c r="E417" s="324">
        <v>475.30000000000007</v>
      </c>
      <c r="F417" s="324">
        <v>470.20000000000005</v>
      </c>
      <c r="G417" s="324">
        <v>464.10000000000008</v>
      </c>
      <c r="H417" s="324">
        <v>486.50000000000006</v>
      </c>
      <c r="I417" s="324">
        <v>492.60000000000008</v>
      </c>
      <c r="J417" s="324">
        <v>497.70000000000005</v>
      </c>
      <c r="K417" s="323">
        <v>487.5</v>
      </c>
      <c r="L417" s="323">
        <v>476.3</v>
      </c>
      <c r="M417" s="323">
        <v>0.32851999999999998</v>
      </c>
      <c r="N417" s="1"/>
      <c r="O417" s="1"/>
    </row>
    <row r="418" spans="1:15" ht="12.75" customHeight="1">
      <c r="A418" s="30">
        <v>408</v>
      </c>
      <c r="B418" s="342" t="s">
        <v>493</v>
      </c>
      <c r="C418" s="323">
        <v>27.5</v>
      </c>
      <c r="D418" s="324">
        <v>27.516666666666669</v>
      </c>
      <c r="E418" s="324">
        <v>27.333333333333339</v>
      </c>
      <c r="F418" s="324">
        <v>27.166666666666671</v>
      </c>
      <c r="G418" s="324">
        <v>26.983333333333341</v>
      </c>
      <c r="H418" s="324">
        <v>27.683333333333337</v>
      </c>
      <c r="I418" s="324">
        <v>27.866666666666667</v>
      </c>
      <c r="J418" s="324">
        <v>28.033333333333335</v>
      </c>
      <c r="K418" s="323">
        <v>27.7</v>
      </c>
      <c r="L418" s="323">
        <v>27.35</v>
      </c>
      <c r="M418" s="323">
        <v>33.19594</v>
      </c>
      <c r="N418" s="1"/>
      <c r="O418" s="1"/>
    </row>
    <row r="419" spans="1:15" ht="12.75" customHeight="1">
      <c r="A419" s="30">
        <v>409</v>
      </c>
      <c r="B419" s="342" t="s">
        <v>494</v>
      </c>
      <c r="C419" s="323">
        <v>3352.9</v>
      </c>
      <c r="D419" s="324">
        <v>3346.6666666666665</v>
      </c>
      <c r="E419" s="324">
        <v>3317.333333333333</v>
      </c>
      <c r="F419" s="324">
        <v>3281.7666666666664</v>
      </c>
      <c r="G419" s="324">
        <v>3252.4333333333329</v>
      </c>
      <c r="H419" s="324">
        <v>3382.2333333333331</v>
      </c>
      <c r="I419" s="324">
        <v>3411.5666666666662</v>
      </c>
      <c r="J419" s="324">
        <v>3447.1333333333332</v>
      </c>
      <c r="K419" s="323">
        <v>3376</v>
      </c>
      <c r="L419" s="323">
        <v>3311.1</v>
      </c>
      <c r="M419" s="323">
        <v>0.28121000000000002</v>
      </c>
      <c r="N419" s="1"/>
      <c r="O419" s="1"/>
    </row>
    <row r="420" spans="1:15" ht="12.75" customHeight="1">
      <c r="A420" s="30">
        <v>410</v>
      </c>
      <c r="B420" s="342" t="s">
        <v>503</v>
      </c>
      <c r="C420" s="323">
        <v>728.2</v>
      </c>
      <c r="D420" s="324">
        <v>735.68333333333339</v>
      </c>
      <c r="E420" s="324">
        <v>717.66666666666674</v>
      </c>
      <c r="F420" s="324">
        <v>707.13333333333333</v>
      </c>
      <c r="G420" s="324">
        <v>689.11666666666667</v>
      </c>
      <c r="H420" s="324">
        <v>746.21666666666681</v>
      </c>
      <c r="I420" s="324">
        <v>764.23333333333346</v>
      </c>
      <c r="J420" s="324">
        <v>774.76666666666688</v>
      </c>
      <c r="K420" s="323">
        <v>753.7</v>
      </c>
      <c r="L420" s="323">
        <v>725.15</v>
      </c>
      <c r="M420" s="323">
        <v>2.43296</v>
      </c>
      <c r="N420" s="1"/>
      <c r="O420" s="1"/>
    </row>
    <row r="421" spans="1:15" ht="12.75" customHeight="1">
      <c r="A421" s="30">
        <v>411</v>
      </c>
      <c r="B421" s="342" t="s">
        <v>505</v>
      </c>
      <c r="C421" s="323">
        <v>699.6</v>
      </c>
      <c r="D421" s="324">
        <v>704.31666666666661</v>
      </c>
      <c r="E421" s="324">
        <v>692.73333333333323</v>
      </c>
      <c r="F421" s="324">
        <v>685.86666666666667</v>
      </c>
      <c r="G421" s="324">
        <v>674.2833333333333</v>
      </c>
      <c r="H421" s="324">
        <v>711.18333333333317</v>
      </c>
      <c r="I421" s="324">
        <v>722.76666666666665</v>
      </c>
      <c r="J421" s="324">
        <v>729.6333333333331</v>
      </c>
      <c r="K421" s="323">
        <v>715.9</v>
      </c>
      <c r="L421" s="323">
        <v>697.45</v>
      </c>
      <c r="M421" s="323">
        <v>0.91593999999999998</v>
      </c>
      <c r="N421" s="1"/>
      <c r="O421" s="1"/>
    </row>
    <row r="422" spans="1:15" ht="12.75" customHeight="1">
      <c r="A422" s="30">
        <v>412</v>
      </c>
      <c r="B422" s="342" t="s">
        <v>504</v>
      </c>
      <c r="C422" s="323">
        <v>2619.8000000000002</v>
      </c>
      <c r="D422" s="324">
        <v>2641.6</v>
      </c>
      <c r="E422" s="324">
        <v>2584.1999999999998</v>
      </c>
      <c r="F422" s="324">
        <v>2548.6</v>
      </c>
      <c r="G422" s="324">
        <v>2491.1999999999998</v>
      </c>
      <c r="H422" s="324">
        <v>2677.2</v>
      </c>
      <c r="I422" s="324">
        <v>2734.6000000000004</v>
      </c>
      <c r="J422" s="324">
        <v>2770.2</v>
      </c>
      <c r="K422" s="323">
        <v>2699</v>
      </c>
      <c r="L422" s="323">
        <v>2606</v>
      </c>
      <c r="M422" s="323">
        <v>0.28320000000000001</v>
      </c>
      <c r="N422" s="1"/>
      <c r="O422" s="1"/>
    </row>
    <row r="423" spans="1:15" ht="12.75" customHeight="1">
      <c r="A423" s="30">
        <v>413</v>
      </c>
      <c r="B423" s="342" t="s">
        <v>895</v>
      </c>
      <c r="C423" s="323">
        <v>689.35</v>
      </c>
      <c r="D423" s="324">
        <v>684.69999999999993</v>
      </c>
      <c r="E423" s="324">
        <v>675.24999999999989</v>
      </c>
      <c r="F423" s="324">
        <v>661.15</v>
      </c>
      <c r="G423" s="324">
        <v>651.69999999999993</v>
      </c>
      <c r="H423" s="324">
        <v>698.79999999999984</v>
      </c>
      <c r="I423" s="324">
        <v>708.24999999999989</v>
      </c>
      <c r="J423" s="324">
        <v>722.3499999999998</v>
      </c>
      <c r="K423" s="323">
        <v>694.15</v>
      </c>
      <c r="L423" s="323">
        <v>670.6</v>
      </c>
      <c r="M423" s="323">
        <v>13.720470000000001</v>
      </c>
      <c r="N423" s="1"/>
      <c r="O423" s="1"/>
    </row>
    <row r="424" spans="1:15" ht="12.75" customHeight="1">
      <c r="A424" s="30">
        <v>414</v>
      </c>
      <c r="B424" s="342" t="s">
        <v>506</v>
      </c>
      <c r="C424" s="323">
        <v>785.6</v>
      </c>
      <c r="D424" s="324">
        <v>785.94999999999993</v>
      </c>
      <c r="E424" s="324">
        <v>776.99999999999989</v>
      </c>
      <c r="F424" s="324">
        <v>768.4</v>
      </c>
      <c r="G424" s="324">
        <v>759.44999999999993</v>
      </c>
      <c r="H424" s="324">
        <v>794.54999999999984</v>
      </c>
      <c r="I424" s="324">
        <v>803.49999999999989</v>
      </c>
      <c r="J424" s="324">
        <v>812.0999999999998</v>
      </c>
      <c r="K424" s="323">
        <v>794.9</v>
      </c>
      <c r="L424" s="323">
        <v>777.35</v>
      </c>
      <c r="M424" s="323">
        <v>0.86638000000000004</v>
      </c>
      <c r="N424" s="1"/>
      <c r="O424" s="1"/>
    </row>
    <row r="425" spans="1:15" ht="12.75" customHeight="1">
      <c r="A425" s="30">
        <v>415</v>
      </c>
      <c r="B425" s="342" t="s">
        <v>507</v>
      </c>
      <c r="C425" s="323">
        <v>372.2</v>
      </c>
      <c r="D425" s="324">
        <v>372.58333333333331</v>
      </c>
      <c r="E425" s="324">
        <v>365.71666666666664</v>
      </c>
      <c r="F425" s="324">
        <v>359.23333333333335</v>
      </c>
      <c r="G425" s="324">
        <v>352.36666666666667</v>
      </c>
      <c r="H425" s="324">
        <v>379.06666666666661</v>
      </c>
      <c r="I425" s="324">
        <v>385.93333333333328</v>
      </c>
      <c r="J425" s="324">
        <v>392.41666666666657</v>
      </c>
      <c r="K425" s="323">
        <v>379.45</v>
      </c>
      <c r="L425" s="323">
        <v>366.1</v>
      </c>
      <c r="M425" s="323">
        <v>1.79897</v>
      </c>
      <c r="N425" s="1"/>
      <c r="O425" s="1"/>
    </row>
    <row r="426" spans="1:15" ht="12.75" customHeight="1">
      <c r="A426" s="30">
        <v>416</v>
      </c>
      <c r="B426" s="342" t="s">
        <v>515</v>
      </c>
      <c r="C426" s="323">
        <v>289.05</v>
      </c>
      <c r="D426" s="324">
        <v>291.18333333333334</v>
      </c>
      <c r="E426" s="324">
        <v>285.91666666666669</v>
      </c>
      <c r="F426" s="324">
        <v>282.78333333333336</v>
      </c>
      <c r="G426" s="324">
        <v>277.51666666666671</v>
      </c>
      <c r="H426" s="324">
        <v>294.31666666666666</v>
      </c>
      <c r="I426" s="324">
        <v>299.58333333333331</v>
      </c>
      <c r="J426" s="324">
        <v>302.71666666666664</v>
      </c>
      <c r="K426" s="323">
        <v>296.45</v>
      </c>
      <c r="L426" s="323">
        <v>288.05</v>
      </c>
      <c r="M426" s="323">
        <v>4.6492000000000004</v>
      </c>
      <c r="N426" s="1"/>
      <c r="O426" s="1"/>
    </row>
    <row r="427" spans="1:15" ht="12.75" customHeight="1">
      <c r="A427" s="30">
        <v>417</v>
      </c>
      <c r="B427" s="342" t="s">
        <v>508</v>
      </c>
      <c r="C427" s="323">
        <v>58.15</v>
      </c>
      <c r="D427" s="324">
        <v>58.516666666666673</v>
      </c>
      <c r="E427" s="324">
        <v>57.633333333333347</v>
      </c>
      <c r="F427" s="324">
        <v>57.116666666666674</v>
      </c>
      <c r="G427" s="324">
        <v>56.233333333333348</v>
      </c>
      <c r="H427" s="324">
        <v>59.033333333333346</v>
      </c>
      <c r="I427" s="324">
        <v>59.916666666666671</v>
      </c>
      <c r="J427" s="324">
        <v>60.433333333333344</v>
      </c>
      <c r="K427" s="323">
        <v>59.4</v>
      </c>
      <c r="L427" s="323">
        <v>58</v>
      </c>
      <c r="M427" s="323">
        <v>16.820399999999999</v>
      </c>
      <c r="N427" s="1"/>
      <c r="O427" s="1"/>
    </row>
    <row r="428" spans="1:15" ht="12.75" customHeight="1">
      <c r="A428" s="30">
        <v>418</v>
      </c>
      <c r="B428" s="342" t="s">
        <v>192</v>
      </c>
      <c r="C428" s="323">
        <v>2595.1999999999998</v>
      </c>
      <c r="D428" s="324">
        <v>2607.2333333333331</v>
      </c>
      <c r="E428" s="324">
        <v>2540.9666666666662</v>
      </c>
      <c r="F428" s="324">
        <v>2486.7333333333331</v>
      </c>
      <c r="G428" s="324">
        <v>2420.4666666666662</v>
      </c>
      <c r="H428" s="324">
        <v>2661.4666666666662</v>
      </c>
      <c r="I428" s="324">
        <v>2727.7333333333336</v>
      </c>
      <c r="J428" s="324">
        <v>2781.9666666666662</v>
      </c>
      <c r="K428" s="323">
        <v>2673.5</v>
      </c>
      <c r="L428" s="323">
        <v>2553</v>
      </c>
      <c r="M428" s="323">
        <v>5.8855199999999996</v>
      </c>
      <c r="N428" s="1"/>
      <c r="O428" s="1"/>
    </row>
    <row r="429" spans="1:15" ht="12.75" customHeight="1">
      <c r="A429" s="30">
        <v>419</v>
      </c>
      <c r="B429" s="342" t="s">
        <v>193</v>
      </c>
      <c r="C429" s="323">
        <v>1096.2</v>
      </c>
      <c r="D429" s="324">
        <v>1098.0999999999999</v>
      </c>
      <c r="E429" s="324">
        <v>1086.1999999999998</v>
      </c>
      <c r="F429" s="324">
        <v>1076.1999999999998</v>
      </c>
      <c r="G429" s="324">
        <v>1064.2999999999997</v>
      </c>
      <c r="H429" s="324">
        <v>1108.0999999999999</v>
      </c>
      <c r="I429" s="324">
        <v>1120</v>
      </c>
      <c r="J429" s="324">
        <v>1130</v>
      </c>
      <c r="K429" s="323">
        <v>1110</v>
      </c>
      <c r="L429" s="323">
        <v>1088.0999999999999</v>
      </c>
      <c r="M429" s="323">
        <v>8.6701499999999996</v>
      </c>
      <c r="N429" s="1"/>
      <c r="O429" s="1"/>
    </row>
    <row r="430" spans="1:15" ht="12.75" customHeight="1">
      <c r="A430" s="30">
        <v>420</v>
      </c>
      <c r="B430" s="342" t="s">
        <v>512</v>
      </c>
      <c r="C430" s="323">
        <v>359.55</v>
      </c>
      <c r="D430" s="324">
        <v>359.86666666666662</v>
      </c>
      <c r="E430" s="324">
        <v>350.73333333333323</v>
      </c>
      <c r="F430" s="324">
        <v>341.91666666666663</v>
      </c>
      <c r="G430" s="324">
        <v>332.78333333333325</v>
      </c>
      <c r="H430" s="324">
        <v>368.68333333333322</v>
      </c>
      <c r="I430" s="324">
        <v>377.81666666666655</v>
      </c>
      <c r="J430" s="324">
        <v>386.63333333333321</v>
      </c>
      <c r="K430" s="323">
        <v>369</v>
      </c>
      <c r="L430" s="323">
        <v>351.05</v>
      </c>
      <c r="M430" s="323">
        <v>30.258050000000001</v>
      </c>
      <c r="N430" s="1"/>
      <c r="O430" s="1"/>
    </row>
    <row r="431" spans="1:15" ht="12.75" customHeight="1">
      <c r="A431" s="30">
        <v>421</v>
      </c>
      <c r="B431" s="342" t="s">
        <v>509</v>
      </c>
      <c r="C431" s="323">
        <v>92.3</v>
      </c>
      <c r="D431" s="324">
        <v>92.866666666666674</v>
      </c>
      <c r="E431" s="324">
        <v>90.783333333333346</v>
      </c>
      <c r="F431" s="324">
        <v>89.266666666666666</v>
      </c>
      <c r="G431" s="324">
        <v>87.183333333333337</v>
      </c>
      <c r="H431" s="324">
        <v>94.383333333333354</v>
      </c>
      <c r="I431" s="324">
        <v>96.466666666666669</v>
      </c>
      <c r="J431" s="324">
        <v>97.983333333333363</v>
      </c>
      <c r="K431" s="323">
        <v>94.95</v>
      </c>
      <c r="L431" s="323">
        <v>91.35</v>
      </c>
      <c r="M431" s="323">
        <v>1.3175600000000001</v>
      </c>
      <c r="N431" s="1"/>
      <c r="O431" s="1"/>
    </row>
    <row r="432" spans="1:15" ht="12.75" customHeight="1">
      <c r="A432" s="30">
        <v>422</v>
      </c>
      <c r="B432" s="342" t="s">
        <v>511</v>
      </c>
      <c r="C432" s="323">
        <v>217.45</v>
      </c>
      <c r="D432" s="324">
        <v>219.61666666666667</v>
      </c>
      <c r="E432" s="324">
        <v>213.83333333333334</v>
      </c>
      <c r="F432" s="324">
        <v>210.21666666666667</v>
      </c>
      <c r="G432" s="324">
        <v>204.43333333333334</v>
      </c>
      <c r="H432" s="324">
        <v>223.23333333333335</v>
      </c>
      <c r="I432" s="324">
        <v>229.01666666666665</v>
      </c>
      <c r="J432" s="324">
        <v>232.63333333333335</v>
      </c>
      <c r="K432" s="323">
        <v>225.4</v>
      </c>
      <c r="L432" s="323">
        <v>216</v>
      </c>
      <c r="M432" s="323">
        <v>9.7116500000000006</v>
      </c>
      <c r="N432" s="1"/>
      <c r="O432" s="1"/>
    </row>
    <row r="433" spans="1:15" ht="12.75" customHeight="1">
      <c r="A433" s="30">
        <v>423</v>
      </c>
      <c r="B433" s="342" t="s">
        <v>513</v>
      </c>
      <c r="C433" s="323">
        <v>553.29999999999995</v>
      </c>
      <c r="D433" s="324">
        <v>557.61666666666667</v>
      </c>
      <c r="E433" s="324">
        <v>545.88333333333333</v>
      </c>
      <c r="F433" s="324">
        <v>538.4666666666667</v>
      </c>
      <c r="G433" s="324">
        <v>526.73333333333335</v>
      </c>
      <c r="H433" s="324">
        <v>565.0333333333333</v>
      </c>
      <c r="I433" s="324">
        <v>576.76666666666665</v>
      </c>
      <c r="J433" s="324">
        <v>584.18333333333328</v>
      </c>
      <c r="K433" s="323">
        <v>569.35</v>
      </c>
      <c r="L433" s="323">
        <v>550.20000000000005</v>
      </c>
      <c r="M433" s="323">
        <v>0.75036999999999998</v>
      </c>
      <c r="N433" s="1"/>
      <c r="O433" s="1"/>
    </row>
    <row r="434" spans="1:15" ht="12.75" customHeight="1">
      <c r="A434" s="30">
        <v>424</v>
      </c>
      <c r="B434" s="342" t="s">
        <v>514</v>
      </c>
      <c r="C434" s="323">
        <v>404.8</v>
      </c>
      <c r="D434" s="324">
        <v>406.68333333333334</v>
      </c>
      <c r="E434" s="324">
        <v>400.16666666666669</v>
      </c>
      <c r="F434" s="324">
        <v>395.53333333333336</v>
      </c>
      <c r="G434" s="324">
        <v>389.01666666666671</v>
      </c>
      <c r="H434" s="324">
        <v>411.31666666666666</v>
      </c>
      <c r="I434" s="324">
        <v>417.83333333333331</v>
      </c>
      <c r="J434" s="324">
        <v>422.46666666666664</v>
      </c>
      <c r="K434" s="323">
        <v>413.2</v>
      </c>
      <c r="L434" s="323">
        <v>402.05</v>
      </c>
      <c r="M434" s="323">
        <v>1.52634</v>
      </c>
      <c r="N434" s="1"/>
      <c r="O434" s="1"/>
    </row>
    <row r="435" spans="1:15" ht="12.75" customHeight="1">
      <c r="A435" s="30">
        <v>425</v>
      </c>
      <c r="B435" s="342" t="s">
        <v>516</v>
      </c>
      <c r="C435" s="323">
        <v>1871.65</v>
      </c>
      <c r="D435" s="324">
        <v>1878.2666666666667</v>
      </c>
      <c r="E435" s="324">
        <v>1838.6333333333332</v>
      </c>
      <c r="F435" s="324">
        <v>1805.6166666666666</v>
      </c>
      <c r="G435" s="324">
        <v>1765.9833333333331</v>
      </c>
      <c r="H435" s="324">
        <v>1911.2833333333333</v>
      </c>
      <c r="I435" s="324">
        <v>1950.916666666667</v>
      </c>
      <c r="J435" s="324">
        <v>1983.9333333333334</v>
      </c>
      <c r="K435" s="323">
        <v>1917.9</v>
      </c>
      <c r="L435" s="323">
        <v>1845.25</v>
      </c>
      <c r="M435" s="323">
        <v>0.81869000000000003</v>
      </c>
      <c r="N435" s="1"/>
      <c r="O435" s="1"/>
    </row>
    <row r="436" spans="1:15" ht="12.75" customHeight="1">
      <c r="A436" s="30">
        <v>426</v>
      </c>
      <c r="B436" s="342" t="s">
        <v>517</v>
      </c>
      <c r="C436" s="323">
        <v>924.05</v>
      </c>
      <c r="D436" s="324">
        <v>913.59999999999991</v>
      </c>
      <c r="E436" s="324">
        <v>897.29999999999984</v>
      </c>
      <c r="F436" s="324">
        <v>870.55</v>
      </c>
      <c r="G436" s="324">
        <v>854.24999999999989</v>
      </c>
      <c r="H436" s="324">
        <v>940.3499999999998</v>
      </c>
      <c r="I436" s="324">
        <v>956.65</v>
      </c>
      <c r="J436" s="324">
        <v>983.39999999999975</v>
      </c>
      <c r="K436" s="323">
        <v>929.9</v>
      </c>
      <c r="L436" s="323">
        <v>886.85</v>
      </c>
      <c r="M436" s="323">
        <v>1.6701299999999999</v>
      </c>
      <c r="N436" s="1"/>
      <c r="O436" s="1"/>
    </row>
    <row r="437" spans="1:15" ht="12.75" customHeight="1">
      <c r="A437" s="30">
        <v>427</v>
      </c>
      <c r="B437" s="342" t="s">
        <v>194</v>
      </c>
      <c r="C437" s="323">
        <v>900.8</v>
      </c>
      <c r="D437" s="324">
        <v>907.5333333333333</v>
      </c>
      <c r="E437" s="324">
        <v>889.06666666666661</v>
      </c>
      <c r="F437" s="324">
        <v>877.33333333333326</v>
      </c>
      <c r="G437" s="324">
        <v>858.86666666666656</v>
      </c>
      <c r="H437" s="324">
        <v>919.26666666666665</v>
      </c>
      <c r="I437" s="324">
        <v>937.73333333333335</v>
      </c>
      <c r="J437" s="324">
        <v>949.4666666666667</v>
      </c>
      <c r="K437" s="323">
        <v>926</v>
      </c>
      <c r="L437" s="323">
        <v>895.8</v>
      </c>
      <c r="M437" s="323">
        <v>25.78669</v>
      </c>
      <c r="N437" s="1"/>
      <c r="O437" s="1"/>
    </row>
    <row r="438" spans="1:15" ht="12.75" customHeight="1">
      <c r="A438" s="30">
        <v>428</v>
      </c>
      <c r="B438" s="342" t="s">
        <v>518</v>
      </c>
      <c r="C438" s="323">
        <v>435.6</v>
      </c>
      <c r="D438" s="324">
        <v>440.86666666666662</v>
      </c>
      <c r="E438" s="324">
        <v>426.73333333333323</v>
      </c>
      <c r="F438" s="324">
        <v>417.86666666666662</v>
      </c>
      <c r="G438" s="324">
        <v>403.73333333333323</v>
      </c>
      <c r="H438" s="324">
        <v>449.73333333333323</v>
      </c>
      <c r="I438" s="324">
        <v>463.86666666666656</v>
      </c>
      <c r="J438" s="324">
        <v>472.73333333333323</v>
      </c>
      <c r="K438" s="323">
        <v>455</v>
      </c>
      <c r="L438" s="323">
        <v>432</v>
      </c>
      <c r="M438" s="323">
        <v>3.0285899999999999</v>
      </c>
      <c r="N438" s="1"/>
      <c r="O438" s="1"/>
    </row>
    <row r="439" spans="1:15" ht="12.75" customHeight="1">
      <c r="A439" s="30">
        <v>429</v>
      </c>
      <c r="B439" s="342" t="s">
        <v>195</v>
      </c>
      <c r="C439" s="323">
        <v>458.55</v>
      </c>
      <c r="D439" s="324">
        <v>460.38333333333338</v>
      </c>
      <c r="E439" s="324">
        <v>454.86666666666679</v>
      </c>
      <c r="F439" s="324">
        <v>451.18333333333339</v>
      </c>
      <c r="G439" s="324">
        <v>445.6666666666668</v>
      </c>
      <c r="H439" s="324">
        <v>464.06666666666678</v>
      </c>
      <c r="I439" s="324">
        <v>469.58333333333331</v>
      </c>
      <c r="J439" s="324">
        <v>473.26666666666677</v>
      </c>
      <c r="K439" s="323">
        <v>465.9</v>
      </c>
      <c r="L439" s="323">
        <v>456.7</v>
      </c>
      <c r="M439" s="323">
        <v>10.78159</v>
      </c>
      <c r="N439" s="1"/>
      <c r="O439" s="1"/>
    </row>
    <row r="440" spans="1:15" ht="12.75" customHeight="1">
      <c r="A440" s="30">
        <v>430</v>
      </c>
      <c r="B440" s="342" t="s">
        <v>521</v>
      </c>
      <c r="C440" s="323">
        <v>869.6</v>
      </c>
      <c r="D440" s="324">
        <v>871.2166666666667</v>
      </c>
      <c r="E440" s="324">
        <v>854.48333333333335</v>
      </c>
      <c r="F440" s="324">
        <v>839.36666666666667</v>
      </c>
      <c r="G440" s="324">
        <v>822.63333333333333</v>
      </c>
      <c r="H440" s="324">
        <v>886.33333333333337</v>
      </c>
      <c r="I440" s="324">
        <v>903.06666666666672</v>
      </c>
      <c r="J440" s="324">
        <v>918.18333333333339</v>
      </c>
      <c r="K440" s="323">
        <v>887.95</v>
      </c>
      <c r="L440" s="323">
        <v>856.1</v>
      </c>
      <c r="M440" s="323">
        <v>1.1864699999999999</v>
      </c>
      <c r="N440" s="1"/>
      <c r="O440" s="1"/>
    </row>
    <row r="441" spans="1:15" ht="12.75" customHeight="1">
      <c r="A441" s="30">
        <v>431</v>
      </c>
      <c r="B441" s="342" t="s">
        <v>519</v>
      </c>
      <c r="C441" s="323">
        <v>330.8</v>
      </c>
      <c r="D441" s="324">
        <v>330.81666666666666</v>
      </c>
      <c r="E441" s="324">
        <v>324.98333333333335</v>
      </c>
      <c r="F441" s="324">
        <v>319.16666666666669</v>
      </c>
      <c r="G441" s="324">
        <v>313.33333333333337</v>
      </c>
      <c r="H441" s="324">
        <v>336.63333333333333</v>
      </c>
      <c r="I441" s="324">
        <v>342.4666666666667</v>
      </c>
      <c r="J441" s="324">
        <v>348.2833333333333</v>
      </c>
      <c r="K441" s="323">
        <v>336.65</v>
      </c>
      <c r="L441" s="323">
        <v>325</v>
      </c>
      <c r="M441" s="323">
        <v>1.6445000000000001</v>
      </c>
      <c r="N441" s="1"/>
      <c r="O441" s="1"/>
    </row>
    <row r="442" spans="1:15" ht="12.75" customHeight="1">
      <c r="A442" s="30">
        <v>432</v>
      </c>
      <c r="B442" s="342" t="s">
        <v>520</v>
      </c>
      <c r="C442" s="323">
        <v>2017.65</v>
      </c>
      <c r="D442" s="324">
        <v>2023.2</v>
      </c>
      <c r="E442" s="324">
        <v>2006.45</v>
      </c>
      <c r="F442" s="324">
        <v>1995.25</v>
      </c>
      <c r="G442" s="324">
        <v>1978.5</v>
      </c>
      <c r="H442" s="324">
        <v>2034.4</v>
      </c>
      <c r="I442" s="324">
        <v>2051.15</v>
      </c>
      <c r="J442" s="324">
        <v>2062.3500000000004</v>
      </c>
      <c r="K442" s="323">
        <v>2039.95</v>
      </c>
      <c r="L442" s="323">
        <v>2012</v>
      </c>
      <c r="M442" s="323">
        <v>0.19650999999999999</v>
      </c>
      <c r="N442" s="1"/>
      <c r="O442" s="1"/>
    </row>
    <row r="443" spans="1:15" ht="12.75" customHeight="1">
      <c r="A443" s="30">
        <v>433</v>
      </c>
      <c r="B443" s="342" t="s">
        <v>522</v>
      </c>
      <c r="C443" s="323">
        <v>589.95000000000005</v>
      </c>
      <c r="D443" s="324">
        <v>577.36666666666667</v>
      </c>
      <c r="E443" s="324">
        <v>557.73333333333335</v>
      </c>
      <c r="F443" s="324">
        <v>525.51666666666665</v>
      </c>
      <c r="G443" s="324">
        <v>505.88333333333333</v>
      </c>
      <c r="H443" s="324">
        <v>609.58333333333337</v>
      </c>
      <c r="I443" s="324">
        <v>629.21666666666681</v>
      </c>
      <c r="J443" s="324">
        <v>661.43333333333339</v>
      </c>
      <c r="K443" s="323">
        <v>597</v>
      </c>
      <c r="L443" s="323">
        <v>545.15</v>
      </c>
      <c r="M443" s="323">
        <v>26.450489999999999</v>
      </c>
      <c r="N443" s="1"/>
      <c r="O443" s="1"/>
    </row>
    <row r="444" spans="1:15" ht="12.75" customHeight="1">
      <c r="A444" s="30">
        <v>434</v>
      </c>
      <c r="B444" s="342" t="s">
        <v>523</v>
      </c>
      <c r="C444" s="323">
        <v>9.4499999999999993</v>
      </c>
      <c r="D444" s="324">
        <v>9.5</v>
      </c>
      <c r="E444" s="324">
        <v>9.35</v>
      </c>
      <c r="F444" s="324">
        <v>9.25</v>
      </c>
      <c r="G444" s="324">
        <v>9.1</v>
      </c>
      <c r="H444" s="324">
        <v>9.6</v>
      </c>
      <c r="I444" s="324">
        <v>9.7499999999999982</v>
      </c>
      <c r="J444" s="324">
        <v>9.85</v>
      </c>
      <c r="K444" s="323">
        <v>9.65</v>
      </c>
      <c r="L444" s="323">
        <v>9.4</v>
      </c>
      <c r="M444" s="323">
        <v>128.642</v>
      </c>
      <c r="N444" s="1"/>
      <c r="O444" s="1"/>
    </row>
    <row r="445" spans="1:15" ht="12.75" customHeight="1">
      <c r="A445" s="30">
        <v>435</v>
      </c>
      <c r="B445" s="342" t="s">
        <v>510</v>
      </c>
      <c r="C445" s="323">
        <v>312.64999999999998</v>
      </c>
      <c r="D445" s="324">
        <v>314.8</v>
      </c>
      <c r="E445" s="324">
        <v>308.95000000000005</v>
      </c>
      <c r="F445" s="324">
        <v>305.25000000000006</v>
      </c>
      <c r="G445" s="324">
        <v>299.40000000000009</v>
      </c>
      <c r="H445" s="324">
        <v>318.5</v>
      </c>
      <c r="I445" s="324">
        <v>324.35000000000002</v>
      </c>
      <c r="J445" s="324">
        <v>328.04999999999995</v>
      </c>
      <c r="K445" s="323">
        <v>320.64999999999998</v>
      </c>
      <c r="L445" s="323">
        <v>311.10000000000002</v>
      </c>
      <c r="M445" s="323">
        <v>2.66629</v>
      </c>
      <c r="N445" s="1"/>
      <c r="O445" s="1"/>
    </row>
    <row r="446" spans="1:15" ht="12.75" customHeight="1">
      <c r="A446" s="30">
        <v>436</v>
      </c>
      <c r="B446" s="342" t="s">
        <v>524</v>
      </c>
      <c r="C446" s="323">
        <v>1115.3</v>
      </c>
      <c r="D446" s="324">
        <v>1124.7666666666667</v>
      </c>
      <c r="E446" s="324">
        <v>1100.5333333333333</v>
      </c>
      <c r="F446" s="324">
        <v>1085.7666666666667</v>
      </c>
      <c r="G446" s="324">
        <v>1061.5333333333333</v>
      </c>
      <c r="H446" s="324">
        <v>1139.5333333333333</v>
      </c>
      <c r="I446" s="324">
        <v>1163.7666666666664</v>
      </c>
      <c r="J446" s="324">
        <v>1178.5333333333333</v>
      </c>
      <c r="K446" s="323">
        <v>1149</v>
      </c>
      <c r="L446" s="323">
        <v>1110</v>
      </c>
      <c r="M446" s="323">
        <v>0.84528000000000003</v>
      </c>
      <c r="N446" s="1"/>
      <c r="O446" s="1"/>
    </row>
    <row r="447" spans="1:15" ht="12.75" customHeight="1">
      <c r="A447" s="30">
        <v>437</v>
      </c>
      <c r="B447" s="342" t="s">
        <v>276</v>
      </c>
      <c r="C447" s="323">
        <v>604.54999999999995</v>
      </c>
      <c r="D447" s="324">
        <v>603.69999999999993</v>
      </c>
      <c r="E447" s="324">
        <v>589.84999999999991</v>
      </c>
      <c r="F447" s="324">
        <v>575.15</v>
      </c>
      <c r="G447" s="324">
        <v>561.29999999999995</v>
      </c>
      <c r="H447" s="324">
        <v>618.39999999999986</v>
      </c>
      <c r="I447" s="324">
        <v>632.25</v>
      </c>
      <c r="J447" s="324">
        <v>646.94999999999982</v>
      </c>
      <c r="K447" s="323">
        <v>617.54999999999995</v>
      </c>
      <c r="L447" s="323">
        <v>589</v>
      </c>
      <c r="M447" s="323">
        <v>9.7742699999999996</v>
      </c>
      <c r="N447" s="1"/>
      <c r="O447" s="1"/>
    </row>
    <row r="448" spans="1:15" ht="12.75" customHeight="1">
      <c r="A448" s="30">
        <v>438</v>
      </c>
      <c r="B448" s="342" t="s">
        <v>529</v>
      </c>
      <c r="C448" s="323">
        <v>1420.8</v>
      </c>
      <c r="D448" s="324">
        <v>1433.6166666666668</v>
      </c>
      <c r="E448" s="324">
        <v>1402.2833333333335</v>
      </c>
      <c r="F448" s="324">
        <v>1383.7666666666667</v>
      </c>
      <c r="G448" s="324">
        <v>1352.4333333333334</v>
      </c>
      <c r="H448" s="324">
        <v>1452.1333333333337</v>
      </c>
      <c r="I448" s="324">
        <v>1483.4666666666667</v>
      </c>
      <c r="J448" s="324">
        <v>1501.9833333333338</v>
      </c>
      <c r="K448" s="323">
        <v>1464.95</v>
      </c>
      <c r="L448" s="323">
        <v>1415.1</v>
      </c>
      <c r="M448" s="323">
        <v>2.26302</v>
      </c>
      <c r="N448" s="1"/>
      <c r="O448" s="1"/>
    </row>
    <row r="449" spans="1:15" ht="12.75" customHeight="1">
      <c r="A449" s="30">
        <v>439</v>
      </c>
      <c r="B449" s="342" t="s">
        <v>530</v>
      </c>
      <c r="C449" s="323">
        <v>11139.45</v>
      </c>
      <c r="D449" s="324">
        <v>11180.15</v>
      </c>
      <c r="E449" s="324">
        <v>11061.3</v>
      </c>
      <c r="F449" s="324">
        <v>10983.15</v>
      </c>
      <c r="G449" s="324">
        <v>10864.3</v>
      </c>
      <c r="H449" s="324">
        <v>11258.3</v>
      </c>
      <c r="I449" s="324">
        <v>11377.150000000001</v>
      </c>
      <c r="J449" s="324">
        <v>11455.3</v>
      </c>
      <c r="K449" s="323">
        <v>11299</v>
      </c>
      <c r="L449" s="323">
        <v>11102</v>
      </c>
      <c r="M449" s="323">
        <v>8.6300000000000005E-3</v>
      </c>
      <c r="N449" s="1"/>
      <c r="O449" s="1"/>
    </row>
    <row r="450" spans="1:15" ht="12.75" customHeight="1">
      <c r="A450" s="30">
        <v>440</v>
      </c>
      <c r="B450" s="342" t="s">
        <v>196</v>
      </c>
      <c r="C450" s="323">
        <v>962</v>
      </c>
      <c r="D450" s="324">
        <v>959</v>
      </c>
      <c r="E450" s="324">
        <v>949.25</v>
      </c>
      <c r="F450" s="324">
        <v>936.5</v>
      </c>
      <c r="G450" s="324">
        <v>926.75</v>
      </c>
      <c r="H450" s="324">
        <v>971.75</v>
      </c>
      <c r="I450" s="324">
        <v>981.5</v>
      </c>
      <c r="J450" s="324">
        <v>994.25</v>
      </c>
      <c r="K450" s="323">
        <v>968.75</v>
      </c>
      <c r="L450" s="323">
        <v>946.25</v>
      </c>
      <c r="M450" s="323">
        <v>14.707750000000001</v>
      </c>
      <c r="N450" s="1"/>
      <c r="O450" s="1"/>
    </row>
    <row r="451" spans="1:15" ht="12.75" customHeight="1">
      <c r="A451" s="30">
        <v>441</v>
      </c>
      <c r="B451" s="342" t="s">
        <v>531</v>
      </c>
      <c r="C451" s="323">
        <v>201.05</v>
      </c>
      <c r="D451" s="324">
        <v>202.16666666666666</v>
      </c>
      <c r="E451" s="324">
        <v>198.38333333333333</v>
      </c>
      <c r="F451" s="324">
        <v>195.71666666666667</v>
      </c>
      <c r="G451" s="324">
        <v>191.93333333333334</v>
      </c>
      <c r="H451" s="324">
        <v>204.83333333333331</v>
      </c>
      <c r="I451" s="324">
        <v>208.61666666666667</v>
      </c>
      <c r="J451" s="324">
        <v>211.2833333333333</v>
      </c>
      <c r="K451" s="323">
        <v>205.95</v>
      </c>
      <c r="L451" s="323">
        <v>199.5</v>
      </c>
      <c r="M451" s="323">
        <v>15.847939999999999</v>
      </c>
      <c r="N451" s="1"/>
      <c r="O451" s="1"/>
    </row>
    <row r="452" spans="1:15" ht="12.75" customHeight="1">
      <c r="A452" s="30">
        <v>442</v>
      </c>
      <c r="B452" s="342" t="s">
        <v>532</v>
      </c>
      <c r="C452" s="323">
        <v>1184.3</v>
      </c>
      <c r="D452" s="324">
        <v>1174.1499999999999</v>
      </c>
      <c r="E452" s="324">
        <v>1153.5999999999997</v>
      </c>
      <c r="F452" s="324">
        <v>1122.8999999999999</v>
      </c>
      <c r="G452" s="324">
        <v>1102.3499999999997</v>
      </c>
      <c r="H452" s="324">
        <v>1204.8499999999997</v>
      </c>
      <c r="I452" s="324">
        <v>1225.3999999999999</v>
      </c>
      <c r="J452" s="324">
        <v>1256.0999999999997</v>
      </c>
      <c r="K452" s="323">
        <v>1194.7</v>
      </c>
      <c r="L452" s="323">
        <v>1143.45</v>
      </c>
      <c r="M452" s="323">
        <v>8.8619599999999998</v>
      </c>
      <c r="N452" s="1"/>
      <c r="O452" s="1"/>
    </row>
    <row r="453" spans="1:15" ht="12.75" customHeight="1">
      <c r="A453" s="30">
        <v>443</v>
      </c>
      <c r="B453" s="342" t="s">
        <v>197</v>
      </c>
      <c r="C453" s="323">
        <v>748.8</v>
      </c>
      <c r="D453" s="324">
        <v>751.30000000000007</v>
      </c>
      <c r="E453" s="324">
        <v>742.60000000000014</v>
      </c>
      <c r="F453" s="324">
        <v>736.40000000000009</v>
      </c>
      <c r="G453" s="324">
        <v>727.70000000000016</v>
      </c>
      <c r="H453" s="324">
        <v>757.50000000000011</v>
      </c>
      <c r="I453" s="324">
        <v>766.20000000000016</v>
      </c>
      <c r="J453" s="324">
        <v>772.40000000000009</v>
      </c>
      <c r="K453" s="323">
        <v>760</v>
      </c>
      <c r="L453" s="323">
        <v>745.1</v>
      </c>
      <c r="M453" s="323">
        <v>11.03251</v>
      </c>
      <c r="N453" s="1"/>
      <c r="O453" s="1"/>
    </row>
    <row r="454" spans="1:15" ht="12.75" customHeight="1">
      <c r="A454" s="30">
        <v>444</v>
      </c>
      <c r="B454" s="342" t="s">
        <v>277</v>
      </c>
      <c r="C454" s="323">
        <v>7692</v>
      </c>
      <c r="D454" s="324">
        <v>7649.7</v>
      </c>
      <c r="E454" s="324">
        <v>7577.2999999999993</v>
      </c>
      <c r="F454" s="324">
        <v>7462.5999999999995</v>
      </c>
      <c r="G454" s="324">
        <v>7390.1999999999989</v>
      </c>
      <c r="H454" s="324">
        <v>7764.4</v>
      </c>
      <c r="I454" s="324">
        <v>7836.7999999999993</v>
      </c>
      <c r="J454" s="324">
        <v>7951.5</v>
      </c>
      <c r="K454" s="323">
        <v>7722.1</v>
      </c>
      <c r="L454" s="323">
        <v>7535</v>
      </c>
      <c r="M454" s="323">
        <v>3.57796</v>
      </c>
      <c r="N454" s="1"/>
      <c r="O454" s="1"/>
    </row>
    <row r="455" spans="1:15" ht="12.75" customHeight="1">
      <c r="A455" s="30">
        <v>445</v>
      </c>
      <c r="B455" s="342" t="s">
        <v>198</v>
      </c>
      <c r="C455" s="323">
        <v>435.8</v>
      </c>
      <c r="D455" s="324">
        <v>439.13333333333338</v>
      </c>
      <c r="E455" s="324">
        <v>431.26666666666677</v>
      </c>
      <c r="F455" s="324">
        <v>426.73333333333341</v>
      </c>
      <c r="G455" s="324">
        <v>418.86666666666679</v>
      </c>
      <c r="H455" s="324">
        <v>443.66666666666674</v>
      </c>
      <c r="I455" s="324">
        <v>451.53333333333342</v>
      </c>
      <c r="J455" s="324">
        <v>456.06666666666672</v>
      </c>
      <c r="K455" s="323">
        <v>447</v>
      </c>
      <c r="L455" s="323">
        <v>434.6</v>
      </c>
      <c r="M455" s="323">
        <v>254.66395</v>
      </c>
      <c r="N455" s="1"/>
      <c r="O455" s="1"/>
    </row>
    <row r="456" spans="1:15" ht="12.75" customHeight="1">
      <c r="A456" s="30">
        <v>446</v>
      </c>
      <c r="B456" s="342" t="s">
        <v>533</v>
      </c>
      <c r="C456" s="323">
        <v>210.8</v>
      </c>
      <c r="D456" s="324">
        <v>211.93333333333337</v>
      </c>
      <c r="E456" s="324">
        <v>208.96666666666673</v>
      </c>
      <c r="F456" s="324">
        <v>207.13333333333335</v>
      </c>
      <c r="G456" s="324">
        <v>204.16666666666671</v>
      </c>
      <c r="H456" s="324">
        <v>213.76666666666674</v>
      </c>
      <c r="I456" s="324">
        <v>216.73333333333338</v>
      </c>
      <c r="J456" s="324">
        <v>218.56666666666675</v>
      </c>
      <c r="K456" s="323">
        <v>214.9</v>
      </c>
      <c r="L456" s="323">
        <v>210.1</v>
      </c>
      <c r="M456" s="323">
        <v>25.711829999999999</v>
      </c>
      <c r="N456" s="1"/>
      <c r="O456" s="1"/>
    </row>
    <row r="457" spans="1:15" ht="12.75" customHeight="1">
      <c r="A457" s="30">
        <v>447</v>
      </c>
      <c r="B457" s="342" t="s">
        <v>199</v>
      </c>
      <c r="C457" s="323">
        <v>234.3</v>
      </c>
      <c r="D457" s="324">
        <v>234.46666666666667</v>
      </c>
      <c r="E457" s="324">
        <v>231.48333333333335</v>
      </c>
      <c r="F457" s="324">
        <v>228.66666666666669</v>
      </c>
      <c r="G457" s="324">
        <v>225.68333333333337</v>
      </c>
      <c r="H457" s="324">
        <v>237.28333333333333</v>
      </c>
      <c r="I457" s="324">
        <v>240.26666666666662</v>
      </c>
      <c r="J457" s="324">
        <v>243.08333333333331</v>
      </c>
      <c r="K457" s="323">
        <v>237.45</v>
      </c>
      <c r="L457" s="323">
        <v>231.65</v>
      </c>
      <c r="M457" s="323">
        <v>295.07641000000001</v>
      </c>
      <c r="N457" s="1"/>
      <c r="O457" s="1"/>
    </row>
    <row r="458" spans="1:15" ht="12.75" customHeight="1">
      <c r="A458" s="30">
        <v>448</v>
      </c>
      <c r="B458" s="342" t="s">
        <v>200</v>
      </c>
      <c r="C458" s="323">
        <v>1331</v>
      </c>
      <c r="D458" s="324">
        <v>1323.7166666666667</v>
      </c>
      <c r="E458" s="324">
        <v>1299.6333333333334</v>
      </c>
      <c r="F458" s="324">
        <v>1268.2666666666667</v>
      </c>
      <c r="G458" s="324">
        <v>1244.1833333333334</v>
      </c>
      <c r="H458" s="324">
        <v>1355.0833333333335</v>
      </c>
      <c r="I458" s="324">
        <v>1379.1666666666665</v>
      </c>
      <c r="J458" s="324">
        <v>1410.5333333333335</v>
      </c>
      <c r="K458" s="323">
        <v>1347.8</v>
      </c>
      <c r="L458" s="323">
        <v>1292.3499999999999</v>
      </c>
      <c r="M458" s="323">
        <v>130.55238</v>
      </c>
      <c r="N458" s="1"/>
      <c r="O458" s="1"/>
    </row>
    <row r="459" spans="1:15" ht="12.75" customHeight="1">
      <c r="A459" s="30">
        <v>449</v>
      </c>
      <c r="B459" s="342" t="s">
        <v>847</v>
      </c>
      <c r="C459" s="323">
        <v>757.15</v>
      </c>
      <c r="D459" s="324">
        <v>760.15</v>
      </c>
      <c r="E459" s="324">
        <v>746.5</v>
      </c>
      <c r="F459" s="324">
        <v>735.85</v>
      </c>
      <c r="G459" s="324">
        <v>722.2</v>
      </c>
      <c r="H459" s="324">
        <v>770.8</v>
      </c>
      <c r="I459" s="324">
        <v>784.44999999999982</v>
      </c>
      <c r="J459" s="324">
        <v>795.09999999999991</v>
      </c>
      <c r="K459" s="323">
        <v>773.8</v>
      </c>
      <c r="L459" s="323">
        <v>749.5</v>
      </c>
      <c r="M459" s="323">
        <v>0.83996000000000004</v>
      </c>
      <c r="N459" s="1"/>
      <c r="O459" s="1"/>
    </row>
    <row r="460" spans="1:15" ht="12.75" customHeight="1">
      <c r="A460" s="30">
        <v>450</v>
      </c>
      <c r="B460" s="342" t="s">
        <v>525</v>
      </c>
      <c r="C460" s="323">
        <v>1748.25</v>
      </c>
      <c r="D460" s="324">
        <v>1752.4666666666665</v>
      </c>
      <c r="E460" s="324">
        <v>1727.9333333333329</v>
      </c>
      <c r="F460" s="324">
        <v>1707.6166666666666</v>
      </c>
      <c r="G460" s="324">
        <v>1683.083333333333</v>
      </c>
      <c r="H460" s="324">
        <v>1772.7833333333328</v>
      </c>
      <c r="I460" s="324">
        <v>1797.3166666666662</v>
      </c>
      <c r="J460" s="324">
        <v>1817.6333333333328</v>
      </c>
      <c r="K460" s="323">
        <v>1777</v>
      </c>
      <c r="L460" s="323">
        <v>1732.15</v>
      </c>
      <c r="M460" s="323">
        <v>0.14251</v>
      </c>
      <c r="N460" s="1"/>
      <c r="O460" s="1"/>
    </row>
    <row r="461" spans="1:15" ht="12.75" customHeight="1">
      <c r="A461" s="30">
        <v>451</v>
      </c>
      <c r="B461" s="342" t="s">
        <v>526</v>
      </c>
      <c r="C461" s="323">
        <v>787</v>
      </c>
      <c r="D461" s="324">
        <v>792.0333333333333</v>
      </c>
      <c r="E461" s="324">
        <v>776.06666666666661</v>
      </c>
      <c r="F461" s="324">
        <v>765.13333333333333</v>
      </c>
      <c r="G461" s="324">
        <v>749.16666666666663</v>
      </c>
      <c r="H461" s="324">
        <v>802.96666666666658</v>
      </c>
      <c r="I461" s="324">
        <v>818.93333333333328</v>
      </c>
      <c r="J461" s="324">
        <v>829.86666666666656</v>
      </c>
      <c r="K461" s="323">
        <v>808</v>
      </c>
      <c r="L461" s="323">
        <v>781.1</v>
      </c>
      <c r="M461" s="323">
        <v>9.3390000000000001E-2</v>
      </c>
      <c r="N461" s="1"/>
      <c r="O461" s="1"/>
    </row>
    <row r="462" spans="1:15" ht="12.75" customHeight="1">
      <c r="A462" s="30">
        <v>452</v>
      </c>
      <c r="B462" s="342" t="s">
        <v>201</v>
      </c>
      <c r="C462" s="323">
        <v>3712.4</v>
      </c>
      <c r="D462" s="324">
        <v>3710.7333333333336</v>
      </c>
      <c r="E462" s="324">
        <v>3691.666666666667</v>
      </c>
      <c r="F462" s="324">
        <v>3670.9333333333334</v>
      </c>
      <c r="G462" s="324">
        <v>3651.8666666666668</v>
      </c>
      <c r="H462" s="324">
        <v>3731.4666666666672</v>
      </c>
      <c r="I462" s="324">
        <v>3750.5333333333338</v>
      </c>
      <c r="J462" s="324">
        <v>3771.2666666666673</v>
      </c>
      <c r="K462" s="323">
        <v>3729.8</v>
      </c>
      <c r="L462" s="323">
        <v>3690</v>
      </c>
      <c r="M462" s="323">
        <v>15.96195</v>
      </c>
      <c r="N462" s="1"/>
      <c r="O462" s="1"/>
    </row>
    <row r="463" spans="1:15" ht="12.75" customHeight="1">
      <c r="A463" s="30">
        <v>453</v>
      </c>
      <c r="B463" s="342" t="s">
        <v>534</v>
      </c>
      <c r="C463" s="323">
        <v>3845.35</v>
      </c>
      <c r="D463" s="324">
        <v>3897.2166666666667</v>
      </c>
      <c r="E463" s="324">
        <v>3758.2333333333336</v>
      </c>
      <c r="F463" s="324">
        <v>3671.1166666666668</v>
      </c>
      <c r="G463" s="324">
        <v>3532.1333333333337</v>
      </c>
      <c r="H463" s="324">
        <v>3984.3333333333335</v>
      </c>
      <c r="I463" s="324">
        <v>4123.3166666666657</v>
      </c>
      <c r="J463" s="324">
        <v>4210.4333333333334</v>
      </c>
      <c r="K463" s="323">
        <v>4036.2</v>
      </c>
      <c r="L463" s="323">
        <v>3810.1</v>
      </c>
      <c r="M463" s="323">
        <v>0.91488000000000003</v>
      </c>
      <c r="N463" s="1"/>
      <c r="O463" s="1"/>
    </row>
    <row r="464" spans="1:15" ht="12.75" customHeight="1">
      <c r="A464" s="30">
        <v>454</v>
      </c>
      <c r="B464" s="342" t="s">
        <v>202</v>
      </c>
      <c r="C464" s="323">
        <v>1542.15</v>
      </c>
      <c r="D464" s="324">
        <v>1544.3500000000001</v>
      </c>
      <c r="E464" s="324">
        <v>1527.0000000000002</v>
      </c>
      <c r="F464" s="324">
        <v>1511.8500000000001</v>
      </c>
      <c r="G464" s="324">
        <v>1494.5000000000002</v>
      </c>
      <c r="H464" s="324">
        <v>1559.5000000000002</v>
      </c>
      <c r="I464" s="324">
        <v>1576.8500000000001</v>
      </c>
      <c r="J464" s="324">
        <v>1592.0000000000002</v>
      </c>
      <c r="K464" s="323">
        <v>1561.7</v>
      </c>
      <c r="L464" s="323">
        <v>1529.2</v>
      </c>
      <c r="M464" s="323">
        <v>37.417830000000002</v>
      </c>
      <c r="N464" s="1"/>
      <c r="O464" s="1"/>
    </row>
    <row r="465" spans="1:15" ht="12.75" customHeight="1">
      <c r="A465" s="30">
        <v>455</v>
      </c>
      <c r="B465" s="342" t="s">
        <v>536</v>
      </c>
      <c r="C465" s="323">
        <v>2054.35</v>
      </c>
      <c r="D465" s="324">
        <v>2069.75</v>
      </c>
      <c r="E465" s="324">
        <v>2020.6</v>
      </c>
      <c r="F465" s="324">
        <v>1986.85</v>
      </c>
      <c r="G465" s="324">
        <v>1937.6999999999998</v>
      </c>
      <c r="H465" s="324">
        <v>2103.5</v>
      </c>
      <c r="I465" s="324">
        <v>2152.6499999999996</v>
      </c>
      <c r="J465" s="324">
        <v>2186.4</v>
      </c>
      <c r="K465" s="323">
        <v>2118.9</v>
      </c>
      <c r="L465" s="323">
        <v>2036</v>
      </c>
      <c r="M465" s="323">
        <v>0.38973000000000002</v>
      </c>
      <c r="N465" s="1"/>
      <c r="O465" s="1"/>
    </row>
    <row r="466" spans="1:15" ht="12.75" customHeight="1">
      <c r="A466" s="30">
        <v>456</v>
      </c>
      <c r="B466" s="342" t="s">
        <v>537</v>
      </c>
      <c r="C466" s="323">
        <v>776.9</v>
      </c>
      <c r="D466" s="324">
        <v>783.63333333333333</v>
      </c>
      <c r="E466" s="324">
        <v>765.26666666666665</v>
      </c>
      <c r="F466" s="324">
        <v>753.63333333333333</v>
      </c>
      <c r="G466" s="324">
        <v>735.26666666666665</v>
      </c>
      <c r="H466" s="324">
        <v>795.26666666666665</v>
      </c>
      <c r="I466" s="324">
        <v>813.63333333333321</v>
      </c>
      <c r="J466" s="324">
        <v>825.26666666666665</v>
      </c>
      <c r="K466" s="323">
        <v>802</v>
      </c>
      <c r="L466" s="323">
        <v>772</v>
      </c>
      <c r="M466" s="323">
        <v>0.82384999999999997</v>
      </c>
      <c r="N466" s="1"/>
      <c r="O466" s="1"/>
    </row>
    <row r="467" spans="1:15" ht="12.75" customHeight="1">
      <c r="A467" s="30">
        <v>457</v>
      </c>
      <c r="B467" s="342" t="s">
        <v>541</v>
      </c>
      <c r="C467" s="323">
        <v>1578.2</v>
      </c>
      <c r="D467" s="324">
        <v>1590.7666666666667</v>
      </c>
      <c r="E467" s="324">
        <v>1553.5833333333333</v>
      </c>
      <c r="F467" s="324">
        <v>1528.9666666666667</v>
      </c>
      <c r="G467" s="324">
        <v>1491.7833333333333</v>
      </c>
      <c r="H467" s="324">
        <v>1615.3833333333332</v>
      </c>
      <c r="I467" s="324">
        <v>1652.5666666666666</v>
      </c>
      <c r="J467" s="324">
        <v>1677.1833333333332</v>
      </c>
      <c r="K467" s="323">
        <v>1627.95</v>
      </c>
      <c r="L467" s="323">
        <v>1566.15</v>
      </c>
      <c r="M467" s="323">
        <v>0.86631999999999998</v>
      </c>
      <c r="N467" s="1"/>
      <c r="O467" s="1"/>
    </row>
    <row r="468" spans="1:15" ht="12.75" customHeight="1">
      <c r="A468" s="30">
        <v>458</v>
      </c>
      <c r="B468" s="342" t="s">
        <v>538</v>
      </c>
      <c r="C468" s="323">
        <v>2226</v>
      </c>
      <c r="D468" s="324">
        <v>2221.3166666666666</v>
      </c>
      <c r="E468" s="324">
        <v>2195.6833333333334</v>
      </c>
      <c r="F468" s="324">
        <v>2165.3666666666668</v>
      </c>
      <c r="G468" s="324">
        <v>2139.7333333333336</v>
      </c>
      <c r="H468" s="324">
        <v>2251.6333333333332</v>
      </c>
      <c r="I468" s="324">
        <v>2277.2666666666664</v>
      </c>
      <c r="J468" s="324">
        <v>2307.583333333333</v>
      </c>
      <c r="K468" s="323">
        <v>2246.9499999999998</v>
      </c>
      <c r="L468" s="323">
        <v>2191</v>
      </c>
      <c r="M468" s="323">
        <v>0.2505</v>
      </c>
      <c r="N468" s="1"/>
      <c r="O468" s="1"/>
    </row>
    <row r="469" spans="1:15" ht="12.75" customHeight="1">
      <c r="A469" s="30">
        <v>459</v>
      </c>
      <c r="B469" s="342" t="s">
        <v>203</v>
      </c>
      <c r="C469" s="323">
        <v>2690</v>
      </c>
      <c r="D469" s="324">
        <v>2703.6</v>
      </c>
      <c r="E469" s="324">
        <v>2664.25</v>
      </c>
      <c r="F469" s="324">
        <v>2638.5</v>
      </c>
      <c r="G469" s="324">
        <v>2599.15</v>
      </c>
      <c r="H469" s="324">
        <v>2729.35</v>
      </c>
      <c r="I469" s="324">
        <v>2768.6999999999994</v>
      </c>
      <c r="J469" s="324">
        <v>2794.45</v>
      </c>
      <c r="K469" s="323">
        <v>2742.95</v>
      </c>
      <c r="L469" s="323">
        <v>2677.85</v>
      </c>
      <c r="M469" s="323">
        <v>12.818149999999999</v>
      </c>
      <c r="N469" s="1"/>
      <c r="O469" s="1"/>
    </row>
    <row r="470" spans="1:15" ht="12.75" customHeight="1">
      <c r="A470" s="30">
        <v>460</v>
      </c>
      <c r="B470" s="342" t="s">
        <v>204</v>
      </c>
      <c r="C470" s="323">
        <v>2831.1</v>
      </c>
      <c r="D470" s="324">
        <v>2818.6833333333329</v>
      </c>
      <c r="E470" s="324">
        <v>2777.3666666666659</v>
      </c>
      <c r="F470" s="324">
        <v>2723.6333333333328</v>
      </c>
      <c r="G470" s="324">
        <v>2682.3166666666657</v>
      </c>
      <c r="H470" s="324">
        <v>2872.4166666666661</v>
      </c>
      <c r="I470" s="324">
        <v>2913.7333333333327</v>
      </c>
      <c r="J470" s="324">
        <v>2967.4666666666662</v>
      </c>
      <c r="K470" s="323">
        <v>2860</v>
      </c>
      <c r="L470" s="323">
        <v>2764.95</v>
      </c>
      <c r="M470" s="323">
        <v>4.0888499999999999</v>
      </c>
      <c r="N470" s="1"/>
      <c r="O470" s="1"/>
    </row>
    <row r="471" spans="1:15" ht="12.75" customHeight="1">
      <c r="A471" s="30">
        <v>461</v>
      </c>
      <c r="B471" s="342" t="s">
        <v>205</v>
      </c>
      <c r="C471" s="323">
        <v>484.35</v>
      </c>
      <c r="D471" s="324">
        <v>485.5333333333333</v>
      </c>
      <c r="E471" s="324">
        <v>477.36666666666662</v>
      </c>
      <c r="F471" s="324">
        <v>470.38333333333333</v>
      </c>
      <c r="G471" s="324">
        <v>462.21666666666664</v>
      </c>
      <c r="H471" s="324">
        <v>492.51666666666659</v>
      </c>
      <c r="I471" s="324">
        <v>500.68333333333334</v>
      </c>
      <c r="J471" s="324">
        <v>507.66666666666657</v>
      </c>
      <c r="K471" s="323">
        <v>493.7</v>
      </c>
      <c r="L471" s="323">
        <v>478.55</v>
      </c>
      <c r="M471" s="323">
        <v>4.9889299999999999</v>
      </c>
      <c r="N471" s="1"/>
      <c r="O471" s="1"/>
    </row>
    <row r="472" spans="1:15" ht="12.75" customHeight="1">
      <c r="A472" s="30">
        <v>462</v>
      </c>
      <c r="B472" s="342" t="s">
        <v>206</v>
      </c>
      <c r="C472" s="323">
        <v>1300.25</v>
      </c>
      <c r="D472" s="324">
        <v>1297.5333333333333</v>
      </c>
      <c r="E472" s="324">
        <v>1280.4666666666667</v>
      </c>
      <c r="F472" s="324">
        <v>1260.6833333333334</v>
      </c>
      <c r="G472" s="324">
        <v>1243.6166666666668</v>
      </c>
      <c r="H472" s="324">
        <v>1317.3166666666666</v>
      </c>
      <c r="I472" s="324">
        <v>1334.3833333333332</v>
      </c>
      <c r="J472" s="324">
        <v>1354.1666666666665</v>
      </c>
      <c r="K472" s="323">
        <v>1314.6</v>
      </c>
      <c r="L472" s="323">
        <v>1277.75</v>
      </c>
      <c r="M472" s="323">
        <v>7.1310399999999996</v>
      </c>
      <c r="N472" s="1"/>
      <c r="O472" s="1"/>
    </row>
    <row r="473" spans="1:15" ht="12.75" customHeight="1">
      <c r="A473" s="30">
        <v>463</v>
      </c>
      <c r="B473" s="342" t="s">
        <v>539</v>
      </c>
      <c r="C473" s="323">
        <v>52.65</v>
      </c>
      <c r="D473" s="324">
        <v>52.783333333333339</v>
      </c>
      <c r="E473" s="324">
        <v>52.316666666666677</v>
      </c>
      <c r="F473" s="324">
        <v>51.983333333333341</v>
      </c>
      <c r="G473" s="324">
        <v>51.51666666666668</v>
      </c>
      <c r="H473" s="324">
        <v>53.116666666666674</v>
      </c>
      <c r="I473" s="324">
        <v>53.583333333333329</v>
      </c>
      <c r="J473" s="324">
        <v>53.916666666666671</v>
      </c>
      <c r="K473" s="323">
        <v>53.25</v>
      </c>
      <c r="L473" s="323">
        <v>52.45</v>
      </c>
      <c r="M473" s="323">
        <v>27.83034</v>
      </c>
      <c r="N473" s="1"/>
      <c r="O473" s="1"/>
    </row>
    <row r="474" spans="1:15" ht="12.75" customHeight="1">
      <c r="A474" s="30">
        <v>464</v>
      </c>
      <c r="B474" s="342" t="s">
        <v>540</v>
      </c>
      <c r="C474" s="323">
        <v>199.2</v>
      </c>
      <c r="D474" s="324">
        <v>198.19999999999996</v>
      </c>
      <c r="E474" s="324">
        <v>194.44999999999993</v>
      </c>
      <c r="F474" s="324">
        <v>189.69999999999996</v>
      </c>
      <c r="G474" s="324">
        <v>185.94999999999993</v>
      </c>
      <c r="H474" s="324">
        <v>202.94999999999993</v>
      </c>
      <c r="I474" s="324">
        <v>206.7</v>
      </c>
      <c r="J474" s="324">
        <v>211.44999999999993</v>
      </c>
      <c r="K474" s="323">
        <v>201.95</v>
      </c>
      <c r="L474" s="323">
        <v>193.45</v>
      </c>
      <c r="M474" s="323">
        <v>5.4637000000000002</v>
      </c>
      <c r="N474" s="1"/>
      <c r="O474" s="1"/>
    </row>
    <row r="475" spans="1:15" ht="12.75" customHeight="1">
      <c r="A475" s="30">
        <v>465</v>
      </c>
      <c r="B475" s="342" t="s">
        <v>527</v>
      </c>
      <c r="C475" s="323">
        <v>843.85</v>
      </c>
      <c r="D475" s="324">
        <v>843.43333333333339</v>
      </c>
      <c r="E475" s="324">
        <v>831.11666666666679</v>
      </c>
      <c r="F475" s="324">
        <v>818.38333333333344</v>
      </c>
      <c r="G475" s="324">
        <v>806.06666666666683</v>
      </c>
      <c r="H475" s="324">
        <v>856.16666666666674</v>
      </c>
      <c r="I475" s="324">
        <v>868.48333333333335</v>
      </c>
      <c r="J475" s="324">
        <v>881.2166666666667</v>
      </c>
      <c r="K475" s="323">
        <v>855.75</v>
      </c>
      <c r="L475" s="323">
        <v>830.7</v>
      </c>
      <c r="M475" s="323">
        <v>1.0651999999999999</v>
      </c>
      <c r="N475" s="1"/>
      <c r="O475" s="1"/>
    </row>
    <row r="476" spans="1:15" ht="12.75" customHeight="1">
      <c r="A476" s="30">
        <v>466</v>
      </c>
      <c r="B476" s="342" t="s">
        <v>848</v>
      </c>
      <c r="C476" s="323">
        <v>152</v>
      </c>
      <c r="D476" s="324">
        <v>152</v>
      </c>
      <c r="E476" s="324">
        <v>152</v>
      </c>
      <c r="F476" s="324">
        <v>152</v>
      </c>
      <c r="G476" s="324">
        <v>152</v>
      </c>
      <c r="H476" s="324">
        <v>152</v>
      </c>
      <c r="I476" s="324">
        <v>152</v>
      </c>
      <c r="J476" s="324">
        <v>152</v>
      </c>
      <c r="K476" s="323">
        <v>152</v>
      </c>
      <c r="L476" s="323">
        <v>152</v>
      </c>
      <c r="M476" s="323">
        <v>4.0413800000000002</v>
      </c>
      <c r="N476" s="1"/>
      <c r="O476" s="1"/>
    </row>
    <row r="477" spans="1:15" ht="12.75" customHeight="1">
      <c r="A477" s="30">
        <v>467</v>
      </c>
      <c r="B477" s="342" t="s">
        <v>528</v>
      </c>
      <c r="C477" s="323">
        <v>70.7</v>
      </c>
      <c r="D477" s="324">
        <v>71.916666666666671</v>
      </c>
      <c r="E477" s="324">
        <v>68.833333333333343</v>
      </c>
      <c r="F477" s="324">
        <v>66.966666666666669</v>
      </c>
      <c r="G477" s="324">
        <v>63.88333333333334</v>
      </c>
      <c r="H477" s="324">
        <v>73.783333333333346</v>
      </c>
      <c r="I477" s="324">
        <v>76.866666666666688</v>
      </c>
      <c r="J477" s="324">
        <v>78.733333333333348</v>
      </c>
      <c r="K477" s="323">
        <v>75</v>
      </c>
      <c r="L477" s="323">
        <v>70.05</v>
      </c>
      <c r="M477" s="323">
        <v>255.70762999999999</v>
      </c>
      <c r="N477" s="1"/>
      <c r="O477" s="1"/>
    </row>
    <row r="478" spans="1:15" ht="12.75" customHeight="1">
      <c r="A478" s="30">
        <v>468</v>
      </c>
      <c r="B478" s="342" t="s">
        <v>207</v>
      </c>
      <c r="C478" s="323">
        <v>611.15</v>
      </c>
      <c r="D478" s="324">
        <v>612.03333333333342</v>
      </c>
      <c r="E478" s="324">
        <v>607.06666666666683</v>
      </c>
      <c r="F478" s="324">
        <v>602.98333333333346</v>
      </c>
      <c r="G478" s="324">
        <v>598.01666666666688</v>
      </c>
      <c r="H478" s="324">
        <v>616.11666666666679</v>
      </c>
      <c r="I478" s="324">
        <v>621.08333333333326</v>
      </c>
      <c r="J478" s="324">
        <v>625.16666666666674</v>
      </c>
      <c r="K478" s="323">
        <v>617</v>
      </c>
      <c r="L478" s="323">
        <v>607.95000000000005</v>
      </c>
      <c r="M478" s="323">
        <v>3.8209</v>
      </c>
      <c r="N478" s="1"/>
      <c r="O478" s="1"/>
    </row>
    <row r="479" spans="1:15" ht="12.75" customHeight="1">
      <c r="A479" s="30">
        <v>469</v>
      </c>
      <c r="B479" s="342" t="s">
        <v>208</v>
      </c>
      <c r="C479" s="323">
        <v>1437.1</v>
      </c>
      <c r="D479" s="324">
        <v>1439.1166666666668</v>
      </c>
      <c r="E479" s="324">
        <v>1421.2333333333336</v>
      </c>
      <c r="F479" s="324">
        <v>1405.3666666666668</v>
      </c>
      <c r="G479" s="324">
        <v>1387.4833333333336</v>
      </c>
      <c r="H479" s="324">
        <v>1454.9833333333336</v>
      </c>
      <c r="I479" s="324">
        <v>1472.8666666666668</v>
      </c>
      <c r="J479" s="324">
        <v>1488.7333333333336</v>
      </c>
      <c r="K479" s="323">
        <v>1457</v>
      </c>
      <c r="L479" s="323">
        <v>1423.25</v>
      </c>
      <c r="M479" s="323">
        <v>3.1527699999999999</v>
      </c>
      <c r="N479" s="1"/>
      <c r="O479" s="1"/>
    </row>
    <row r="480" spans="1:15" ht="12.75" customHeight="1">
      <c r="A480" s="30">
        <v>470</v>
      </c>
      <c r="B480" s="342" t="s">
        <v>542</v>
      </c>
      <c r="C480" s="323">
        <v>11.8</v>
      </c>
      <c r="D480" s="324">
        <v>11.833333333333334</v>
      </c>
      <c r="E480" s="324">
        <v>11.716666666666669</v>
      </c>
      <c r="F480" s="324">
        <v>11.633333333333335</v>
      </c>
      <c r="G480" s="324">
        <v>11.516666666666669</v>
      </c>
      <c r="H480" s="324">
        <v>11.916666666666668</v>
      </c>
      <c r="I480" s="324">
        <v>12.033333333333331</v>
      </c>
      <c r="J480" s="324">
        <v>12.116666666666667</v>
      </c>
      <c r="K480" s="323">
        <v>11.95</v>
      </c>
      <c r="L480" s="323">
        <v>11.75</v>
      </c>
      <c r="M480" s="323">
        <v>24.186720000000001</v>
      </c>
      <c r="N480" s="1"/>
      <c r="O480" s="1"/>
    </row>
    <row r="481" spans="1:15" ht="12.75" customHeight="1">
      <c r="A481" s="30">
        <v>471</v>
      </c>
      <c r="B481" s="342" t="s">
        <v>543</v>
      </c>
      <c r="C481" s="323">
        <v>594.70000000000005</v>
      </c>
      <c r="D481" s="324">
        <v>599.30000000000007</v>
      </c>
      <c r="E481" s="324">
        <v>586.60000000000014</v>
      </c>
      <c r="F481" s="324">
        <v>578.50000000000011</v>
      </c>
      <c r="G481" s="324">
        <v>565.80000000000018</v>
      </c>
      <c r="H481" s="324">
        <v>607.40000000000009</v>
      </c>
      <c r="I481" s="324">
        <v>620.10000000000014</v>
      </c>
      <c r="J481" s="324">
        <v>628.20000000000005</v>
      </c>
      <c r="K481" s="323">
        <v>612</v>
      </c>
      <c r="L481" s="323">
        <v>591.20000000000005</v>
      </c>
      <c r="M481" s="323">
        <v>1.9979100000000001</v>
      </c>
      <c r="N481" s="1"/>
      <c r="O481" s="1"/>
    </row>
    <row r="482" spans="1:15" ht="12.75" customHeight="1">
      <c r="A482" s="30">
        <v>472</v>
      </c>
      <c r="B482" s="342" t="s">
        <v>545</v>
      </c>
      <c r="C482" s="323">
        <v>111.55</v>
      </c>
      <c r="D482" s="324">
        <v>112.38333333333333</v>
      </c>
      <c r="E482" s="324">
        <v>110.16666666666666</v>
      </c>
      <c r="F482" s="324">
        <v>108.78333333333333</v>
      </c>
      <c r="G482" s="324">
        <v>106.56666666666666</v>
      </c>
      <c r="H482" s="324">
        <v>113.76666666666665</v>
      </c>
      <c r="I482" s="324">
        <v>115.98333333333332</v>
      </c>
      <c r="J482" s="324">
        <v>117.36666666666665</v>
      </c>
      <c r="K482" s="323">
        <v>114.6</v>
      </c>
      <c r="L482" s="323">
        <v>111</v>
      </c>
      <c r="M482" s="323">
        <v>8.9099799999999991</v>
      </c>
      <c r="N482" s="1"/>
      <c r="O482" s="1"/>
    </row>
    <row r="483" spans="1:15" ht="12.75" customHeight="1">
      <c r="A483" s="30">
        <v>473</v>
      </c>
      <c r="B483" s="342" t="s">
        <v>546</v>
      </c>
      <c r="C483" s="323">
        <v>16.5</v>
      </c>
      <c r="D483" s="324">
        <v>16.633333333333333</v>
      </c>
      <c r="E483" s="324">
        <v>16.266666666666666</v>
      </c>
      <c r="F483" s="324">
        <v>16.033333333333331</v>
      </c>
      <c r="G483" s="324">
        <v>15.666666666666664</v>
      </c>
      <c r="H483" s="324">
        <v>16.866666666666667</v>
      </c>
      <c r="I483" s="324">
        <v>17.233333333333334</v>
      </c>
      <c r="J483" s="324">
        <v>17.466666666666669</v>
      </c>
      <c r="K483" s="323">
        <v>17</v>
      </c>
      <c r="L483" s="323">
        <v>16.399999999999999</v>
      </c>
      <c r="M483" s="323">
        <v>9.6214899999999997</v>
      </c>
      <c r="N483" s="1"/>
      <c r="O483" s="1"/>
    </row>
    <row r="484" spans="1:15" ht="12.75" customHeight="1">
      <c r="A484" s="30">
        <v>474</v>
      </c>
      <c r="B484" s="342" t="s">
        <v>209</v>
      </c>
      <c r="C484" s="323">
        <v>6234</v>
      </c>
      <c r="D484" s="324">
        <v>6247.1833333333334</v>
      </c>
      <c r="E484" s="324">
        <v>6181.8666666666668</v>
      </c>
      <c r="F484" s="324">
        <v>6129.7333333333336</v>
      </c>
      <c r="G484" s="324">
        <v>6064.416666666667</v>
      </c>
      <c r="H484" s="324">
        <v>6299.3166666666666</v>
      </c>
      <c r="I484" s="324">
        <v>6364.6333333333341</v>
      </c>
      <c r="J484" s="324">
        <v>6416.7666666666664</v>
      </c>
      <c r="K484" s="323">
        <v>6312.5</v>
      </c>
      <c r="L484" s="323">
        <v>6195.05</v>
      </c>
      <c r="M484" s="323">
        <v>6.6423500000000004</v>
      </c>
      <c r="N484" s="1"/>
      <c r="O484" s="1"/>
    </row>
    <row r="485" spans="1:15" ht="12.75" customHeight="1">
      <c r="A485" s="30">
        <v>475</v>
      </c>
      <c r="B485" s="342" t="s">
        <v>278</v>
      </c>
      <c r="C485" s="323">
        <v>38.9</v>
      </c>
      <c r="D485" s="324">
        <v>39.199999999999996</v>
      </c>
      <c r="E485" s="324">
        <v>38.499999999999993</v>
      </c>
      <c r="F485" s="324">
        <v>38.099999999999994</v>
      </c>
      <c r="G485" s="324">
        <v>37.399999999999991</v>
      </c>
      <c r="H485" s="324">
        <v>39.599999999999994</v>
      </c>
      <c r="I485" s="324">
        <v>40.299999999999997</v>
      </c>
      <c r="J485" s="324">
        <v>40.699999999999996</v>
      </c>
      <c r="K485" s="323">
        <v>39.9</v>
      </c>
      <c r="L485" s="323">
        <v>38.799999999999997</v>
      </c>
      <c r="M485" s="323">
        <v>122.62712000000001</v>
      </c>
      <c r="N485" s="1"/>
      <c r="O485" s="1"/>
    </row>
    <row r="486" spans="1:15" ht="12.75" customHeight="1">
      <c r="A486" s="30">
        <v>476</v>
      </c>
      <c r="B486" s="342" t="s">
        <v>210</v>
      </c>
      <c r="C486" s="323">
        <v>793.95</v>
      </c>
      <c r="D486" s="324">
        <v>790.11666666666667</v>
      </c>
      <c r="E486" s="324">
        <v>783.83333333333337</v>
      </c>
      <c r="F486" s="324">
        <v>773.7166666666667</v>
      </c>
      <c r="G486" s="324">
        <v>767.43333333333339</v>
      </c>
      <c r="H486" s="324">
        <v>800.23333333333335</v>
      </c>
      <c r="I486" s="324">
        <v>806.51666666666665</v>
      </c>
      <c r="J486" s="324">
        <v>816.63333333333333</v>
      </c>
      <c r="K486" s="323">
        <v>796.4</v>
      </c>
      <c r="L486" s="323">
        <v>780</v>
      </c>
      <c r="M486" s="323">
        <v>23.650829999999999</v>
      </c>
      <c r="N486" s="1"/>
      <c r="O486" s="1"/>
    </row>
    <row r="487" spans="1:15" ht="12.75" customHeight="1">
      <c r="A487" s="30">
        <v>477</v>
      </c>
      <c r="B487" s="342" t="s">
        <v>544</v>
      </c>
      <c r="C487" s="323">
        <v>977.05</v>
      </c>
      <c r="D487" s="324">
        <v>972.93333333333339</v>
      </c>
      <c r="E487" s="324">
        <v>949.11666666666679</v>
      </c>
      <c r="F487" s="324">
        <v>921.18333333333339</v>
      </c>
      <c r="G487" s="324">
        <v>897.36666666666679</v>
      </c>
      <c r="H487" s="324">
        <v>1000.8666666666668</v>
      </c>
      <c r="I487" s="324">
        <v>1024.6833333333334</v>
      </c>
      <c r="J487" s="324">
        <v>1052.6166666666668</v>
      </c>
      <c r="K487" s="323">
        <v>996.75</v>
      </c>
      <c r="L487" s="323">
        <v>945</v>
      </c>
      <c r="M487" s="323">
        <v>3.3628399999999998</v>
      </c>
      <c r="N487" s="1"/>
      <c r="O487" s="1"/>
    </row>
    <row r="488" spans="1:15" ht="12.75" customHeight="1">
      <c r="A488" s="30">
        <v>478</v>
      </c>
      <c r="B488" s="342" t="s">
        <v>549</v>
      </c>
      <c r="C488" s="323">
        <v>393.05</v>
      </c>
      <c r="D488" s="324">
        <v>396.31666666666666</v>
      </c>
      <c r="E488" s="324">
        <v>387.83333333333331</v>
      </c>
      <c r="F488" s="324">
        <v>382.61666666666667</v>
      </c>
      <c r="G488" s="324">
        <v>374.13333333333333</v>
      </c>
      <c r="H488" s="324">
        <v>401.5333333333333</v>
      </c>
      <c r="I488" s="324">
        <v>410.01666666666665</v>
      </c>
      <c r="J488" s="324">
        <v>415.23333333333329</v>
      </c>
      <c r="K488" s="323">
        <v>404.8</v>
      </c>
      <c r="L488" s="323">
        <v>391.1</v>
      </c>
      <c r="M488" s="323">
        <v>2.0158800000000001</v>
      </c>
      <c r="N488" s="1"/>
      <c r="O488" s="1"/>
    </row>
    <row r="489" spans="1:15" ht="12.75" customHeight="1">
      <c r="A489" s="30">
        <v>479</v>
      </c>
      <c r="B489" s="342" t="s">
        <v>550</v>
      </c>
      <c r="C489" s="323">
        <v>31.2</v>
      </c>
      <c r="D489" s="324">
        <v>31.416666666666668</v>
      </c>
      <c r="E489" s="324">
        <v>30.783333333333339</v>
      </c>
      <c r="F489" s="324">
        <v>30.366666666666671</v>
      </c>
      <c r="G489" s="324">
        <v>29.733333333333341</v>
      </c>
      <c r="H489" s="324">
        <v>31.833333333333336</v>
      </c>
      <c r="I489" s="324">
        <v>32.466666666666669</v>
      </c>
      <c r="J489" s="324">
        <v>32.883333333333333</v>
      </c>
      <c r="K489" s="323">
        <v>32.049999999999997</v>
      </c>
      <c r="L489" s="323">
        <v>31</v>
      </c>
      <c r="M489" s="323">
        <v>26.455909999999999</v>
      </c>
      <c r="N489" s="1"/>
      <c r="O489" s="1"/>
    </row>
    <row r="490" spans="1:15" ht="12.75" customHeight="1">
      <c r="A490" s="30">
        <v>480</v>
      </c>
      <c r="B490" s="342" t="s">
        <v>551</v>
      </c>
      <c r="C490" s="323">
        <v>1020.25</v>
      </c>
      <c r="D490" s="324">
        <v>1016.2166666666666</v>
      </c>
      <c r="E490" s="324">
        <v>987.98333333333312</v>
      </c>
      <c r="F490" s="324">
        <v>955.71666666666658</v>
      </c>
      <c r="G490" s="324">
        <v>927.48333333333312</v>
      </c>
      <c r="H490" s="324">
        <v>1048.4833333333331</v>
      </c>
      <c r="I490" s="324">
        <v>1076.7166666666665</v>
      </c>
      <c r="J490" s="324">
        <v>1108.9833333333331</v>
      </c>
      <c r="K490" s="323">
        <v>1044.45</v>
      </c>
      <c r="L490" s="323">
        <v>983.95</v>
      </c>
      <c r="M490" s="323">
        <v>2.7394799999999999</v>
      </c>
      <c r="N490" s="1"/>
      <c r="O490" s="1"/>
    </row>
    <row r="491" spans="1:15" ht="12.75" customHeight="1">
      <c r="A491" s="30">
        <v>481</v>
      </c>
      <c r="B491" s="342" t="s">
        <v>553</v>
      </c>
      <c r="C491" s="323">
        <v>325.14999999999998</v>
      </c>
      <c r="D491" s="324">
        <v>323.73333333333329</v>
      </c>
      <c r="E491" s="324">
        <v>314.56666666666661</v>
      </c>
      <c r="F491" s="324">
        <v>303.98333333333329</v>
      </c>
      <c r="G491" s="324">
        <v>294.81666666666661</v>
      </c>
      <c r="H491" s="324">
        <v>334.31666666666661</v>
      </c>
      <c r="I491" s="324">
        <v>343.48333333333323</v>
      </c>
      <c r="J491" s="324">
        <v>354.06666666666661</v>
      </c>
      <c r="K491" s="323">
        <v>332.9</v>
      </c>
      <c r="L491" s="323">
        <v>313.14999999999998</v>
      </c>
      <c r="M491" s="323">
        <v>3.8227199999999999</v>
      </c>
      <c r="N491" s="1"/>
      <c r="O491" s="1"/>
    </row>
    <row r="492" spans="1:15" ht="12.75" customHeight="1">
      <c r="A492" s="30">
        <v>482</v>
      </c>
      <c r="B492" s="342" t="s">
        <v>280</v>
      </c>
      <c r="C492" s="323">
        <v>986.05</v>
      </c>
      <c r="D492" s="324">
        <v>979.5333333333333</v>
      </c>
      <c r="E492" s="324">
        <v>969.16666666666663</v>
      </c>
      <c r="F492" s="324">
        <v>952.2833333333333</v>
      </c>
      <c r="G492" s="324">
        <v>941.91666666666663</v>
      </c>
      <c r="H492" s="324">
        <v>996.41666666666663</v>
      </c>
      <c r="I492" s="324">
        <v>1006.7833333333334</v>
      </c>
      <c r="J492" s="324">
        <v>1023.6666666666666</v>
      </c>
      <c r="K492" s="323">
        <v>989.9</v>
      </c>
      <c r="L492" s="323">
        <v>962.65</v>
      </c>
      <c r="M492" s="323">
        <v>4.5188300000000003</v>
      </c>
      <c r="N492" s="1"/>
      <c r="O492" s="1"/>
    </row>
    <row r="493" spans="1:15" ht="12.75" customHeight="1">
      <c r="A493" s="30">
        <v>483</v>
      </c>
      <c r="B493" s="342" t="s">
        <v>211</v>
      </c>
      <c r="C493" s="323">
        <v>408.65</v>
      </c>
      <c r="D493" s="324">
        <v>406.13333333333338</v>
      </c>
      <c r="E493" s="324">
        <v>400.51666666666677</v>
      </c>
      <c r="F493" s="324">
        <v>392.38333333333338</v>
      </c>
      <c r="G493" s="324">
        <v>386.76666666666677</v>
      </c>
      <c r="H493" s="324">
        <v>414.26666666666677</v>
      </c>
      <c r="I493" s="324">
        <v>419.88333333333344</v>
      </c>
      <c r="J493" s="324">
        <v>428.01666666666677</v>
      </c>
      <c r="K493" s="323">
        <v>411.75</v>
      </c>
      <c r="L493" s="323">
        <v>398</v>
      </c>
      <c r="M493" s="323">
        <v>121.18980000000001</v>
      </c>
      <c r="N493" s="1"/>
      <c r="O493" s="1"/>
    </row>
    <row r="494" spans="1:15" ht="12.75" customHeight="1">
      <c r="A494" s="30">
        <v>484</v>
      </c>
      <c r="B494" s="342" t="s">
        <v>554</v>
      </c>
      <c r="C494" s="323">
        <v>2337.15</v>
      </c>
      <c r="D494" s="324">
        <v>2357.1166666666668</v>
      </c>
      <c r="E494" s="324">
        <v>2301.0333333333338</v>
      </c>
      <c r="F494" s="324">
        <v>2264.916666666667</v>
      </c>
      <c r="G494" s="324">
        <v>2208.8333333333339</v>
      </c>
      <c r="H494" s="324">
        <v>2393.2333333333336</v>
      </c>
      <c r="I494" s="324">
        <v>2449.3166666666666</v>
      </c>
      <c r="J494" s="324">
        <v>2485.4333333333334</v>
      </c>
      <c r="K494" s="323">
        <v>2413.1999999999998</v>
      </c>
      <c r="L494" s="323">
        <v>2321</v>
      </c>
      <c r="M494" s="323">
        <v>0.33901999999999999</v>
      </c>
      <c r="N494" s="1"/>
      <c r="O494" s="1"/>
    </row>
    <row r="495" spans="1:15" ht="12.75" customHeight="1">
      <c r="A495" s="30">
        <v>485</v>
      </c>
      <c r="B495" s="342" t="s">
        <v>279</v>
      </c>
      <c r="C495" s="323">
        <v>214.75</v>
      </c>
      <c r="D495" s="324">
        <v>215.29999999999998</v>
      </c>
      <c r="E495" s="324">
        <v>211.59999999999997</v>
      </c>
      <c r="F495" s="324">
        <v>208.45</v>
      </c>
      <c r="G495" s="324">
        <v>204.74999999999997</v>
      </c>
      <c r="H495" s="324">
        <v>218.44999999999996</v>
      </c>
      <c r="I495" s="324">
        <v>222.14999999999995</v>
      </c>
      <c r="J495" s="324">
        <v>225.29999999999995</v>
      </c>
      <c r="K495" s="323">
        <v>219</v>
      </c>
      <c r="L495" s="323">
        <v>212.15</v>
      </c>
      <c r="M495" s="323">
        <v>17.03895</v>
      </c>
      <c r="N495" s="1"/>
      <c r="O495" s="1"/>
    </row>
    <row r="496" spans="1:15" ht="12.75" customHeight="1">
      <c r="A496" s="30">
        <v>486</v>
      </c>
      <c r="B496" s="342" t="s">
        <v>555</v>
      </c>
      <c r="C496" s="323">
        <v>1975.35</v>
      </c>
      <c r="D496" s="324">
        <v>1959.7333333333333</v>
      </c>
      <c r="E496" s="324">
        <v>1935.6166666666668</v>
      </c>
      <c r="F496" s="324">
        <v>1895.8833333333334</v>
      </c>
      <c r="G496" s="324">
        <v>1871.7666666666669</v>
      </c>
      <c r="H496" s="324">
        <v>1999.4666666666667</v>
      </c>
      <c r="I496" s="324">
        <v>2023.583333333333</v>
      </c>
      <c r="J496" s="324">
        <v>2063.3166666666666</v>
      </c>
      <c r="K496" s="323">
        <v>1983.85</v>
      </c>
      <c r="L496" s="323">
        <v>1920</v>
      </c>
      <c r="M496" s="323">
        <v>0.30585000000000001</v>
      </c>
      <c r="N496" s="1"/>
      <c r="O496" s="1"/>
    </row>
    <row r="497" spans="1:15" ht="12.75" customHeight="1">
      <c r="A497" s="30">
        <v>487</v>
      </c>
      <c r="B497" s="342" t="s">
        <v>548</v>
      </c>
      <c r="C497" s="323">
        <v>642.35</v>
      </c>
      <c r="D497" s="324">
        <v>643.66666666666663</v>
      </c>
      <c r="E497" s="324">
        <v>634.33333333333326</v>
      </c>
      <c r="F497" s="324">
        <v>626.31666666666661</v>
      </c>
      <c r="G497" s="324">
        <v>616.98333333333323</v>
      </c>
      <c r="H497" s="324">
        <v>651.68333333333328</v>
      </c>
      <c r="I497" s="324">
        <v>661.01666666666654</v>
      </c>
      <c r="J497" s="324">
        <v>669.0333333333333</v>
      </c>
      <c r="K497" s="323">
        <v>653</v>
      </c>
      <c r="L497" s="323">
        <v>635.65</v>
      </c>
      <c r="M497" s="323">
        <v>3.0840700000000001</v>
      </c>
      <c r="N497" s="1"/>
      <c r="O497" s="1"/>
    </row>
    <row r="498" spans="1:15" ht="12.75" customHeight="1">
      <c r="A498" s="30">
        <v>488</v>
      </c>
      <c r="B498" s="342" t="s">
        <v>547</v>
      </c>
      <c r="C498" s="323">
        <v>3670.7</v>
      </c>
      <c r="D498" s="324">
        <v>3724.1166666666668</v>
      </c>
      <c r="E498" s="324">
        <v>3586.2333333333336</v>
      </c>
      <c r="F498" s="324">
        <v>3501.7666666666669</v>
      </c>
      <c r="G498" s="324">
        <v>3363.8833333333337</v>
      </c>
      <c r="H498" s="324">
        <v>3808.5833333333335</v>
      </c>
      <c r="I498" s="324">
        <v>3946.4666666666667</v>
      </c>
      <c r="J498" s="324">
        <v>4030.9333333333334</v>
      </c>
      <c r="K498" s="323">
        <v>3862</v>
      </c>
      <c r="L498" s="323">
        <v>3639.65</v>
      </c>
      <c r="M498" s="323">
        <v>0.14315</v>
      </c>
      <c r="N498" s="1"/>
      <c r="O498" s="1"/>
    </row>
    <row r="499" spans="1:15" ht="12.75" customHeight="1">
      <c r="A499" s="30">
        <v>489</v>
      </c>
      <c r="B499" s="342" t="s">
        <v>212</v>
      </c>
      <c r="C499" s="323">
        <v>1304.8499999999999</v>
      </c>
      <c r="D499" s="324">
        <v>1313.3333333333333</v>
      </c>
      <c r="E499" s="324">
        <v>1286.6666666666665</v>
      </c>
      <c r="F499" s="324">
        <v>1268.4833333333333</v>
      </c>
      <c r="G499" s="324">
        <v>1241.8166666666666</v>
      </c>
      <c r="H499" s="324">
        <v>1331.5166666666664</v>
      </c>
      <c r="I499" s="324">
        <v>1358.1833333333329</v>
      </c>
      <c r="J499" s="324">
        <v>1376.3666666666663</v>
      </c>
      <c r="K499" s="323">
        <v>1340</v>
      </c>
      <c r="L499" s="323">
        <v>1295.1500000000001</v>
      </c>
      <c r="M499" s="323">
        <v>25.448609999999999</v>
      </c>
      <c r="N499" s="1"/>
      <c r="O499" s="1"/>
    </row>
    <row r="500" spans="1:15" ht="12.75" customHeight="1">
      <c r="A500" s="30">
        <v>490</v>
      </c>
      <c r="B500" s="342" t="s">
        <v>552</v>
      </c>
      <c r="C500" s="323">
        <v>2638.95</v>
      </c>
      <c r="D500" s="324">
        <v>2631.0833333333335</v>
      </c>
      <c r="E500" s="324">
        <v>2596.916666666667</v>
      </c>
      <c r="F500" s="324">
        <v>2554.8833333333337</v>
      </c>
      <c r="G500" s="324">
        <v>2520.7166666666672</v>
      </c>
      <c r="H500" s="324">
        <v>2673.1166666666668</v>
      </c>
      <c r="I500" s="324">
        <v>2707.2833333333338</v>
      </c>
      <c r="J500" s="324">
        <v>2749.3166666666666</v>
      </c>
      <c r="K500" s="323">
        <v>2665.25</v>
      </c>
      <c r="L500" s="323">
        <v>2589.0500000000002</v>
      </c>
      <c r="M500" s="323">
        <v>1.49326</v>
      </c>
      <c r="N500" s="1"/>
      <c r="O500" s="1"/>
    </row>
    <row r="501" spans="1:15" ht="12.75" customHeight="1">
      <c r="A501" s="30">
        <v>491</v>
      </c>
      <c r="B501" s="342" t="s">
        <v>556</v>
      </c>
      <c r="C501" s="323">
        <v>7477.05</v>
      </c>
      <c r="D501" s="324">
        <v>7445.5166666666664</v>
      </c>
      <c r="E501" s="324">
        <v>7370.5333333333328</v>
      </c>
      <c r="F501" s="324">
        <v>7264.0166666666664</v>
      </c>
      <c r="G501" s="324">
        <v>7189.0333333333328</v>
      </c>
      <c r="H501" s="324">
        <v>7552.0333333333328</v>
      </c>
      <c r="I501" s="324">
        <v>7627.0166666666664</v>
      </c>
      <c r="J501" s="324">
        <v>7733.5333333333328</v>
      </c>
      <c r="K501" s="323">
        <v>7520.5</v>
      </c>
      <c r="L501" s="323">
        <v>7339</v>
      </c>
      <c r="M501" s="323">
        <v>2.879E-2</v>
      </c>
      <c r="N501" s="1"/>
      <c r="O501" s="1"/>
    </row>
    <row r="502" spans="1:15" ht="12.75" customHeight="1">
      <c r="A502" s="30">
        <v>492</v>
      </c>
      <c r="B502" s="342" t="s">
        <v>557</v>
      </c>
      <c r="C502" s="323">
        <v>147.6</v>
      </c>
      <c r="D502" s="324">
        <v>147.71666666666667</v>
      </c>
      <c r="E502" s="324">
        <v>145.73333333333335</v>
      </c>
      <c r="F502" s="324">
        <v>143.86666666666667</v>
      </c>
      <c r="G502" s="324">
        <v>141.88333333333335</v>
      </c>
      <c r="H502" s="324">
        <v>149.58333333333334</v>
      </c>
      <c r="I502" s="324">
        <v>151.56666666666663</v>
      </c>
      <c r="J502" s="324">
        <v>153.43333333333334</v>
      </c>
      <c r="K502" s="323">
        <v>149.69999999999999</v>
      </c>
      <c r="L502" s="323">
        <v>145.85</v>
      </c>
      <c r="M502" s="323">
        <v>9.2640499999999992</v>
      </c>
      <c r="N502" s="1"/>
      <c r="O502" s="1"/>
    </row>
    <row r="503" spans="1:15" ht="12.75" customHeight="1">
      <c r="A503" s="30">
        <v>493</v>
      </c>
      <c r="B503" s="342" t="s">
        <v>558</v>
      </c>
      <c r="C503" s="323">
        <v>99.2</v>
      </c>
      <c r="D503" s="324">
        <v>99.733333333333334</v>
      </c>
      <c r="E503" s="324">
        <v>98.016666666666666</v>
      </c>
      <c r="F503" s="324">
        <v>96.833333333333329</v>
      </c>
      <c r="G503" s="324">
        <v>95.11666666666666</v>
      </c>
      <c r="H503" s="324">
        <v>100.91666666666667</v>
      </c>
      <c r="I503" s="324">
        <v>102.63333333333334</v>
      </c>
      <c r="J503" s="324">
        <v>103.81666666666668</v>
      </c>
      <c r="K503" s="323">
        <v>101.45</v>
      </c>
      <c r="L503" s="323">
        <v>98.55</v>
      </c>
      <c r="M503" s="323">
        <v>15.197850000000001</v>
      </c>
      <c r="N503" s="1"/>
      <c r="O503" s="1"/>
    </row>
    <row r="504" spans="1:15" ht="12.75" customHeight="1">
      <c r="A504" s="30">
        <v>494</v>
      </c>
      <c r="B504" s="342" t="s">
        <v>559</v>
      </c>
      <c r="C504" s="323">
        <v>453.05</v>
      </c>
      <c r="D504" s="324">
        <v>455.91666666666669</v>
      </c>
      <c r="E504" s="324">
        <v>446.98333333333335</v>
      </c>
      <c r="F504" s="324">
        <v>440.91666666666669</v>
      </c>
      <c r="G504" s="324">
        <v>431.98333333333335</v>
      </c>
      <c r="H504" s="324">
        <v>461.98333333333335</v>
      </c>
      <c r="I504" s="324">
        <v>470.91666666666663</v>
      </c>
      <c r="J504" s="324">
        <v>476.98333333333335</v>
      </c>
      <c r="K504" s="323">
        <v>464.85</v>
      </c>
      <c r="L504" s="323">
        <v>449.85</v>
      </c>
      <c r="M504" s="323">
        <v>0.81233</v>
      </c>
      <c r="N504" s="1"/>
      <c r="O504" s="1"/>
    </row>
    <row r="505" spans="1:15" ht="12.75" customHeight="1">
      <c r="A505" s="30">
        <v>495</v>
      </c>
      <c r="B505" s="342" t="s">
        <v>281</v>
      </c>
      <c r="C505" s="323">
        <v>1637.85</v>
      </c>
      <c r="D505" s="324">
        <v>1637.45</v>
      </c>
      <c r="E505" s="324">
        <v>1610.4</v>
      </c>
      <c r="F505" s="324">
        <v>1582.95</v>
      </c>
      <c r="G505" s="324">
        <v>1555.9</v>
      </c>
      <c r="H505" s="324">
        <v>1664.9</v>
      </c>
      <c r="I505" s="324">
        <v>1691.9499999999998</v>
      </c>
      <c r="J505" s="324">
        <v>1719.4</v>
      </c>
      <c r="K505" s="323">
        <v>1664.5</v>
      </c>
      <c r="L505" s="323">
        <v>1610</v>
      </c>
      <c r="M505" s="323">
        <v>4.1268399999999996</v>
      </c>
      <c r="N505" s="1"/>
      <c r="O505" s="1"/>
    </row>
    <row r="506" spans="1:15" ht="12.75" customHeight="1">
      <c r="A506" s="30">
        <v>496</v>
      </c>
      <c r="B506" s="342" t="s">
        <v>213</v>
      </c>
      <c r="C506" s="323">
        <v>611.20000000000005</v>
      </c>
      <c r="D506" s="324">
        <v>611.30000000000007</v>
      </c>
      <c r="E506" s="324">
        <v>607.60000000000014</v>
      </c>
      <c r="F506" s="324">
        <v>604.00000000000011</v>
      </c>
      <c r="G506" s="324">
        <v>600.30000000000018</v>
      </c>
      <c r="H506" s="324">
        <v>614.90000000000009</v>
      </c>
      <c r="I506" s="324">
        <v>618.60000000000014</v>
      </c>
      <c r="J506" s="324">
        <v>622.20000000000005</v>
      </c>
      <c r="K506" s="323">
        <v>615</v>
      </c>
      <c r="L506" s="323">
        <v>607.70000000000005</v>
      </c>
      <c r="M506" s="323">
        <v>56.969180000000001</v>
      </c>
      <c r="N506" s="1"/>
      <c r="O506" s="1"/>
    </row>
    <row r="507" spans="1:15" ht="12.75" customHeight="1">
      <c r="A507" s="30">
        <v>497</v>
      </c>
      <c r="B507" s="342" t="s">
        <v>560</v>
      </c>
      <c r="C507" s="323">
        <v>311.39999999999998</v>
      </c>
      <c r="D507" s="324">
        <v>313.41666666666669</v>
      </c>
      <c r="E507" s="324">
        <v>306.53333333333336</v>
      </c>
      <c r="F507" s="324">
        <v>301.66666666666669</v>
      </c>
      <c r="G507" s="324">
        <v>294.78333333333336</v>
      </c>
      <c r="H507" s="324">
        <v>318.28333333333336</v>
      </c>
      <c r="I507" s="324">
        <v>325.16666666666669</v>
      </c>
      <c r="J507" s="324">
        <v>330.03333333333336</v>
      </c>
      <c r="K507" s="323">
        <v>320.3</v>
      </c>
      <c r="L507" s="323">
        <v>308.55</v>
      </c>
      <c r="M507" s="323">
        <v>8.2817000000000007</v>
      </c>
      <c r="N507" s="1"/>
      <c r="O507" s="1"/>
    </row>
    <row r="508" spans="1:15" ht="12.75" customHeight="1">
      <c r="A508" s="30">
        <v>498</v>
      </c>
      <c r="B508" s="381" t="s">
        <v>282</v>
      </c>
      <c r="C508" s="382">
        <v>12.85</v>
      </c>
      <c r="D508" s="382">
        <v>12.883333333333335</v>
      </c>
      <c r="E508" s="382">
        <v>12.766666666666669</v>
      </c>
      <c r="F508" s="382">
        <v>12.683333333333335</v>
      </c>
      <c r="G508" s="382">
        <v>12.56666666666667</v>
      </c>
      <c r="H508" s="382">
        <v>12.966666666666669</v>
      </c>
      <c r="I508" s="382">
        <v>13.083333333333332</v>
      </c>
      <c r="J508" s="381">
        <v>13.166666666666668</v>
      </c>
      <c r="K508" s="381">
        <v>13</v>
      </c>
      <c r="L508" s="381">
        <v>12.8</v>
      </c>
      <c r="M508" s="270">
        <v>774.01990000000001</v>
      </c>
      <c r="N508" s="1"/>
      <c r="O508" s="1"/>
    </row>
    <row r="509" spans="1:15" ht="12.75" customHeight="1">
      <c r="A509" s="30">
        <v>499</v>
      </c>
      <c r="B509" s="381" t="s">
        <v>214</v>
      </c>
      <c r="C509" s="382">
        <v>256.05</v>
      </c>
      <c r="D509" s="382">
        <v>253.7166666666667</v>
      </c>
      <c r="E509" s="382">
        <v>246.53333333333342</v>
      </c>
      <c r="F509" s="382">
        <v>237.01666666666671</v>
      </c>
      <c r="G509" s="382">
        <v>229.83333333333343</v>
      </c>
      <c r="H509" s="382">
        <v>263.23333333333341</v>
      </c>
      <c r="I509" s="382">
        <v>270.41666666666669</v>
      </c>
      <c r="J509" s="381">
        <v>279.93333333333339</v>
      </c>
      <c r="K509" s="381">
        <v>260.89999999999998</v>
      </c>
      <c r="L509" s="381">
        <v>244.2</v>
      </c>
      <c r="M509" s="270">
        <v>181.75301999999999</v>
      </c>
      <c r="N509" s="1"/>
      <c r="O509" s="1"/>
    </row>
    <row r="510" spans="1:15" ht="12.75" customHeight="1">
      <c r="A510" s="30">
        <v>500</v>
      </c>
      <c r="B510" s="381" t="s">
        <v>561</v>
      </c>
      <c r="C510" s="382">
        <v>383.15</v>
      </c>
      <c r="D510" s="382">
        <v>385.7166666666667</v>
      </c>
      <c r="E510" s="382">
        <v>379.08333333333337</v>
      </c>
      <c r="F510" s="382">
        <v>375.01666666666665</v>
      </c>
      <c r="G510" s="382">
        <v>368.38333333333333</v>
      </c>
      <c r="H510" s="382">
        <v>389.78333333333342</v>
      </c>
      <c r="I510" s="382">
        <v>396.41666666666674</v>
      </c>
      <c r="J510" s="381">
        <v>400.48333333333346</v>
      </c>
      <c r="K510" s="381">
        <v>392.35</v>
      </c>
      <c r="L510" s="381">
        <v>381.65</v>
      </c>
      <c r="M510" s="270">
        <v>8.1224000000000007</v>
      </c>
      <c r="N510" s="1"/>
      <c r="O510" s="1"/>
    </row>
    <row r="511" spans="1:15" ht="12.75" customHeight="1">
      <c r="A511" s="30">
        <v>501</v>
      </c>
      <c r="B511" s="381" t="s">
        <v>562</v>
      </c>
      <c r="C511" s="382">
        <v>1470.6</v>
      </c>
      <c r="D511" s="382">
        <v>1486.05</v>
      </c>
      <c r="E511" s="382">
        <v>1444.55</v>
      </c>
      <c r="F511" s="382">
        <v>1418.5</v>
      </c>
      <c r="G511" s="382">
        <v>1377</v>
      </c>
      <c r="H511" s="382">
        <v>1512.1</v>
      </c>
      <c r="I511" s="382">
        <v>1553.6</v>
      </c>
      <c r="J511" s="381">
        <v>1579.6499999999999</v>
      </c>
      <c r="K511" s="381">
        <v>1527.55</v>
      </c>
      <c r="L511" s="381">
        <v>1460</v>
      </c>
      <c r="M511" s="270">
        <v>2.5767899999999999</v>
      </c>
      <c r="N511" s="1"/>
      <c r="O511" s="1"/>
    </row>
    <row r="512" spans="1:15" ht="12.75" customHeight="1">
      <c r="A512" s="295"/>
      <c r="B512" s="295"/>
      <c r="C512" s="296"/>
      <c r="D512" s="296"/>
      <c r="E512" s="296"/>
      <c r="F512" s="296"/>
      <c r="G512" s="296"/>
      <c r="H512" s="296"/>
      <c r="I512" s="296"/>
      <c r="J512" s="295"/>
      <c r="K512" s="295"/>
      <c r="L512" s="295"/>
      <c r="M512" s="297"/>
      <c r="N512" s="1"/>
      <c r="O512" s="1"/>
    </row>
    <row r="513" spans="1:15" ht="12.75" customHeight="1">
      <c r="A513" s="295"/>
      <c r="B513" s="295"/>
      <c r="C513" s="296"/>
      <c r="D513" s="296"/>
      <c r="E513" s="296"/>
      <c r="F513" s="296"/>
      <c r="G513" s="296"/>
      <c r="H513" s="296"/>
      <c r="I513" s="296"/>
      <c r="J513" s="295"/>
      <c r="K513" s="295"/>
      <c r="L513" s="295"/>
      <c r="M513" s="297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A517" s="63" t="s">
        <v>285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227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228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229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287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92"/>
      <c r="B5" s="493"/>
      <c r="C5" s="492"/>
      <c r="D5" s="493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46" t="s">
        <v>286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564</v>
      </c>
      <c r="B7" s="494" t="s">
        <v>565</v>
      </c>
      <c r="C7" s="493"/>
      <c r="D7" s="7">
        <f>Main!B10</f>
        <v>44644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566</v>
      </c>
      <c r="B9" s="85" t="s">
        <v>567</v>
      </c>
      <c r="C9" s="85" t="s">
        <v>568</v>
      </c>
      <c r="D9" s="85" t="s">
        <v>569</v>
      </c>
      <c r="E9" s="85" t="s">
        <v>570</v>
      </c>
      <c r="F9" s="85" t="s">
        <v>571</v>
      </c>
      <c r="G9" s="85" t="s">
        <v>572</v>
      </c>
      <c r="H9" s="85" t="s">
        <v>573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44643</v>
      </c>
      <c r="B10" s="29">
        <v>540615</v>
      </c>
      <c r="C10" s="28" t="s">
        <v>1147</v>
      </c>
      <c r="D10" s="28" t="s">
        <v>1177</v>
      </c>
      <c r="E10" s="28" t="s">
        <v>574</v>
      </c>
      <c r="F10" s="87">
        <v>54000</v>
      </c>
      <c r="G10" s="29">
        <v>18.239999999999998</v>
      </c>
      <c r="H10" s="29" t="s">
        <v>311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44643</v>
      </c>
      <c r="B11" s="29">
        <v>540615</v>
      </c>
      <c r="C11" s="28" t="s">
        <v>1147</v>
      </c>
      <c r="D11" s="28" t="s">
        <v>1178</v>
      </c>
      <c r="E11" s="28" t="s">
        <v>575</v>
      </c>
      <c r="F11" s="87">
        <v>54000</v>
      </c>
      <c r="G11" s="29">
        <v>18.23</v>
      </c>
      <c r="H11" s="29" t="s">
        <v>311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44643</v>
      </c>
      <c r="B12" s="29">
        <v>539506</v>
      </c>
      <c r="C12" s="28" t="s">
        <v>1111</v>
      </c>
      <c r="D12" s="28" t="s">
        <v>980</v>
      </c>
      <c r="E12" s="28" t="s">
        <v>575</v>
      </c>
      <c r="F12" s="87">
        <v>25000</v>
      </c>
      <c r="G12" s="29">
        <v>14.81</v>
      </c>
      <c r="H12" s="29" t="s">
        <v>311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44643</v>
      </c>
      <c r="B13" s="29">
        <v>531681</v>
      </c>
      <c r="C13" s="28" t="s">
        <v>1179</v>
      </c>
      <c r="D13" s="28" t="s">
        <v>1180</v>
      </c>
      <c r="E13" s="28" t="s">
        <v>575</v>
      </c>
      <c r="F13" s="87">
        <v>453785</v>
      </c>
      <c r="G13" s="29">
        <v>1.38</v>
      </c>
      <c r="H13" s="29" t="s">
        <v>311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44643</v>
      </c>
      <c r="B14" s="29">
        <v>530429</v>
      </c>
      <c r="C14" s="28" t="s">
        <v>1181</v>
      </c>
      <c r="D14" s="28" t="s">
        <v>1182</v>
      </c>
      <c r="E14" s="28" t="s">
        <v>574</v>
      </c>
      <c r="F14" s="87">
        <v>20770</v>
      </c>
      <c r="G14" s="29">
        <v>40.200000000000003</v>
      </c>
      <c r="H14" s="29" t="s">
        <v>311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44643</v>
      </c>
      <c r="B15" s="29">
        <v>539621</v>
      </c>
      <c r="C15" s="28" t="s">
        <v>1112</v>
      </c>
      <c r="D15" s="28" t="s">
        <v>1183</v>
      </c>
      <c r="E15" s="28" t="s">
        <v>575</v>
      </c>
      <c r="F15" s="87">
        <v>298000</v>
      </c>
      <c r="G15" s="29">
        <v>4.45</v>
      </c>
      <c r="H15" s="29" t="s">
        <v>311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44643</v>
      </c>
      <c r="B16" s="29">
        <v>542678</v>
      </c>
      <c r="C16" s="28" t="s">
        <v>1184</v>
      </c>
      <c r="D16" s="28" t="s">
        <v>1090</v>
      </c>
      <c r="E16" s="28" t="s">
        <v>574</v>
      </c>
      <c r="F16" s="87">
        <v>2000</v>
      </c>
      <c r="G16" s="29">
        <v>19.2</v>
      </c>
      <c r="H16" s="29" t="s">
        <v>311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44643</v>
      </c>
      <c r="B17" s="29">
        <v>542678</v>
      </c>
      <c r="C17" s="28" t="s">
        <v>1184</v>
      </c>
      <c r="D17" s="28" t="s">
        <v>1185</v>
      </c>
      <c r="E17" s="28" t="s">
        <v>574</v>
      </c>
      <c r="F17" s="87">
        <v>250000</v>
      </c>
      <c r="G17" s="29">
        <v>17.399999999999999</v>
      </c>
      <c r="H17" s="29" t="s">
        <v>311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44643</v>
      </c>
      <c r="B18" s="29">
        <v>542678</v>
      </c>
      <c r="C18" s="28" t="s">
        <v>1184</v>
      </c>
      <c r="D18" s="28" t="s">
        <v>1090</v>
      </c>
      <c r="E18" s="28" t="s">
        <v>575</v>
      </c>
      <c r="F18" s="87">
        <v>254000</v>
      </c>
      <c r="G18" s="29">
        <v>17.43</v>
      </c>
      <c r="H18" s="29" t="s">
        <v>311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44643</v>
      </c>
      <c r="B19" s="29">
        <v>538786</v>
      </c>
      <c r="C19" s="28" t="s">
        <v>1186</v>
      </c>
      <c r="D19" s="28" t="s">
        <v>1187</v>
      </c>
      <c r="E19" s="28" t="s">
        <v>574</v>
      </c>
      <c r="F19" s="87">
        <v>30620</v>
      </c>
      <c r="G19" s="29">
        <v>19.97</v>
      </c>
      <c r="H19" s="29" t="s">
        <v>311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44643</v>
      </c>
      <c r="B20" s="29">
        <v>540811</v>
      </c>
      <c r="C20" s="28" t="s">
        <v>1188</v>
      </c>
      <c r="D20" s="28" t="s">
        <v>1189</v>
      </c>
      <c r="E20" s="28" t="s">
        <v>575</v>
      </c>
      <c r="F20" s="87">
        <v>50000</v>
      </c>
      <c r="G20" s="29">
        <v>13.18</v>
      </c>
      <c r="H20" s="29" t="s">
        <v>311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44643</v>
      </c>
      <c r="B21" s="29">
        <v>543475</v>
      </c>
      <c r="C21" s="28" t="s">
        <v>1113</v>
      </c>
      <c r="D21" s="28" t="s">
        <v>1190</v>
      </c>
      <c r="E21" s="28" t="s">
        <v>574</v>
      </c>
      <c r="F21" s="87">
        <v>24000</v>
      </c>
      <c r="G21" s="29">
        <v>113.08</v>
      </c>
      <c r="H21" s="29" t="s">
        <v>311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44643</v>
      </c>
      <c r="B22" s="29">
        <v>526473</v>
      </c>
      <c r="C22" s="28" t="s">
        <v>1091</v>
      </c>
      <c r="D22" s="28" t="s">
        <v>1191</v>
      </c>
      <c r="E22" s="28" t="s">
        <v>575</v>
      </c>
      <c r="F22" s="87">
        <v>125000</v>
      </c>
      <c r="G22" s="29">
        <v>32.75</v>
      </c>
      <c r="H22" s="29" t="s">
        <v>311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44643</v>
      </c>
      <c r="B23" s="29">
        <v>526473</v>
      </c>
      <c r="C23" s="28" t="s">
        <v>1091</v>
      </c>
      <c r="D23" s="28" t="s">
        <v>1192</v>
      </c>
      <c r="E23" s="28" t="s">
        <v>575</v>
      </c>
      <c r="F23" s="87">
        <v>125000</v>
      </c>
      <c r="G23" s="29">
        <v>32.75</v>
      </c>
      <c r="H23" s="29" t="s">
        <v>311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44643</v>
      </c>
      <c r="B24" s="29">
        <v>526473</v>
      </c>
      <c r="C24" s="28" t="s">
        <v>1091</v>
      </c>
      <c r="D24" s="28" t="s">
        <v>1193</v>
      </c>
      <c r="E24" s="28" t="s">
        <v>575</v>
      </c>
      <c r="F24" s="87">
        <v>125000</v>
      </c>
      <c r="G24" s="29">
        <v>32.75</v>
      </c>
      <c r="H24" s="29" t="s">
        <v>311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44643</v>
      </c>
      <c r="B25" s="29">
        <v>539839</v>
      </c>
      <c r="C25" s="28" t="s">
        <v>1194</v>
      </c>
      <c r="D25" s="28" t="s">
        <v>1195</v>
      </c>
      <c r="E25" s="28" t="s">
        <v>575</v>
      </c>
      <c r="F25" s="87">
        <v>80000</v>
      </c>
      <c r="G25" s="29">
        <v>7.43</v>
      </c>
      <c r="H25" s="29" t="s">
        <v>311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44643</v>
      </c>
      <c r="B26" s="29">
        <v>540614</v>
      </c>
      <c r="C26" s="28" t="s">
        <v>1196</v>
      </c>
      <c r="D26" s="28" t="s">
        <v>1197</v>
      </c>
      <c r="E26" s="28" t="s">
        <v>575</v>
      </c>
      <c r="F26" s="87">
        <v>1200000</v>
      </c>
      <c r="G26" s="29">
        <v>6.89</v>
      </c>
      <c r="H26" s="29" t="s">
        <v>311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44643</v>
      </c>
      <c r="B27" s="29">
        <v>540614</v>
      </c>
      <c r="C27" s="28" t="s">
        <v>1196</v>
      </c>
      <c r="D27" s="28" t="s">
        <v>1198</v>
      </c>
      <c r="E27" s="28" t="s">
        <v>574</v>
      </c>
      <c r="F27" s="87">
        <v>453949</v>
      </c>
      <c r="G27" s="29">
        <v>6.89</v>
      </c>
      <c r="H27" s="29" t="s">
        <v>311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44643</v>
      </c>
      <c r="B28" s="29">
        <v>540614</v>
      </c>
      <c r="C28" s="28" t="s">
        <v>1196</v>
      </c>
      <c r="D28" s="28" t="s">
        <v>1198</v>
      </c>
      <c r="E28" s="28" t="s">
        <v>575</v>
      </c>
      <c r="F28" s="87">
        <v>20921</v>
      </c>
      <c r="G28" s="29">
        <v>6.8</v>
      </c>
      <c r="H28" s="29" t="s">
        <v>311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44643</v>
      </c>
      <c r="B29" s="29">
        <v>540614</v>
      </c>
      <c r="C29" s="28" t="s">
        <v>1196</v>
      </c>
      <c r="D29" s="28" t="s">
        <v>1199</v>
      </c>
      <c r="E29" s="28" t="s">
        <v>574</v>
      </c>
      <c r="F29" s="87">
        <v>570648</v>
      </c>
      <c r="G29" s="29">
        <v>6.88</v>
      </c>
      <c r="H29" s="29" t="s">
        <v>311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44643</v>
      </c>
      <c r="B30" s="29">
        <v>540614</v>
      </c>
      <c r="C30" s="28" t="s">
        <v>1196</v>
      </c>
      <c r="D30" s="28" t="s">
        <v>1199</v>
      </c>
      <c r="E30" s="28" t="s">
        <v>575</v>
      </c>
      <c r="F30" s="87">
        <v>154686</v>
      </c>
      <c r="G30" s="29">
        <v>6.88</v>
      </c>
      <c r="H30" s="29" t="s">
        <v>311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44643</v>
      </c>
      <c r="B31" s="29">
        <v>540266</v>
      </c>
      <c r="C31" s="28" t="s">
        <v>1200</v>
      </c>
      <c r="D31" s="28" t="s">
        <v>1201</v>
      </c>
      <c r="E31" s="28" t="s">
        <v>574</v>
      </c>
      <c r="F31" s="87">
        <v>18107</v>
      </c>
      <c r="G31" s="29">
        <v>18.899999999999999</v>
      </c>
      <c r="H31" s="29" t="s">
        <v>311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44643</v>
      </c>
      <c r="B32" s="29">
        <v>539692</v>
      </c>
      <c r="C32" s="28" t="s">
        <v>1202</v>
      </c>
      <c r="D32" s="28" t="s">
        <v>1203</v>
      </c>
      <c r="E32" s="28" t="s">
        <v>574</v>
      </c>
      <c r="F32" s="87">
        <v>45000</v>
      </c>
      <c r="G32" s="29">
        <v>6.93</v>
      </c>
      <c r="H32" s="29" t="s">
        <v>311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44643</v>
      </c>
      <c r="B33" s="29">
        <v>539692</v>
      </c>
      <c r="C33" s="28" t="s">
        <v>1202</v>
      </c>
      <c r="D33" s="28" t="s">
        <v>1204</v>
      </c>
      <c r="E33" s="28" t="s">
        <v>575</v>
      </c>
      <c r="F33" s="87">
        <v>50000</v>
      </c>
      <c r="G33" s="29">
        <v>6.93</v>
      </c>
      <c r="H33" s="29" t="s">
        <v>311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44643</v>
      </c>
      <c r="B34" s="29">
        <v>539692</v>
      </c>
      <c r="C34" s="28" t="s">
        <v>1202</v>
      </c>
      <c r="D34" s="28" t="s">
        <v>1205</v>
      </c>
      <c r="E34" s="28" t="s">
        <v>575</v>
      </c>
      <c r="F34" s="87">
        <v>300000</v>
      </c>
      <c r="G34" s="29">
        <v>6.93</v>
      </c>
      <c r="H34" s="29" t="s">
        <v>311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44643</v>
      </c>
      <c r="B35" s="29">
        <v>539692</v>
      </c>
      <c r="C35" s="28" t="s">
        <v>1202</v>
      </c>
      <c r="D35" s="28" t="s">
        <v>1185</v>
      </c>
      <c r="E35" s="28" t="s">
        <v>574</v>
      </c>
      <c r="F35" s="87">
        <v>356200</v>
      </c>
      <c r="G35" s="29">
        <v>6.93</v>
      </c>
      <c r="H35" s="29" t="s">
        <v>311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44643</v>
      </c>
      <c r="B36" s="29">
        <v>539692</v>
      </c>
      <c r="C36" s="28" t="s">
        <v>1202</v>
      </c>
      <c r="D36" s="28" t="s">
        <v>1090</v>
      </c>
      <c r="E36" s="28" t="s">
        <v>575</v>
      </c>
      <c r="F36" s="87">
        <v>90000</v>
      </c>
      <c r="G36" s="29">
        <v>6.93</v>
      </c>
      <c r="H36" s="29" t="s">
        <v>311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44643</v>
      </c>
      <c r="B37" s="29">
        <v>517063</v>
      </c>
      <c r="C37" s="28" t="s">
        <v>1148</v>
      </c>
      <c r="D37" s="28" t="s">
        <v>1206</v>
      </c>
      <c r="E37" s="28" t="s">
        <v>574</v>
      </c>
      <c r="F37" s="87">
        <v>66844</v>
      </c>
      <c r="G37" s="29">
        <v>37.36</v>
      </c>
      <c r="H37" s="29" t="s">
        <v>311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44643</v>
      </c>
      <c r="B38" s="29">
        <v>517063</v>
      </c>
      <c r="C38" s="28" t="s">
        <v>1148</v>
      </c>
      <c r="D38" s="28" t="s">
        <v>1207</v>
      </c>
      <c r="E38" s="28" t="s">
        <v>575</v>
      </c>
      <c r="F38" s="87">
        <v>43000</v>
      </c>
      <c r="G38" s="29">
        <v>37.68</v>
      </c>
      <c r="H38" s="29" t="s">
        <v>311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44643</v>
      </c>
      <c r="B39" s="29">
        <v>517063</v>
      </c>
      <c r="C39" s="28" t="s">
        <v>1148</v>
      </c>
      <c r="D39" s="28" t="s">
        <v>1149</v>
      </c>
      <c r="E39" s="28" t="s">
        <v>575</v>
      </c>
      <c r="F39" s="87">
        <v>119586</v>
      </c>
      <c r="G39" s="29">
        <v>37.15</v>
      </c>
      <c r="H39" s="29" t="s">
        <v>311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44643</v>
      </c>
      <c r="B40" s="29">
        <v>539910</v>
      </c>
      <c r="C40" s="28" t="s">
        <v>1070</v>
      </c>
      <c r="D40" s="28" t="s">
        <v>1208</v>
      </c>
      <c r="E40" s="28" t="s">
        <v>574</v>
      </c>
      <c r="F40" s="87">
        <v>134965</v>
      </c>
      <c r="G40" s="29">
        <v>8.76</v>
      </c>
      <c r="H40" s="29" t="s">
        <v>311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44643</v>
      </c>
      <c r="B41" s="29">
        <v>539910</v>
      </c>
      <c r="C41" s="28" t="s">
        <v>1070</v>
      </c>
      <c r="D41" s="28" t="s">
        <v>1114</v>
      </c>
      <c r="E41" s="28" t="s">
        <v>575</v>
      </c>
      <c r="F41" s="87">
        <v>700000</v>
      </c>
      <c r="G41" s="29">
        <v>8.76</v>
      </c>
      <c r="H41" s="29" t="s">
        <v>311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44643</v>
      </c>
      <c r="B42" s="29">
        <v>539910</v>
      </c>
      <c r="C42" s="28" t="s">
        <v>1070</v>
      </c>
      <c r="D42" s="28" t="s">
        <v>1150</v>
      </c>
      <c r="E42" s="28" t="s">
        <v>574</v>
      </c>
      <c r="F42" s="87">
        <v>160000</v>
      </c>
      <c r="G42" s="29">
        <v>8.76</v>
      </c>
      <c r="H42" s="29" t="s">
        <v>311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44643</v>
      </c>
      <c r="B43" s="29">
        <v>539910</v>
      </c>
      <c r="C43" s="28" t="s">
        <v>1070</v>
      </c>
      <c r="D43" s="28" t="s">
        <v>1209</v>
      </c>
      <c r="E43" s="28" t="s">
        <v>574</v>
      </c>
      <c r="F43" s="87">
        <v>160000</v>
      </c>
      <c r="G43" s="29">
        <v>8.76</v>
      </c>
      <c r="H43" s="29" t="s">
        <v>311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44643</v>
      </c>
      <c r="B44" s="29">
        <v>539910</v>
      </c>
      <c r="C44" s="28" t="s">
        <v>1070</v>
      </c>
      <c r="D44" s="28" t="s">
        <v>1210</v>
      </c>
      <c r="E44" s="28" t="s">
        <v>574</v>
      </c>
      <c r="F44" s="87">
        <v>205000</v>
      </c>
      <c r="G44" s="29">
        <v>8.76</v>
      </c>
      <c r="H44" s="29" t="s">
        <v>311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44643</v>
      </c>
      <c r="B45" s="29">
        <v>531328</v>
      </c>
      <c r="C45" s="28" t="s">
        <v>1151</v>
      </c>
      <c r="D45" s="28" t="s">
        <v>1211</v>
      </c>
      <c r="E45" s="28" t="s">
        <v>575</v>
      </c>
      <c r="F45" s="87">
        <v>985200</v>
      </c>
      <c r="G45" s="29">
        <v>1.04</v>
      </c>
      <c r="H45" s="29" t="s">
        <v>311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44643</v>
      </c>
      <c r="B46" s="29">
        <v>533519</v>
      </c>
      <c r="C46" s="28" t="s">
        <v>142</v>
      </c>
      <c r="D46" s="28" t="s">
        <v>1212</v>
      </c>
      <c r="E46" s="28" t="s">
        <v>574</v>
      </c>
      <c r="F46" s="87">
        <v>20268416</v>
      </c>
      <c r="G46" s="29">
        <v>84.48</v>
      </c>
      <c r="H46" s="29" t="s">
        <v>311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44643</v>
      </c>
      <c r="B47" s="29">
        <v>507912</v>
      </c>
      <c r="C47" s="28" t="s">
        <v>1213</v>
      </c>
      <c r="D47" s="28" t="s">
        <v>1214</v>
      </c>
      <c r="E47" s="28" t="s">
        <v>574</v>
      </c>
      <c r="F47" s="87">
        <v>193316</v>
      </c>
      <c r="G47" s="29">
        <v>97</v>
      </c>
      <c r="H47" s="29" t="s">
        <v>311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44643</v>
      </c>
      <c r="B48" s="29">
        <v>507912</v>
      </c>
      <c r="C48" s="28" t="s">
        <v>1213</v>
      </c>
      <c r="D48" s="28" t="s">
        <v>1215</v>
      </c>
      <c r="E48" s="28" t="s">
        <v>575</v>
      </c>
      <c r="F48" s="87">
        <v>200000</v>
      </c>
      <c r="G48" s="29">
        <v>97.01</v>
      </c>
      <c r="H48" s="29" t="s">
        <v>311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44643</v>
      </c>
      <c r="B49" s="29">
        <v>512048</v>
      </c>
      <c r="C49" s="28" t="s">
        <v>1216</v>
      </c>
      <c r="D49" s="28" t="s">
        <v>980</v>
      </c>
      <c r="E49" s="28" t="s">
        <v>574</v>
      </c>
      <c r="F49" s="87">
        <v>500000</v>
      </c>
      <c r="G49" s="29">
        <v>3.62</v>
      </c>
      <c r="H49" s="29" t="s">
        <v>311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44643</v>
      </c>
      <c r="B50" s="29">
        <v>511000</v>
      </c>
      <c r="C50" s="28" t="s">
        <v>1217</v>
      </c>
      <c r="D50" s="28" t="s">
        <v>1218</v>
      </c>
      <c r="E50" s="28" t="s">
        <v>574</v>
      </c>
      <c r="F50" s="87">
        <v>121706</v>
      </c>
      <c r="G50" s="29">
        <v>4.0999999999999996</v>
      </c>
      <c r="H50" s="29" t="s">
        <v>311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44643</v>
      </c>
      <c r="B51" s="29">
        <v>511000</v>
      </c>
      <c r="C51" s="28" t="s">
        <v>1217</v>
      </c>
      <c r="D51" s="28" t="s">
        <v>1218</v>
      </c>
      <c r="E51" s="28" t="s">
        <v>575</v>
      </c>
      <c r="F51" s="87">
        <v>1365</v>
      </c>
      <c r="G51" s="29">
        <v>4.51</v>
      </c>
      <c r="H51" s="29" t="s">
        <v>311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44643</v>
      </c>
      <c r="B52" s="29">
        <v>540396</v>
      </c>
      <c r="C52" s="28" t="s">
        <v>1219</v>
      </c>
      <c r="D52" s="28" t="s">
        <v>1185</v>
      </c>
      <c r="E52" s="28" t="s">
        <v>574</v>
      </c>
      <c r="F52" s="87">
        <v>80000</v>
      </c>
      <c r="G52" s="29">
        <v>63</v>
      </c>
      <c r="H52" s="29" t="s">
        <v>311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44643</v>
      </c>
      <c r="B53" s="29">
        <v>540396</v>
      </c>
      <c r="C53" s="28" t="s">
        <v>1219</v>
      </c>
      <c r="D53" s="28" t="s">
        <v>1090</v>
      </c>
      <c r="E53" s="28" t="s">
        <v>575</v>
      </c>
      <c r="F53" s="87">
        <v>80000</v>
      </c>
      <c r="G53" s="29">
        <v>63</v>
      </c>
      <c r="H53" s="29" t="s">
        <v>311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44643</v>
      </c>
      <c r="B54" s="29">
        <v>532654</v>
      </c>
      <c r="C54" s="28" t="s">
        <v>1220</v>
      </c>
      <c r="D54" s="28" t="s">
        <v>1221</v>
      </c>
      <c r="E54" s="28" t="s">
        <v>575</v>
      </c>
      <c r="F54" s="87">
        <v>550000</v>
      </c>
      <c r="G54" s="29">
        <v>23.42</v>
      </c>
      <c r="H54" s="29" t="s">
        <v>311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44643</v>
      </c>
      <c r="B55" s="29">
        <v>523483</v>
      </c>
      <c r="C55" s="28" t="s">
        <v>1222</v>
      </c>
      <c r="D55" s="28" t="s">
        <v>1223</v>
      </c>
      <c r="E55" s="28" t="s">
        <v>575</v>
      </c>
      <c r="F55" s="87">
        <v>22929</v>
      </c>
      <c r="G55" s="29">
        <v>462.13</v>
      </c>
      <c r="H55" s="29" t="s">
        <v>311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44643</v>
      </c>
      <c r="B56" s="29">
        <v>506605</v>
      </c>
      <c r="C56" s="28" t="s">
        <v>1224</v>
      </c>
      <c r="D56" s="28" t="s">
        <v>1225</v>
      </c>
      <c r="E56" s="28" t="s">
        <v>574</v>
      </c>
      <c r="F56" s="87">
        <v>7500</v>
      </c>
      <c r="G56" s="29">
        <v>578</v>
      </c>
      <c r="H56" s="29" t="s">
        <v>311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44643</v>
      </c>
      <c r="B57" s="29">
        <v>506605</v>
      </c>
      <c r="C57" s="28" t="s">
        <v>1224</v>
      </c>
      <c r="D57" s="28" t="s">
        <v>1226</v>
      </c>
      <c r="E57" s="28" t="s">
        <v>574</v>
      </c>
      <c r="F57" s="87">
        <v>7500</v>
      </c>
      <c r="G57" s="29">
        <v>578</v>
      </c>
      <c r="H57" s="29" t="s">
        <v>311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44643</v>
      </c>
      <c r="B58" s="29">
        <v>506605</v>
      </c>
      <c r="C58" s="28" t="s">
        <v>1224</v>
      </c>
      <c r="D58" s="28" t="s">
        <v>1227</v>
      </c>
      <c r="E58" s="28" t="s">
        <v>575</v>
      </c>
      <c r="F58" s="87">
        <v>15000</v>
      </c>
      <c r="G58" s="29">
        <v>578</v>
      </c>
      <c r="H58" s="29" t="s">
        <v>311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44643</v>
      </c>
      <c r="B59" s="29">
        <v>539673</v>
      </c>
      <c r="C59" s="28" t="s">
        <v>1092</v>
      </c>
      <c r="D59" s="28" t="s">
        <v>1228</v>
      </c>
      <c r="E59" s="28" t="s">
        <v>574</v>
      </c>
      <c r="F59" s="87">
        <v>8035</v>
      </c>
      <c r="G59" s="29">
        <v>16.34</v>
      </c>
      <c r="H59" s="29" t="s">
        <v>311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44643</v>
      </c>
      <c r="B60" s="29">
        <v>534708</v>
      </c>
      <c r="C60" s="28" t="s">
        <v>1229</v>
      </c>
      <c r="D60" s="28" t="s">
        <v>1230</v>
      </c>
      <c r="E60" s="28" t="s">
        <v>574</v>
      </c>
      <c r="F60" s="87">
        <v>48000</v>
      </c>
      <c r="G60" s="29">
        <v>4.97</v>
      </c>
      <c r="H60" s="29" t="s">
        <v>311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44643</v>
      </c>
      <c r="B61" s="29">
        <v>534708</v>
      </c>
      <c r="C61" s="28" t="s">
        <v>1229</v>
      </c>
      <c r="D61" s="28" t="s">
        <v>1230</v>
      </c>
      <c r="E61" s="28" t="s">
        <v>575</v>
      </c>
      <c r="F61" s="87">
        <v>72000</v>
      </c>
      <c r="G61" s="29">
        <v>4.74</v>
      </c>
      <c r="H61" s="29" t="s">
        <v>311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44643</v>
      </c>
      <c r="B62" s="29">
        <v>511585</v>
      </c>
      <c r="C62" s="28" t="s">
        <v>1231</v>
      </c>
      <c r="D62" s="28" t="s">
        <v>1232</v>
      </c>
      <c r="E62" s="28" t="s">
        <v>574</v>
      </c>
      <c r="F62" s="87">
        <v>80000</v>
      </c>
      <c r="G62" s="29">
        <v>3.65</v>
      </c>
      <c r="H62" s="29" t="s">
        <v>311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44643</v>
      </c>
      <c r="B63" s="29">
        <v>511585</v>
      </c>
      <c r="C63" s="28" t="s">
        <v>1231</v>
      </c>
      <c r="D63" s="28" t="s">
        <v>1233</v>
      </c>
      <c r="E63" s="28" t="s">
        <v>575</v>
      </c>
      <c r="F63" s="87">
        <v>80000</v>
      </c>
      <c r="G63" s="29">
        <v>3.65</v>
      </c>
      <c r="H63" s="29" t="s">
        <v>311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44643</v>
      </c>
      <c r="B64" s="29">
        <v>543274</v>
      </c>
      <c r="C64" s="28" t="s">
        <v>1234</v>
      </c>
      <c r="D64" s="28" t="s">
        <v>1235</v>
      </c>
      <c r="E64" s="28" t="s">
        <v>575</v>
      </c>
      <c r="F64" s="87">
        <v>146700</v>
      </c>
      <c r="G64" s="29">
        <v>68.209999999999994</v>
      </c>
      <c r="H64" s="29" t="s">
        <v>311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44643</v>
      </c>
      <c r="B65" s="29">
        <v>543274</v>
      </c>
      <c r="C65" s="28" t="s">
        <v>1234</v>
      </c>
      <c r="D65" s="28" t="s">
        <v>1236</v>
      </c>
      <c r="E65" s="28" t="s">
        <v>574</v>
      </c>
      <c r="F65" s="87">
        <v>146700</v>
      </c>
      <c r="G65" s="29">
        <v>68.22</v>
      </c>
      <c r="H65" s="29" t="s">
        <v>311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44643</v>
      </c>
      <c r="B66" s="29">
        <v>538496</v>
      </c>
      <c r="C66" s="28" t="s">
        <v>1115</v>
      </c>
      <c r="D66" s="28" t="s">
        <v>1116</v>
      </c>
      <c r="E66" s="28" t="s">
        <v>575</v>
      </c>
      <c r="F66" s="87">
        <v>90000</v>
      </c>
      <c r="G66" s="29">
        <v>5.74</v>
      </c>
      <c r="H66" s="29" t="s">
        <v>311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44643</v>
      </c>
      <c r="B67" s="29">
        <v>530579</v>
      </c>
      <c r="C67" s="28" t="s">
        <v>1152</v>
      </c>
      <c r="D67" s="28" t="s">
        <v>1153</v>
      </c>
      <c r="E67" s="28" t="s">
        <v>575</v>
      </c>
      <c r="F67" s="87">
        <v>2200000</v>
      </c>
      <c r="G67" s="29">
        <v>8.44</v>
      </c>
      <c r="H67" s="29" t="s">
        <v>311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44643</v>
      </c>
      <c r="B68" s="29">
        <v>530579</v>
      </c>
      <c r="C68" s="28" t="s">
        <v>1152</v>
      </c>
      <c r="D68" s="28" t="s">
        <v>1237</v>
      </c>
      <c r="E68" s="28" t="s">
        <v>575</v>
      </c>
      <c r="F68" s="87">
        <v>1000000</v>
      </c>
      <c r="G68" s="29">
        <v>8.0500000000000007</v>
      </c>
      <c r="H68" s="29" t="s">
        <v>311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44643</v>
      </c>
      <c r="B69" s="29">
        <v>539402</v>
      </c>
      <c r="C69" s="28" t="s">
        <v>1238</v>
      </c>
      <c r="D69" s="28" t="s">
        <v>1239</v>
      </c>
      <c r="E69" s="28" t="s">
        <v>575</v>
      </c>
      <c r="F69" s="87">
        <v>84966</v>
      </c>
      <c r="G69" s="29">
        <v>43.1</v>
      </c>
      <c r="H69" s="29" t="s">
        <v>311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44643</v>
      </c>
      <c r="B70" s="29">
        <v>539402</v>
      </c>
      <c r="C70" s="28" t="s">
        <v>1238</v>
      </c>
      <c r="D70" s="28" t="s">
        <v>1155</v>
      </c>
      <c r="E70" s="28" t="s">
        <v>574</v>
      </c>
      <c r="F70" s="87">
        <v>83554</v>
      </c>
      <c r="G70" s="29">
        <v>43.1</v>
      </c>
      <c r="H70" s="29" t="s">
        <v>311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44643</v>
      </c>
      <c r="B71" s="29">
        <v>539402</v>
      </c>
      <c r="C71" s="28" t="s">
        <v>1238</v>
      </c>
      <c r="D71" s="28" t="s">
        <v>1155</v>
      </c>
      <c r="E71" s="28" t="s">
        <v>575</v>
      </c>
      <c r="F71" s="87">
        <v>4356</v>
      </c>
      <c r="G71" s="29">
        <v>43.1</v>
      </c>
      <c r="H71" s="29" t="s">
        <v>311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44643</v>
      </c>
      <c r="B72" s="29">
        <v>540823</v>
      </c>
      <c r="C72" s="28" t="s">
        <v>1154</v>
      </c>
      <c r="D72" s="28" t="s">
        <v>1240</v>
      </c>
      <c r="E72" s="28" t="s">
        <v>575</v>
      </c>
      <c r="F72" s="87">
        <v>37637</v>
      </c>
      <c r="G72" s="29">
        <v>175.35</v>
      </c>
      <c r="H72" s="29" t="s">
        <v>311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44643</v>
      </c>
      <c r="B73" s="29">
        <v>538382</v>
      </c>
      <c r="C73" s="28" t="s">
        <v>1241</v>
      </c>
      <c r="D73" s="28" t="s">
        <v>1242</v>
      </c>
      <c r="E73" s="28" t="s">
        <v>574</v>
      </c>
      <c r="F73" s="87">
        <v>483639</v>
      </c>
      <c r="G73" s="29">
        <v>103.6</v>
      </c>
      <c r="H73" s="29" t="s">
        <v>311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44643</v>
      </c>
      <c r="B74" s="29">
        <v>538382</v>
      </c>
      <c r="C74" s="28" t="s">
        <v>1241</v>
      </c>
      <c r="D74" s="28" t="s">
        <v>1243</v>
      </c>
      <c r="E74" s="28" t="s">
        <v>575</v>
      </c>
      <c r="F74" s="87">
        <v>479169</v>
      </c>
      <c r="G74" s="29">
        <v>103.6</v>
      </c>
      <c r="H74" s="29" t="s">
        <v>311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44643</v>
      </c>
      <c r="B75" s="29">
        <v>541400</v>
      </c>
      <c r="C75" s="28" t="s">
        <v>1244</v>
      </c>
      <c r="D75" s="28" t="s">
        <v>1245</v>
      </c>
      <c r="E75" s="28" t="s">
        <v>574</v>
      </c>
      <c r="F75" s="87">
        <v>3550900</v>
      </c>
      <c r="G75" s="29">
        <v>165</v>
      </c>
      <c r="H75" s="29" t="s">
        <v>311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44643</v>
      </c>
      <c r="B76" s="29">
        <v>541400</v>
      </c>
      <c r="C76" s="28" t="s">
        <v>1244</v>
      </c>
      <c r="D76" s="28" t="s">
        <v>1246</v>
      </c>
      <c r="E76" s="28" t="s">
        <v>575</v>
      </c>
      <c r="F76" s="87">
        <v>3550900</v>
      </c>
      <c r="G76" s="29">
        <v>165</v>
      </c>
      <c r="H76" s="29" t="s">
        <v>311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44643</v>
      </c>
      <c r="B77" s="29" t="s">
        <v>142</v>
      </c>
      <c r="C77" s="28" t="s">
        <v>1247</v>
      </c>
      <c r="D77" s="28" t="s">
        <v>1212</v>
      </c>
      <c r="E77" s="28" t="s">
        <v>574</v>
      </c>
      <c r="F77" s="87">
        <v>21217957</v>
      </c>
      <c r="G77" s="29">
        <v>83.52</v>
      </c>
      <c r="H77" s="29" t="s">
        <v>853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44643</v>
      </c>
      <c r="B78" s="29" t="s">
        <v>1248</v>
      </c>
      <c r="C78" s="28" t="s">
        <v>1249</v>
      </c>
      <c r="D78" s="28" t="s">
        <v>1250</v>
      </c>
      <c r="E78" s="28" t="s">
        <v>574</v>
      </c>
      <c r="F78" s="87">
        <v>541721</v>
      </c>
      <c r="G78" s="29">
        <v>101.27</v>
      </c>
      <c r="H78" s="29" t="s">
        <v>853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44643</v>
      </c>
      <c r="B79" s="29" t="s">
        <v>1251</v>
      </c>
      <c r="C79" s="28" t="s">
        <v>1252</v>
      </c>
      <c r="D79" s="28" t="s">
        <v>1253</v>
      </c>
      <c r="E79" s="28" t="s">
        <v>574</v>
      </c>
      <c r="F79" s="87">
        <v>132000</v>
      </c>
      <c r="G79" s="29">
        <v>232.7</v>
      </c>
      <c r="H79" s="29" t="s">
        <v>853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44643</v>
      </c>
      <c r="B80" s="29" t="s">
        <v>1254</v>
      </c>
      <c r="C80" s="28" t="s">
        <v>1255</v>
      </c>
      <c r="D80" s="28" t="s">
        <v>1156</v>
      </c>
      <c r="E80" s="28" t="s">
        <v>574</v>
      </c>
      <c r="F80" s="87">
        <v>237001</v>
      </c>
      <c r="G80" s="29">
        <v>33.4</v>
      </c>
      <c r="H80" s="29" t="s">
        <v>853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44643</v>
      </c>
      <c r="B81" s="29" t="s">
        <v>1157</v>
      </c>
      <c r="C81" s="28" t="s">
        <v>1158</v>
      </c>
      <c r="D81" s="28" t="s">
        <v>1256</v>
      </c>
      <c r="E81" s="28" t="s">
        <v>574</v>
      </c>
      <c r="F81" s="87">
        <v>52800</v>
      </c>
      <c r="G81" s="29">
        <v>94.2</v>
      </c>
      <c r="H81" s="29" t="s">
        <v>853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44643</v>
      </c>
      <c r="B82" s="29" t="s">
        <v>1157</v>
      </c>
      <c r="C82" s="28" t="s">
        <v>1158</v>
      </c>
      <c r="D82" s="28" t="s">
        <v>1257</v>
      </c>
      <c r="E82" s="28" t="s">
        <v>574</v>
      </c>
      <c r="F82" s="87">
        <v>60000</v>
      </c>
      <c r="G82" s="29">
        <v>94.2</v>
      </c>
      <c r="H82" s="29" t="s">
        <v>853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44643</v>
      </c>
      <c r="B83" s="29" t="s">
        <v>1157</v>
      </c>
      <c r="C83" s="28" t="s">
        <v>1158</v>
      </c>
      <c r="D83" s="28" t="s">
        <v>1258</v>
      </c>
      <c r="E83" s="28" t="s">
        <v>574</v>
      </c>
      <c r="F83" s="87">
        <v>42000</v>
      </c>
      <c r="G83" s="29">
        <v>94.2</v>
      </c>
      <c r="H83" s="29" t="s">
        <v>853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44643</v>
      </c>
      <c r="B84" s="29" t="s">
        <v>1117</v>
      </c>
      <c r="C84" s="28" t="s">
        <v>1118</v>
      </c>
      <c r="D84" s="28" t="s">
        <v>1119</v>
      </c>
      <c r="E84" s="28" t="s">
        <v>574</v>
      </c>
      <c r="F84" s="87">
        <v>99897</v>
      </c>
      <c r="G84" s="29">
        <v>191.05</v>
      </c>
      <c r="H84" s="29" t="s">
        <v>853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44643</v>
      </c>
      <c r="B85" s="29" t="s">
        <v>1159</v>
      </c>
      <c r="C85" s="28" t="s">
        <v>1160</v>
      </c>
      <c r="D85" s="28" t="s">
        <v>1161</v>
      </c>
      <c r="E85" s="28" t="s">
        <v>574</v>
      </c>
      <c r="F85" s="87">
        <v>19200</v>
      </c>
      <c r="G85" s="29">
        <v>86.76</v>
      </c>
      <c r="H85" s="29" t="s">
        <v>853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44643</v>
      </c>
      <c r="B86" s="29" t="s">
        <v>1259</v>
      </c>
      <c r="C86" s="28" t="s">
        <v>1260</v>
      </c>
      <c r="D86" s="28" t="s">
        <v>1261</v>
      </c>
      <c r="E86" s="28" t="s">
        <v>575</v>
      </c>
      <c r="F86" s="87">
        <v>400000</v>
      </c>
      <c r="G86" s="29">
        <v>97.37</v>
      </c>
      <c r="H86" s="29" t="s">
        <v>853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44643</v>
      </c>
      <c r="B87" s="29" t="s">
        <v>1262</v>
      </c>
      <c r="C87" s="28" t="s">
        <v>1263</v>
      </c>
      <c r="D87" s="28" t="s">
        <v>1264</v>
      </c>
      <c r="E87" s="28" t="s">
        <v>575</v>
      </c>
      <c r="F87" s="87">
        <v>8400</v>
      </c>
      <c r="G87" s="29">
        <v>420.03</v>
      </c>
      <c r="H87" s="29" t="s">
        <v>853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44643</v>
      </c>
      <c r="B88" s="29" t="s">
        <v>1248</v>
      </c>
      <c r="C88" s="28" t="s">
        <v>1249</v>
      </c>
      <c r="D88" s="28" t="s">
        <v>1250</v>
      </c>
      <c r="E88" s="28" t="s">
        <v>575</v>
      </c>
      <c r="F88" s="87">
        <v>541721</v>
      </c>
      <c r="G88" s="29">
        <v>103.82</v>
      </c>
      <c r="H88" s="29" t="s">
        <v>853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44643</v>
      </c>
      <c r="B89" s="29" t="s">
        <v>1251</v>
      </c>
      <c r="C89" s="28" t="s">
        <v>1252</v>
      </c>
      <c r="D89" s="28" t="s">
        <v>1265</v>
      </c>
      <c r="E89" s="28" t="s">
        <v>575</v>
      </c>
      <c r="F89" s="87">
        <v>132000</v>
      </c>
      <c r="G89" s="29">
        <v>232.7</v>
      </c>
      <c r="H89" s="29" t="s">
        <v>853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44643</v>
      </c>
      <c r="B90" s="29" t="s">
        <v>164</v>
      </c>
      <c r="C90" s="28" t="s">
        <v>1266</v>
      </c>
      <c r="D90" s="28" t="s">
        <v>1267</v>
      </c>
      <c r="E90" s="28" t="s">
        <v>575</v>
      </c>
      <c r="F90" s="87">
        <v>9238350</v>
      </c>
      <c r="G90" s="29">
        <v>121.96</v>
      </c>
      <c r="H90" s="29" t="s">
        <v>853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44643</v>
      </c>
      <c r="B91" s="29" t="s">
        <v>1254</v>
      </c>
      <c r="C91" s="28" t="s">
        <v>1255</v>
      </c>
      <c r="D91" s="28" t="s">
        <v>1156</v>
      </c>
      <c r="E91" s="28" t="s">
        <v>575</v>
      </c>
      <c r="F91" s="87">
        <v>274784</v>
      </c>
      <c r="G91" s="29">
        <v>33.29</v>
      </c>
      <c r="H91" s="29" t="s">
        <v>853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44643</v>
      </c>
      <c r="B92" s="29" t="s">
        <v>1157</v>
      </c>
      <c r="C92" s="28" t="s">
        <v>1158</v>
      </c>
      <c r="D92" s="28" t="s">
        <v>1162</v>
      </c>
      <c r="E92" s="28" t="s">
        <v>575</v>
      </c>
      <c r="F92" s="87">
        <v>162000</v>
      </c>
      <c r="G92" s="29">
        <v>94.2</v>
      </c>
      <c r="H92" s="29" t="s">
        <v>853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44643</v>
      </c>
      <c r="B93" s="29" t="s">
        <v>1268</v>
      </c>
      <c r="C93" s="28" t="s">
        <v>1269</v>
      </c>
      <c r="D93" s="28" t="s">
        <v>980</v>
      </c>
      <c r="E93" s="28" t="s">
        <v>575</v>
      </c>
      <c r="F93" s="87">
        <v>20332114</v>
      </c>
      <c r="G93" s="29">
        <v>1.2</v>
      </c>
      <c r="H93" s="29" t="s">
        <v>853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/>
      <c r="B94" s="29"/>
      <c r="C94" s="28"/>
      <c r="D94" s="28"/>
      <c r="E94" s="28"/>
      <c r="F94" s="87"/>
      <c r="G94" s="29"/>
      <c r="H94" s="29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/>
      <c r="B95" s="29"/>
      <c r="C95" s="28"/>
      <c r="D95" s="28"/>
      <c r="E95" s="28"/>
      <c r="F95" s="87"/>
      <c r="G95" s="29"/>
      <c r="H95" s="29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/>
      <c r="B96" s="29"/>
      <c r="C96" s="28"/>
      <c r="D96" s="28"/>
      <c r="E96" s="28"/>
      <c r="F96" s="87"/>
      <c r="G96" s="29"/>
      <c r="H96" s="29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/>
      <c r="B97" s="29"/>
      <c r="C97" s="28"/>
      <c r="D97" s="28"/>
      <c r="E97" s="28"/>
      <c r="F97" s="87"/>
      <c r="G97" s="29"/>
      <c r="H97" s="29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/>
      <c r="B98" s="29"/>
      <c r="C98" s="28"/>
      <c r="D98" s="28"/>
      <c r="E98" s="28"/>
      <c r="F98" s="87"/>
      <c r="G98" s="29"/>
      <c r="H98" s="29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/>
      <c r="B99" s="29"/>
      <c r="C99" s="28"/>
      <c r="D99" s="28"/>
      <c r="E99" s="28"/>
      <c r="F99" s="87"/>
      <c r="G99" s="29"/>
      <c r="H99" s="29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/>
      <c r="B100" s="29"/>
      <c r="C100" s="28"/>
      <c r="D100" s="28"/>
      <c r="E100" s="28"/>
      <c r="F100" s="87"/>
      <c r="G100" s="29"/>
      <c r="H100" s="29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/>
      <c r="B101" s="29"/>
      <c r="C101" s="28"/>
      <c r="D101" s="28"/>
      <c r="E101" s="28"/>
      <c r="F101" s="87"/>
      <c r="G101" s="29"/>
      <c r="H101" s="29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/>
      <c r="B102" s="29"/>
      <c r="C102" s="28"/>
      <c r="D102" s="28"/>
      <c r="E102" s="28"/>
      <c r="F102" s="87"/>
      <c r="G102" s="29"/>
      <c r="H102" s="29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/>
      <c r="B103" s="29"/>
      <c r="C103" s="28"/>
      <c r="D103" s="28"/>
      <c r="E103" s="28"/>
      <c r="F103" s="87"/>
      <c r="G103" s="29"/>
      <c r="H103" s="29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/>
      <c r="B104" s="29"/>
      <c r="C104" s="28"/>
      <c r="D104" s="28"/>
      <c r="E104" s="28"/>
      <c r="F104" s="87"/>
      <c r="G104" s="29"/>
      <c r="H104" s="29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/>
      <c r="B105" s="29"/>
      <c r="C105" s="28"/>
      <c r="D105" s="28"/>
      <c r="E105" s="28"/>
      <c r="F105" s="87"/>
      <c r="G105" s="29"/>
      <c r="H105" s="29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/>
      <c r="B106" s="29"/>
      <c r="C106" s="28"/>
      <c r="D106" s="28"/>
      <c r="E106" s="28"/>
      <c r="F106" s="87"/>
      <c r="G106" s="29"/>
      <c r="H106" s="29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/>
      <c r="B107" s="29"/>
      <c r="C107" s="28"/>
      <c r="D107" s="28"/>
      <c r="E107" s="28"/>
      <c r="F107" s="87"/>
      <c r="G107" s="29"/>
      <c r="H107" s="29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/>
      <c r="B108" s="29"/>
      <c r="C108" s="28"/>
      <c r="D108" s="28"/>
      <c r="E108" s="28"/>
      <c r="F108" s="87"/>
      <c r="G108" s="29"/>
      <c r="H108" s="29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/>
      <c r="B109" s="29"/>
      <c r="C109" s="28"/>
      <c r="D109" s="28"/>
      <c r="E109" s="28"/>
      <c r="F109" s="87"/>
      <c r="G109" s="29"/>
      <c r="H109" s="29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/>
      <c r="B110" s="29"/>
      <c r="C110" s="28"/>
      <c r="D110" s="28"/>
      <c r="E110" s="28"/>
      <c r="F110" s="87"/>
      <c r="G110" s="29"/>
      <c r="H110" s="29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/>
      <c r="B111" s="29"/>
      <c r="C111" s="28"/>
      <c r="D111" s="28"/>
      <c r="E111" s="28"/>
      <c r="F111" s="87"/>
      <c r="G111" s="29"/>
      <c r="H111" s="29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/>
      <c r="B112" s="29"/>
      <c r="C112" s="28"/>
      <c r="D112" s="28"/>
      <c r="E112" s="28"/>
      <c r="F112" s="87"/>
      <c r="G112" s="29"/>
      <c r="H112" s="29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/>
      <c r="B113" s="29"/>
      <c r="C113" s="28"/>
      <c r="D113" s="28"/>
      <c r="E113" s="28"/>
      <c r="F113" s="87"/>
      <c r="G113" s="29"/>
      <c r="H113" s="29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475"/>
      <c r="B183" s="476"/>
      <c r="C183" s="477"/>
      <c r="D183" s="477"/>
      <c r="E183" s="477"/>
      <c r="F183" s="478"/>
      <c r="G183" s="476"/>
      <c r="H183" s="476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479"/>
      <c r="B184" s="480"/>
      <c r="C184" s="381"/>
      <c r="D184" s="381"/>
      <c r="E184" s="381"/>
      <c r="F184" s="481"/>
      <c r="G184" s="480"/>
      <c r="H184" s="480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479"/>
      <c r="B185" s="480"/>
      <c r="C185" s="381"/>
      <c r="D185" s="381"/>
      <c r="E185" s="381"/>
      <c r="F185" s="481"/>
      <c r="G185" s="480"/>
      <c r="H185" s="480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270"/>
      <c r="B186" s="270"/>
      <c r="C186" s="270"/>
      <c r="D186" s="270"/>
      <c r="E186" s="270"/>
      <c r="F186" s="270"/>
      <c r="G186" s="270"/>
      <c r="H186" s="270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270"/>
      <c r="B187" s="270"/>
      <c r="C187" s="270"/>
      <c r="D187" s="270"/>
      <c r="E187" s="270"/>
      <c r="F187" s="270"/>
      <c r="G187" s="270"/>
      <c r="H187" s="270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270"/>
      <c r="B188" s="270"/>
      <c r="C188" s="270"/>
      <c r="D188" s="270"/>
      <c r="E188" s="270"/>
      <c r="F188" s="270"/>
      <c r="G188" s="270"/>
      <c r="H188" s="270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270"/>
      <c r="B189" s="270"/>
      <c r="C189" s="270"/>
      <c r="D189" s="270"/>
      <c r="E189" s="270"/>
      <c r="F189" s="270"/>
      <c r="G189" s="270"/>
      <c r="H189" s="270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270"/>
      <c r="B190" s="270"/>
      <c r="C190" s="270"/>
      <c r="D190" s="270"/>
      <c r="E190" s="270"/>
      <c r="F190" s="270"/>
      <c r="G190" s="270"/>
      <c r="H190" s="270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270"/>
      <c r="B191" s="270"/>
      <c r="C191" s="270"/>
      <c r="D191" s="270"/>
      <c r="E191" s="270"/>
      <c r="F191" s="270"/>
      <c r="G191" s="270"/>
      <c r="H191" s="270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270"/>
      <c r="B192" s="270"/>
      <c r="C192" s="270"/>
      <c r="D192" s="270"/>
      <c r="E192" s="270"/>
      <c r="F192" s="270"/>
      <c r="G192" s="270"/>
      <c r="H192" s="270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270"/>
      <c r="B193" s="270"/>
      <c r="C193" s="270"/>
      <c r="D193" s="270"/>
      <c r="E193" s="270"/>
      <c r="F193" s="270"/>
      <c r="G193" s="270"/>
      <c r="H193" s="270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270"/>
      <c r="B194" s="270"/>
      <c r="C194" s="270"/>
      <c r="D194" s="270"/>
      <c r="E194" s="270"/>
      <c r="F194" s="270"/>
      <c r="G194" s="270"/>
      <c r="H194" s="270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270"/>
      <c r="B195" s="270"/>
      <c r="C195" s="270"/>
      <c r="D195" s="270"/>
      <c r="E195" s="270"/>
      <c r="F195" s="270"/>
      <c r="G195" s="270"/>
      <c r="H195" s="270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270"/>
      <c r="B196" s="270"/>
      <c r="C196" s="270"/>
      <c r="D196" s="270"/>
      <c r="E196" s="270"/>
      <c r="F196" s="270"/>
      <c r="G196" s="270"/>
      <c r="H196" s="270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270"/>
      <c r="B197" s="270"/>
      <c r="C197" s="270"/>
      <c r="D197" s="270"/>
      <c r="E197" s="270"/>
      <c r="F197" s="270"/>
      <c r="G197" s="270"/>
      <c r="H197" s="270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270"/>
      <c r="B198" s="270"/>
      <c r="C198" s="270"/>
      <c r="D198" s="270"/>
      <c r="E198" s="270"/>
      <c r="F198" s="270"/>
      <c r="G198" s="270"/>
      <c r="H198" s="270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270"/>
      <c r="B199" s="270"/>
      <c r="C199" s="270"/>
      <c r="D199" s="270"/>
      <c r="E199" s="270"/>
      <c r="F199" s="270"/>
      <c r="G199" s="270"/>
      <c r="H199" s="270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270"/>
      <c r="B200" s="270"/>
      <c r="C200" s="270"/>
      <c r="D200" s="270"/>
      <c r="E200" s="270"/>
      <c r="F200" s="270"/>
      <c r="G200" s="270"/>
      <c r="H200" s="270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270"/>
      <c r="B201" s="270"/>
      <c r="C201" s="270"/>
      <c r="D201" s="270"/>
      <c r="E201" s="270"/>
      <c r="F201" s="270"/>
      <c r="G201" s="270"/>
      <c r="H201" s="270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270"/>
      <c r="B202" s="270"/>
      <c r="C202" s="270"/>
      <c r="D202" s="270"/>
      <c r="E202" s="270"/>
      <c r="F202" s="270"/>
      <c r="G202" s="270"/>
      <c r="H202" s="270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270"/>
      <c r="B203" s="270"/>
      <c r="C203" s="270"/>
      <c r="D203" s="270"/>
      <c r="E203" s="270"/>
      <c r="F203" s="270"/>
      <c r="G203" s="270"/>
      <c r="H203" s="270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479"/>
      <c r="B204" s="480"/>
      <c r="C204" s="381"/>
      <c r="D204" s="381"/>
      <c r="E204" s="381"/>
      <c r="F204" s="481"/>
      <c r="G204" s="480"/>
      <c r="H204" s="480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471"/>
      <c r="B205" s="472"/>
      <c r="C205" s="473"/>
      <c r="D205" s="473"/>
      <c r="E205" s="473"/>
      <c r="F205" s="474"/>
      <c r="G205" s="472"/>
      <c r="H205" s="472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58"/>
  <sheetViews>
    <sheetView zoomScale="85" zoomScaleNormal="85" workbookViewId="0">
      <selection activeCell="L1" sqref="L1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45" t="s">
        <v>286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896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44644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576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566</v>
      </c>
      <c r="C9" s="96"/>
      <c r="D9" s="97" t="s">
        <v>577</v>
      </c>
      <c r="E9" s="96" t="s">
        <v>578</v>
      </c>
      <c r="F9" s="96" t="s">
        <v>579</v>
      </c>
      <c r="G9" s="96" t="s">
        <v>580</v>
      </c>
      <c r="H9" s="96" t="s">
        <v>581</v>
      </c>
      <c r="I9" s="96" t="s">
        <v>582</v>
      </c>
      <c r="J9" s="95" t="s">
        <v>583</v>
      </c>
      <c r="K9" s="96" t="s">
        <v>584</v>
      </c>
      <c r="L9" s="98" t="s">
        <v>585</v>
      </c>
      <c r="M9" s="98" t="s">
        <v>586</v>
      </c>
      <c r="N9" s="96" t="s">
        <v>587</v>
      </c>
      <c r="O9" s="97" t="s">
        <v>588</v>
      </c>
      <c r="P9" s="96" t="s">
        <v>820</v>
      </c>
      <c r="Q9" s="1"/>
      <c r="R9" s="6"/>
      <c r="S9" s="1"/>
      <c r="T9" s="1"/>
      <c r="U9" s="1"/>
      <c r="V9" s="1"/>
      <c r="W9" s="1"/>
      <c r="X9" s="1"/>
    </row>
    <row r="10" spans="1:38" s="247" customFormat="1" ht="12.75" customHeight="1">
      <c r="A10" s="441">
        <v>1</v>
      </c>
      <c r="B10" s="442">
        <v>44582</v>
      </c>
      <c r="C10" s="443"/>
      <c r="D10" s="444" t="s">
        <v>113</v>
      </c>
      <c r="E10" s="445" t="s">
        <v>591</v>
      </c>
      <c r="F10" s="441">
        <v>1160</v>
      </c>
      <c r="G10" s="441">
        <v>1090</v>
      </c>
      <c r="H10" s="445">
        <v>1205</v>
      </c>
      <c r="I10" s="446" t="s">
        <v>854</v>
      </c>
      <c r="J10" s="447" t="s">
        <v>1021</v>
      </c>
      <c r="K10" s="447">
        <f t="shared" ref="K10" si="0">H10-F10</f>
        <v>45</v>
      </c>
      <c r="L10" s="448">
        <f>(F10*-0.7)/100</f>
        <v>-8.1199999999999992</v>
      </c>
      <c r="M10" s="449">
        <f t="shared" ref="M10" si="1">(K10+L10)/F10</f>
        <v>3.1793103448275864E-2</v>
      </c>
      <c r="N10" s="447" t="s">
        <v>589</v>
      </c>
      <c r="O10" s="450">
        <v>44631</v>
      </c>
      <c r="P10" s="447"/>
      <c r="Q10" s="246"/>
      <c r="R10" s="246" t="s">
        <v>590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2.75" customHeight="1">
      <c r="A11" s="399">
        <v>2</v>
      </c>
      <c r="B11" s="386">
        <v>44586</v>
      </c>
      <c r="C11" s="400"/>
      <c r="D11" s="401" t="s">
        <v>206</v>
      </c>
      <c r="E11" s="402" t="s">
        <v>591</v>
      </c>
      <c r="F11" s="399">
        <v>1069</v>
      </c>
      <c r="G11" s="399">
        <v>995</v>
      </c>
      <c r="H11" s="402">
        <v>1132.5</v>
      </c>
      <c r="I11" s="403" t="s">
        <v>855</v>
      </c>
      <c r="J11" s="404" t="s">
        <v>916</v>
      </c>
      <c r="K11" s="404">
        <f t="shared" ref="K11" si="2">H11-F11</f>
        <v>63.5</v>
      </c>
      <c r="L11" s="405">
        <f t="shared" ref="L11" si="3">(F11*-0.7)/100</f>
        <v>-7.4829999999999997</v>
      </c>
      <c r="M11" s="406">
        <f t="shared" ref="M11" si="4">(K11+L11)/F11</f>
        <v>5.240130963517306E-2</v>
      </c>
      <c r="N11" s="404" t="s">
        <v>589</v>
      </c>
      <c r="O11" s="407">
        <v>44623</v>
      </c>
      <c r="P11" s="405"/>
      <c r="Q11" s="246"/>
      <c r="R11" s="246" t="s">
        <v>590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310">
        <v>3</v>
      </c>
      <c r="B12" s="398">
        <v>44603</v>
      </c>
      <c r="C12" s="415"/>
      <c r="D12" s="416" t="s">
        <v>331</v>
      </c>
      <c r="E12" s="417" t="s">
        <v>591</v>
      </c>
      <c r="F12" s="310">
        <v>847.5</v>
      </c>
      <c r="G12" s="310">
        <v>798</v>
      </c>
      <c r="H12" s="417">
        <v>798</v>
      </c>
      <c r="I12" s="418" t="s">
        <v>862</v>
      </c>
      <c r="J12" s="408" t="s">
        <v>915</v>
      </c>
      <c r="K12" s="408">
        <f t="shared" ref="K12" si="5">H12-F12</f>
        <v>-49.5</v>
      </c>
      <c r="L12" s="409">
        <f t="shared" ref="L12" si="6">(F12*-0.7)/100</f>
        <v>-5.9325000000000001</v>
      </c>
      <c r="M12" s="410">
        <f t="shared" ref="M12" si="7">(K12+L12)/F12</f>
        <v>-6.5407079646017691E-2</v>
      </c>
      <c r="N12" s="408" t="s">
        <v>601</v>
      </c>
      <c r="O12" s="411">
        <v>44623</v>
      </c>
      <c r="P12" s="409"/>
      <c r="Q12" s="246"/>
      <c r="R12" s="246" t="s">
        <v>590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2.75" customHeight="1">
      <c r="A13" s="399">
        <v>4</v>
      </c>
      <c r="B13" s="386">
        <v>44620</v>
      </c>
      <c r="C13" s="400"/>
      <c r="D13" s="401" t="s">
        <v>488</v>
      </c>
      <c r="E13" s="402" t="s">
        <v>591</v>
      </c>
      <c r="F13" s="399">
        <v>148</v>
      </c>
      <c r="G13" s="399">
        <v>138</v>
      </c>
      <c r="H13" s="402">
        <v>156</v>
      </c>
      <c r="I13" s="403" t="s">
        <v>870</v>
      </c>
      <c r="J13" s="404" t="s">
        <v>917</v>
      </c>
      <c r="K13" s="404">
        <f t="shared" ref="K13:K14" si="8">H13-F13</f>
        <v>8</v>
      </c>
      <c r="L13" s="405">
        <f>(F13*-0.4)/100</f>
        <v>-0.59200000000000008</v>
      </c>
      <c r="M13" s="406">
        <f t="shared" ref="M13:M14" si="9">(K13+L13)/F13</f>
        <v>5.0054054054054054E-2</v>
      </c>
      <c r="N13" s="404" t="s">
        <v>589</v>
      </c>
      <c r="O13" s="407">
        <v>44623</v>
      </c>
      <c r="P13" s="405"/>
      <c r="Q13" s="246"/>
      <c r="R13" s="246" t="s">
        <v>590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310">
        <v>5</v>
      </c>
      <c r="B14" s="398">
        <v>44620</v>
      </c>
      <c r="C14" s="415"/>
      <c r="D14" s="416" t="s">
        <v>114</v>
      </c>
      <c r="E14" s="417" t="s">
        <v>591</v>
      </c>
      <c r="F14" s="310">
        <v>2360</v>
      </c>
      <c r="G14" s="310">
        <v>2230</v>
      </c>
      <c r="H14" s="417">
        <v>2230</v>
      </c>
      <c r="I14" s="418" t="s">
        <v>871</v>
      </c>
      <c r="J14" s="408" t="s">
        <v>925</v>
      </c>
      <c r="K14" s="408">
        <f t="shared" si="8"/>
        <v>-130</v>
      </c>
      <c r="L14" s="409">
        <f t="shared" ref="L14" si="10">(F14*-0.7)/100</f>
        <v>-16.52</v>
      </c>
      <c r="M14" s="410">
        <f t="shared" si="9"/>
        <v>-6.208474576271187E-2</v>
      </c>
      <c r="N14" s="408" t="s">
        <v>601</v>
      </c>
      <c r="O14" s="411">
        <v>44624</v>
      </c>
      <c r="P14" s="409"/>
      <c r="Q14" s="246"/>
      <c r="R14" s="246" t="s">
        <v>590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2.75" customHeight="1">
      <c r="A15" s="427">
        <v>6</v>
      </c>
      <c r="B15" s="398">
        <v>44620</v>
      </c>
      <c r="C15" s="428"/>
      <c r="D15" s="429" t="s">
        <v>124</v>
      </c>
      <c r="E15" s="430" t="s">
        <v>591</v>
      </c>
      <c r="F15" s="427">
        <v>715</v>
      </c>
      <c r="G15" s="427">
        <v>675</v>
      </c>
      <c r="H15" s="430">
        <f>(675+738.5)/2</f>
        <v>706.75</v>
      </c>
      <c r="I15" s="431" t="s">
        <v>872</v>
      </c>
      <c r="J15" s="408" t="s">
        <v>956</v>
      </c>
      <c r="K15" s="408">
        <f t="shared" ref="K15:K17" si="11">H15-F15</f>
        <v>-8.25</v>
      </c>
      <c r="L15" s="409">
        <f>(F15*-0.4)/100</f>
        <v>-2.86</v>
      </c>
      <c r="M15" s="410">
        <f t="shared" ref="M15:M17" si="12">(K15+L15)/F15</f>
        <v>-1.5538461538461537E-2</v>
      </c>
      <c r="N15" s="408" t="s">
        <v>601</v>
      </c>
      <c r="O15" s="411">
        <v>44628</v>
      </c>
      <c r="P15" s="432"/>
      <c r="Q15" s="246"/>
      <c r="R15" s="246" t="s">
        <v>590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310">
        <v>7</v>
      </c>
      <c r="B16" s="398">
        <v>44620</v>
      </c>
      <c r="C16" s="415"/>
      <c r="D16" s="416" t="s">
        <v>39</v>
      </c>
      <c r="E16" s="417" t="s">
        <v>591</v>
      </c>
      <c r="F16" s="310">
        <v>925</v>
      </c>
      <c r="G16" s="310">
        <v>860</v>
      </c>
      <c r="H16" s="417">
        <v>860</v>
      </c>
      <c r="I16" s="418" t="s">
        <v>873</v>
      </c>
      <c r="J16" s="408" t="s">
        <v>926</v>
      </c>
      <c r="K16" s="408">
        <f t="shared" si="11"/>
        <v>-65</v>
      </c>
      <c r="L16" s="409">
        <f t="shared" ref="L16" si="13">(F16*-0.7)/100</f>
        <v>-6.4749999999999996</v>
      </c>
      <c r="M16" s="410">
        <f t="shared" si="12"/>
        <v>-7.7270270270270267E-2</v>
      </c>
      <c r="N16" s="408" t="s">
        <v>601</v>
      </c>
      <c r="O16" s="411">
        <v>44624</v>
      </c>
      <c r="P16" s="409"/>
      <c r="Q16" s="246"/>
      <c r="R16" s="246" t="s">
        <v>590</v>
      </c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436">
        <v>8</v>
      </c>
      <c r="B17" s="451">
        <v>44622</v>
      </c>
      <c r="C17" s="452"/>
      <c r="D17" s="453" t="s">
        <v>75</v>
      </c>
      <c r="E17" s="454" t="s">
        <v>591</v>
      </c>
      <c r="F17" s="436">
        <v>669</v>
      </c>
      <c r="G17" s="436">
        <v>618</v>
      </c>
      <c r="H17" s="454">
        <v>707.5</v>
      </c>
      <c r="I17" s="455" t="s">
        <v>889</v>
      </c>
      <c r="J17" s="424" t="s">
        <v>1053</v>
      </c>
      <c r="K17" s="424">
        <f t="shared" si="11"/>
        <v>38.5</v>
      </c>
      <c r="L17" s="421">
        <f>(F17*-0.7)/100</f>
        <v>-4.6829999999999998</v>
      </c>
      <c r="M17" s="425">
        <f t="shared" si="12"/>
        <v>5.0548579970104632E-2</v>
      </c>
      <c r="N17" s="424" t="s">
        <v>589</v>
      </c>
      <c r="O17" s="426">
        <v>44635</v>
      </c>
      <c r="P17" s="421"/>
      <c r="Q17" s="246"/>
      <c r="R17" s="246" t="s">
        <v>590</v>
      </c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285">
        <v>9</v>
      </c>
      <c r="B18" s="386">
        <v>44623</v>
      </c>
      <c r="C18" s="456"/>
      <c r="D18" s="457" t="s">
        <v>43</v>
      </c>
      <c r="E18" s="458" t="s">
        <v>591</v>
      </c>
      <c r="F18" s="285">
        <v>1997.5</v>
      </c>
      <c r="G18" s="285">
        <v>1870</v>
      </c>
      <c r="H18" s="458">
        <v>2115</v>
      </c>
      <c r="I18" s="459" t="s">
        <v>897</v>
      </c>
      <c r="J18" s="404" t="s">
        <v>1054</v>
      </c>
      <c r="K18" s="404">
        <f t="shared" ref="K18" si="14">H18-F18</f>
        <v>117.5</v>
      </c>
      <c r="L18" s="405">
        <f>(F18*-0.7)/100</f>
        <v>-13.9825</v>
      </c>
      <c r="M18" s="406">
        <f t="shared" ref="M18" si="15">(K18+L18)/F18</f>
        <v>5.1823529411764706E-2</v>
      </c>
      <c r="N18" s="404" t="s">
        <v>589</v>
      </c>
      <c r="O18" s="407">
        <v>44636</v>
      </c>
      <c r="P18" s="404"/>
      <c r="Q18" s="246"/>
      <c r="R18" s="246" t="s">
        <v>590</v>
      </c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s="247" customFormat="1" ht="13.9" customHeight="1">
      <c r="A19" s="436">
        <v>10</v>
      </c>
      <c r="B19" s="451">
        <v>44627</v>
      </c>
      <c r="C19" s="452"/>
      <c r="D19" s="453" t="s">
        <v>206</v>
      </c>
      <c r="E19" s="454" t="s">
        <v>591</v>
      </c>
      <c r="F19" s="436">
        <v>1070</v>
      </c>
      <c r="G19" s="436">
        <v>990</v>
      </c>
      <c r="H19" s="454">
        <v>1132.5</v>
      </c>
      <c r="I19" s="455" t="s">
        <v>942</v>
      </c>
      <c r="J19" s="424" t="s">
        <v>987</v>
      </c>
      <c r="K19" s="424">
        <f t="shared" ref="K19:K22" si="16">H19-F19</f>
        <v>62.5</v>
      </c>
      <c r="L19" s="421">
        <f>(F19*-0.7)/100</f>
        <v>-7.49</v>
      </c>
      <c r="M19" s="425">
        <f t="shared" ref="M19:M22" si="17">(K19+L19)/F19</f>
        <v>5.1411214953271028E-2</v>
      </c>
      <c r="N19" s="424" t="s">
        <v>589</v>
      </c>
      <c r="O19" s="426">
        <v>44629</v>
      </c>
      <c r="P19" s="421"/>
      <c r="Q19" s="246"/>
      <c r="R19" s="246" t="s">
        <v>590</v>
      </c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</row>
    <row r="20" spans="1:38" s="247" customFormat="1" ht="13.9" customHeight="1">
      <c r="A20" s="441">
        <v>11</v>
      </c>
      <c r="B20" s="442">
        <v>44627</v>
      </c>
      <c r="C20" s="443"/>
      <c r="D20" s="444" t="s">
        <v>488</v>
      </c>
      <c r="E20" s="445" t="s">
        <v>591</v>
      </c>
      <c r="F20" s="441">
        <v>146.5</v>
      </c>
      <c r="G20" s="441">
        <v>135</v>
      </c>
      <c r="H20" s="445">
        <v>153.5</v>
      </c>
      <c r="I20" s="446" t="s">
        <v>870</v>
      </c>
      <c r="J20" s="447" t="s">
        <v>1007</v>
      </c>
      <c r="K20" s="447">
        <f t="shared" si="16"/>
        <v>7</v>
      </c>
      <c r="L20" s="448">
        <f t="shared" ref="L20:L22" si="18">(F20*-0.7)/100</f>
        <v>-1.0255000000000001</v>
      </c>
      <c r="M20" s="449">
        <f t="shared" si="17"/>
        <v>4.0781569965870304E-2</v>
      </c>
      <c r="N20" s="447" t="s">
        <v>589</v>
      </c>
      <c r="O20" s="450">
        <v>44630</v>
      </c>
      <c r="P20" s="447">
        <f>VLOOKUP(D20,'MidCap Intra'!B16:C571,2,0)</f>
        <v>149.35</v>
      </c>
      <c r="Q20" s="246"/>
      <c r="R20" s="246" t="s">
        <v>590</v>
      </c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</row>
    <row r="21" spans="1:38" s="247" customFormat="1" ht="13.9" customHeight="1">
      <c r="A21" s="285">
        <v>12</v>
      </c>
      <c r="B21" s="386">
        <v>44627</v>
      </c>
      <c r="C21" s="456"/>
      <c r="D21" s="457" t="s">
        <v>186</v>
      </c>
      <c r="E21" s="458" t="s">
        <v>591</v>
      </c>
      <c r="F21" s="285">
        <v>2280</v>
      </c>
      <c r="G21" s="285">
        <v>2170</v>
      </c>
      <c r="H21" s="458">
        <v>2410</v>
      </c>
      <c r="I21" s="459" t="s">
        <v>943</v>
      </c>
      <c r="J21" s="404" t="s">
        <v>1010</v>
      </c>
      <c r="K21" s="404">
        <f t="shared" si="16"/>
        <v>130</v>
      </c>
      <c r="L21" s="405">
        <f t="shared" si="18"/>
        <v>-15.96</v>
      </c>
      <c r="M21" s="406">
        <f t="shared" si="17"/>
        <v>5.001754385964912E-2</v>
      </c>
      <c r="N21" s="404" t="s">
        <v>589</v>
      </c>
      <c r="O21" s="407">
        <v>44631</v>
      </c>
      <c r="P21" s="404"/>
      <c r="Q21" s="246"/>
      <c r="R21" s="246" t="s">
        <v>590</v>
      </c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  <c r="AH21" s="246"/>
      <c r="AI21" s="246"/>
      <c r="AJ21" s="246"/>
      <c r="AK21" s="246"/>
      <c r="AL21" s="246"/>
    </row>
    <row r="22" spans="1:38" s="247" customFormat="1" ht="13.9" customHeight="1">
      <c r="A22" s="436">
        <v>13</v>
      </c>
      <c r="B22" s="451">
        <v>44629</v>
      </c>
      <c r="C22" s="452"/>
      <c r="D22" s="453" t="s">
        <v>136</v>
      </c>
      <c r="E22" s="454" t="s">
        <v>591</v>
      </c>
      <c r="F22" s="436">
        <v>733</v>
      </c>
      <c r="G22" s="436">
        <v>690</v>
      </c>
      <c r="H22" s="454">
        <v>777</v>
      </c>
      <c r="I22" s="455" t="s">
        <v>992</v>
      </c>
      <c r="J22" s="424" t="s">
        <v>1074</v>
      </c>
      <c r="K22" s="424">
        <f t="shared" si="16"/>
        <v>44</v>
      </c>
      <c r="L22" s="421">
        <f t="shared" si="18"/>
        <v>-5.1310000000000002</v>
      </c>
      <c r="M22" s="425">
        <f t="shared" si="17"/>
        <v>5.3027285129604362E-2</v>
      </c>
      <c r="N22" s="424" t="s">
        <v>589</v>
      </c>
      <c r="O22" s="426">
        <v>44637</v>
      </c>
      <c r="P22" s="424"/>
      <c r="Q22" s="246"/>
      <c r="R22" s="246" t="s">
        <v>590</v>
      </c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46"/>
      <c r="AJ22" s="246"/>
      <c r="AK22" s="246"/>
      <c r="AL22" s="246"/>
    </row>
    <row r="23" spans="1:38" s="247" customFormat="1" ht="13.9" customHeight="1">
      <c r="A23" s="251">
        <v>14</v>
      </c>
      <c r="B23" s="248">
        <v>44637</v>
      </c>
      <c r="C23" s="370"/>
      <c r="D23" s="347" t="s">
        <v>532</v>
      </c>
      <c r="E23" s="348" t="s">
        <v>591</v>
      </c>
      <c r="F23" s="251" t="s">
        <v>1073</v>
      </c>
      <c r="G23" s="251">
        <v>1090</v>
      </c>
      <c r="H23" s="348"/>
      <c r="I23" s="349" t="s">
        <v>854</v>
      </c>
      <c r="J23" s="302" t="s">
        <v>592</v>
      </c>
      <c r="K23" s="302"/>
      <c r="L23" s="303"/>
      <c r="M23" s="304"/>
      <c r="N23" s="302"/>
      <c r="O23" s="339"/>
      <c r="P23" s="302"/>
      <c r="Q23" s="246"/>
      <c r="R23" s="246" t="s">
        <v>590</v>
      </c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46"/>
      <c r="AF23" s="246"/>
      <c r="AG23" s="246"/>
      <c r="AH23" s="246"/>
      <c r="AI23" s="246"/>
      <c r="AJ23" s="246"/>
      <c r="AK23" s="246"/>
      <c r="AL23" s="246"/>
    </row>
    <row r="24" spans="1:38" s="247" customFormat="1" ht="13.9" customHeight="1">
      <c r="A24" s="251">
        <v>15</v>
      </c>
      <c r="B24" s="248">
        <v>44641</v>
      </c>
      <c r="C24" s="370"/>
      <c r="D24" s="347" t="s">
        <v>281</v>
      </c>
      <c r="E24" s="348" t="s">
        <v>591</v>
      </c>
      <c r="F24" s="251" t="s">
        <v>1103</v>
      </c>
      <c r="G24" s="251">
        <v>1530</v>
      </c>
      <c r="H24" s="348"/>
      <c r="I24" s="349" t="s">
        <v>1104</v>
      </c>
      <c r="J24" s="302" t="s">
        <v>592</v>
      </c>
      <c r="K24" s="302"/>
      <c r="L24" s="303"/>
      <c r="M24" s="304"/>
      <c r="N24" s="302"/>
      <c r="O24" s="339"/>
      <c r="P24" s="302"/>
      <c r="Q24" s="246"/>
      <c r="R24" s="246"/>
      <c r="S24" s="246"/>
      <c r="T24" s="246"/>
      <c r="U24" s="246"/>
      <c r="V24" s="246"/>
      <c r="W24" s="246"/>
      <c r="X24" s="246"/>
      <c r="Y24" s="246"/>
      <c r="Z24" s="246"/>
      <c r="AA24" s="246"/>
      <c r="AB24" s="246"/>
      <c r="AC24" s="246"/>
      <c r="AD24" s="246"/>
      <c r="AE24" s="246"/>
      <c r="AF24" s="246"/>
      <c r="AG24" s="246"/>
      <c r="AH24" s="246"/>
      <c r="AI24" s="246"/>
      <c r="AJ24" s="246"/>
      <c r="AK24" s="246"/>
      <c r="AL24" s="246"/>
    </row>
    <row r="25" spans="1:38" s="247" customFormat="1" ht="13.9" customHeight="1">
      <c r="A25" s="251">
        <v>16</v>
      </c>
      <c r="B25" s="248">
        <v>44641</v>
      </c>
      <c r="C25" s="370"/>
      <c r="D25" s="347" t="s">
        <v>477</v>
      </c>
      <c r="E25" s="348" t="s">
        <v>591</v>
      </c>
      <c r="F25" s="251" t="s">
        <v>1110</v>
      </c>
      <c r="G25" s="251">
        <v>115</v>
      </c>
      <c r="H25" s="348"/>
      <c r="I25" s="349">
        <v>135</v>
      </c>
      <c r="J25" s="302" t="s">
        <v>592</v>
      </c>
      <c r="K25" s="302"/>
      <c r="L25" s="303"/>
      <c r="M25" s="304"/>
      <c r="N25" s="302"/>
      <c r="O25" s="339"/>
      <c r="P25" s="302"/>
      <c r="Q25" s="246"/>
      <c r="R25" s="246"/>
      <c r="S25" s="246"/>
      <c r="T25" s="246"/>
      <c r="U25" s="246"/>
      <c r="V25" s="246"/>
      <c r="W25" s="246"/>
      <c r="X25" s="246"/>
      <c r="Y25" s="246"/>
      <c r="Z25" s="246"/>
      <c r="AA25" s="246"/>
      <c r="AB25" s="246"/>
      <c r="AC25" s="246"/>
      <c r="AD25" s="246"/>
      <c r="AE25" s="246"/>
      <c r="AF25" s="246"/>
      <c r="AG25" s="246"/>
      <c r="AH25" s="246"/>
      <c r="AI25" s="246"/>
      <c r="AJ25" s="246"/>
      <c r="AK25" s="246"/>
      <c r="AL25" s="246"/>
    </row>
    <row r="26" spans="1:38" s="247" customFormat="1" ht="13.9" customHeight="1">
      <c r="A26" s="251">
        <v>17</v>
      </c>
      <c r="B26" s="248">
        <v>44642</v>
      </c>
      <c r="C26" s="370"/>
      <c r="D26" s="347" t="s">
        <v>131</v>
      </c>
      <c r="E26" s="348" t="s">
        <v>591</v>
      </c>
      <c r="F26" s="251" t="s">
        <v>1131</v>
      </c>
      <c r="G26" s="251">
        <v>1680</v>
      </c>
      <c r="H26" s="348"/>
      <c r="I26" s="349" t="s">
        <v>1132</v>
      </c>
      <c r="J26" s="302" t="s">
        <v>592</v>
      </c>
      <c r="K26" s="302"/>
      <c r="L26" s="303"/>
      <c r="M26" s="304"/>
      <c r="N26" s="302"/>
      <c r="O26" s="339"/>
      <c r="P26" s="302"/>
      <c r="Q26" s="246"/>
      <c r="R26" s="246"/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46"/>
      <c r="AD26" s="246"/>
      <c r="AE26" s="246"/>
      <c r="AF26" s="246"/>
      <c r="AG26" s="246"/>
      <c r="AH26" s="246"/>
      <c r="AI26" s="246"/>
      <c r="AJ26" s="246"/>
      <c r="AK26" s="246"/>
      <c r="AL26" s="246"/>
    </row>
    <row r="27" spans="1:38" s="247" customFormat="1" ht="13.9" customHeight="1">
      <c r="A27" s="251"/>
      <c r="B27" s="248"/>
      <c r="C27" s="370"/>
      <c r="D27" s="347"/>
      <c r="E27" s="348"/>
      <c r="F27" s="251"/>
      <c r="G27" s="251"/>
      <c r="H27" s="348"/>
      <c r="I27" s="349"/>
      <c r="J27" s="302"/>
      <c r="K27" s="302"/>
      <c r="L27" s="303"/>
      <c r="M27" s="304"/>
      <c r="N27" s="302"/>
      <c r="O27" s="339"/>
      <c r="P27" s="302"/>
      <c r="Q27" s="246"/>
      <c r="R27" s="246"/>
      <c r="S27" s="246"/>
      <c r="T27" s="246"/>
      <c r="U27" s="246"/>
      <c r="V27" s="246"/>
      <c r="W27" s="246"/>
      <c r="X27" s="246"/>
      <c r="Y27" s="246"/>
      <c r="Z27" s="246"/>
      <c r="AA27" s="246"/>
      <c r="AB27" s="246"/>
      <c r="AC27" s="246"/>
      <c r="AD27" s="246"/>
      <c r="AE27" s="246"/>
      <c r="AF27" s="246"/>
      <c r="AG27" s="246"/>
      <c r="AH27" s="246"/>
      <c r="AI27" s="246"/>
      <c r="AJ27" s="246"/>
      <c r="AK27" s="246"/>
      <c r="AL27" s="246"/>
    </row>
    <row r="28" spans="1:38" ht="13.9" customHeight="1">
      <c r="A28" s="371"/>
      <c r="B28" s="372"/>
      <c r="C28" s="373"/>
      <c r="D28" s="374"/>
      <c r="E28" s="375"/>
      <c r="F28" s="371"/>
      <c r="G28" s="371"/>
      <c r="H28" s="375"/>
      <c r="I28" s="376"/>
      <c r="J28" s="377"/>
      <c r="K28" s="371"/>
      <c r="L28" s="372"/>
      <c r="M28" s="373"/>
      <c r="N28" s="374"/>
      <c r="O28" s="375"/>
      <c r="P28" s="369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ht="14.25" customHeight="1">
      <c r="A29" s="107"/>
      <c r="B29" s="108"/>
      <c r="C29" s="109"/>
      <c r="D29" s="110"/>
      <c r="E29" s="111"/>
      <c r="F29" s="111"/>
      <c r="H29" s="111"/>
      <c r="I29" s="112"/>
      <c r="J29" s="113"/>
      <c r="K29" s="113"/>
      <c r="L29" s="114"/>
      <c r="M29" s="115"/>
      <c r="N29" s="116"/>
      <c r="O29" s="117"/>
      <c r="P29" s="118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4.25" customHeight="1">
      <c r="A30" s="107"/>
      <c r="B30" s="108"/>
      <c r="C30" s="109"/>
      <c r="D30" s="110"/>
      <c r="E30" s="111"/>
      <c r="F30" s="111"/>
      <c r="G30" s="107"/>
      <c r="H30" s="111"/>
      <c r="I30" s="112"/>
      <c r="J30" s="113"/>
      <c r="K30" s="113"/>
      <c r="L30" s="114"/>
      <c r="M30" s="115"/>
      <c r="N30" s="116"/>
      <c r="O30" s="117"/>
      <c r="P30" s="118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ht="12" customHeight="1">
      <c r="A31" s="119" t="s">
        <v>593</v>
      </c>
      <c r="B31" s="120"/>
      <c r="C31" s="121"/>
      <c r="D31" s="122"/>
      <c r="E31" s="123"/>
      <c r="F31" s="123"/>
      <c r="G31" s="123"/>
      <c r="H31" s="123"/>
      <c r="I31" s="123"/>
      <c r="J31" s="124"/>
      <c r="K31" s="123"/>
      <c r="L31" s="125"/>
      <c r="M31" s="56"/>
      <c r="N31" s="124"/>
      <c r="O31" s="12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ht="12" customHeight="1">
      <c r="A32" s="126" t="s">
        <v>594</v>
      </c>
      <c r="B32" s="119"/>
      <c r="C32" s="119"/>
      <c r="D32" s="119"/>
      <c r="E32" s="41"/>
      <c r="F32" s="127" t="s">
        <v>595</v>
      </c>
      <c r="G32" s="6"/>
      <c r="H32" s="6"/>
      <c r="I32" s="6"/>
      <c r="J32" s="128"/>
      <c r="K32" s="129"/>
      <c r="L32" s="129"/>
      <c r="M32" s="130"/>
      <c r="N32" s="1"/>
      <c r="O32" s="13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" customHeight="1">
      <c r="A33" s="119" t="s">
        <v>596</v>
      </c>
      <c r="B33" s="119"/>
      <c r="C33" s="119"/>
      <c r="D33" s="119" t="s">
        <v>852</v>
      </c>
      <c r="E33" s="6"/>
      <c r="F33" s="127" t="s">
        <v>597</v>
      </c>
      <c r="G33" s="6"/>
      <c r="H33" s="6"/>
      <c r="I33" s="6"/>
      <c r="J33" s="128"/>
      <c r="K33" s="129"/>
      <c r="L33" s="129"/>
      <c r="M33" s="130"/>
      <c r="N33" s="1"/>
      <c r="O33" s="13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" customHeight="1">
      <c r="A34" s="119"/>
      <c r="B34" s="119"/>
      <c r="C34" s="119"/>
      <c r="D34" s="119"/>
      <c r="E34" s="6"/>
      <c r="F34" s="6"/>
      <c r="G34" s="6"/>
      <c r="H34" s="6"/>
      <c r="I34" s="6"/>
      <c r="J34" s="132"/>
      <c r="K34" s="129"/>
      <c r="L34" s="129"/>
      <c r="M34" s="6"/>
      <c r="N34" s="133"/>
      <c r="O34" s="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.75" customHeight="1">
      <c r="A35" s="1"/>
      <c r="B35" s="134" t="s">
        <v>598</v>
      </c>
      <c r="C35" s="134"/>
      <c r="D35" s="134"/>
      <c r="E35" s="134"/>
      <c r="F35" s="135"/>
      <c r="G35" s="6"/>
      <c r="H35" s="6"/>
      <c r="I35" s="136"/>
      <c r="J35" s="137"/>
      <c r="K35" s="138"/>
      <c r="L35" s="137"/>
      <c r="M35" s="6"/>
      <c r="N35" s="1"/>
      <c r="O35" s="1"/>
      <c r="P35" s="1"/>
      <c r="R35" s="56"/>
      <c r="S35" s="1"/>
      <c r="T35" s="1"/>
      <c r="U35" s="1"/>
      <c r="V35" s="1"/>
      <c r="W35" s="1"/>
      <c r="X35" s="1"/>
      <c r="Y35" s="1"/>
      <c r="Z35" s="1"/>
    </row>
    <row r="36" spans="1:38" ht="38.25" customHeight="1">
      <c r="A36" s="95" t="s">
        <v>16</v>
      </c>
      <c r="B36" s="96" t="s">
        <v>566</v>
      </c>
      <c r="C36" s="98"/>
      <c r="D36" s="97" t="s">
        <v>577</v>
      </c>
      <c r="E36" s="96" t="s">
        <v>578</v>
      </c>
      <c r="F36" s="96" t="s">
        <v>579</v>
      </c>
      <c r="G36" s="96" t="s">
        <v>599</v>
      </c>
      <c r="H36" s="96" t="s">
        <v>581</v>
      </c>
      <c r="I36" s="96" t="s">
        <v>582</v>
      </c>
      <c r="J36" s="96" t="s">
        <v>583</v>
      </c>
      <c r="K36" s="96" t="s">
        <v>600</v>
      </c>
      <c r="L36" s="140" t="s">
        <v>585</v>
      </c>
      <c r="M36" s="98" t="s">
        <v>586</v>
      </c>
      <c r="N36" s="95" t="s">
        <v>587</v>
      </c>
      <c r="O36" s="309" t="s">
        <v>588</v>
      </c>
      <c r="P36" s="282"/>
      <c r="Q36" s="1"/>
      <c r="R36" s="306"/>
      <c r="S36" s="306"/>
      <c r="T36" s="306"/>
      <c r="U36" s="295"/>
      <c r="V36" s="295"/>
      <c r="W36" s="295"/>
      <c r="X36" s="295"/>
      <c r="Y36" s="295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s="257" customFormat="1" ht="15" customHeight="1">
      <c r="A37" s="412">
        <v>1</v>
      </c>
      <c r="B37" s="386">
        <v>44620</v>
      </c>
      <c r="C37" s="413"/>
      <c r="D37" s="414" t="s">
        <v>66</v>
      </c>
      <c r="E37" s="285" t="s">
        <v>591</v>
      </c>
      <c r="F37" s="285">
        <v>1812.5</v>
      </c>
      <c r="G37" s="285">
        <v>1750</v>
      </c>
      <c r="H37" s="285">
        <v>1862</v>
      </c>
      <c r="I37" s="285" t="s">
        <v>877</v>
      </c>
      <c r="J37" s="404" t="s">
        <v>957</v>
      </c>
      <c r="K37" s="404">
        <f t="shared" ref="K37" si="19">H37-F37</f>
        <v>49.5</v>
      </c>
      <c r="L37" s="405">
        <f>(F37*-0.7)/100</f>
        <v>-12.6875</v>
      </c>
      <c r="M37" s="406">
        <f t="shared" ref="M37" si="20">(K37+L37)/F37</f>
        <v>2.0310344827586205E-2</v>
      </c>
      <c r="N37" s="404" t="s">
        <v>589</v>
      </c>
      <c r="O37" s="426">
        <v>44628</v>
      </c>
      <c r="P37" s="307"/>
      <c r="Q37" s="307"/>
      <c r="R37" s="308" t="s">
        <v>590</v>
      </c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305"/>
      <c r="AJ37" s="294"/>
      <c r="AK37" s="294"/>
      <c r="AL37" s="294"/>
    </row>
    <row r="38" spans="1:38" s="257" customFormat="1" ht="15" customHeight="1">
      <c r="A38" s="412">
        <v>2</v>
      </c>
      <c r="B38" s="386">
        <v>44622</v>
      </c>
      <c r="C38" s="413"/>
      <c r="D38" s="414" t="s">
        <v>890</v>
      </c>
      <c r="E38" s="285" t="s">
        <v>591</v>
      </c>
      <c r="F38" s="285">
        <v>642</v>
      </c>
      <c r="G38" s="285">
        <v>618</v>
      </c>
      <c r="H38" s="285">
        <v>661</v>
      </c>
      <c r="I38" s="285" t="s">
        <v>891</v>
      </c>
      <c r="J38" s="404" t="s">
        <v>914</v>
      </c>
      <c r="K38" s="404">
        <f t="shared" ref="K38:K40" si="21">H38-F38</f>
        <v>19</v>
      </c>
      <c r="L38" s="405">
        <f>(F38*-0.7)/100</f>
        <v>-4.4939999999999998</v>
      </c>
      <c r="M38" s="406">
        <f t="shared" ref="M38:M40" si="22">(K38+L38)/F38</f>
        <v>2.2595015576323988E-2</v>
      </c>
      <c r="N38" s="404" t="s">
        <v>589</v>
      </c>
      <c r="O38" s="407">
        <v>44620</v>
      </c>
      <c r="P38" s="307"/>
      <c r="Q38" s="307"/>
      <c r="R38" s="308" t="s">
        <v>1009</v>
      </c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246"/>
      <c r="AI38" s="305"/>
      <c r="AJ38" s="294"/>
      <c r="AK38" s="294"/>
      <c r="AL38" s="294"/>
    </row>
    <row r="39" spans="1:38" s="257" customFormat="1" ht="15" customHeight="1">
      <c r="A39" s="422">
        <v>3</v>
      </c>
      <c r="B39" s="398">
        <v>44623</v>
      </c>
      <c r="C39" s="419"/>
      <c r="D39" s="423" t="s">
        <v>250</v>
      </c>
      <c r="E39" s="310" t="s">
        <v>591</v>
      </c>
      <c r="F39" s="310">
        <v>411</v>
      </c>
      <c r="G39" s="310">
        <v>398</v>
      </c>
      <c r="H39" s="310">
        <v>398</v>
      </c>
      <c r="I39" s="310" t="s">
        <v>898</v>
      </c>
      <c r="J39" s="408" t="s">
        <v>932</v>
      </c>
      <c r="K39" s="408">
        <f t="shared" si="21"/>
        <v>-13</v>
      </c>
      <c r="L39" s="409">
        <f>(F39*-0.07)/100</f>
        <v>-0.28770000000000001</v>
      </c>
      <c r="M39" s="410">
        <f t="shared" si="22"/>
        <v>-3.2330170316301698E-2</v>
      </c>
      <c r="N39" s="408" t="s">
        <v>601</v>
      </c>
      <c r="O39" s="411">
        <v>44624</v>
      </c>
      <c r="P39" s="307"/>
      <c r="Q39" s="307"/>
      <c r="R39" s="308" t="s">
        <v>1009</v>
      </c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305"/>
      <c r="AJ39" s="294"/>
      <c r="AK39" s="294"/>
      <c r="AL39" s="294"/>
    </row>
    <row r="40" spans="1:38" s="257" customFormat="1" ht="15" customHeight="1">
      <c r="A40" s="422">
        <v>4</v>
      </c>
      <c r="B40" s="398">
        <v>44623</v>
      </c>
      <c r="C40" s="419"/>
      <c r="D40" s="423" t="s">
        <v>81</v>
      </c>
      <c r="E40" s="310" t="s">
        <v>591</v>
      </c>
      <c r="F40" s="310">
        <v>3405</v>
      </c>
      <c r="G40" s="310">
        <v>3290</v>
      </c>
      <c r="H40" s="310">
        <v>3290</v>
      </c>
      <c r="I40" s="310" t="s">
        <v>899</v>
      </c>
      <c r="J40" s="408" t="s">
        <v>954</v>
      </c>
      <c r="K40" s="408">
        <f t="shared" si="21"/>
        <v>-115</v>
      </c>
      <c r="L40" s="409">
        <f>(F40*-0.07)/100</f>
        <v>-2.3835000000000002</v>
      </c>
      <c r="M40" s="410">
        <f t="shared" si="22"/>
        <v>-3.4473861967694565E-2</v>
      </c>
      <c r="N40" s="408" t="s">
        <v>601</v>
      </c>
      <c r="O40" s="411">
        <v>44627</v>
      </c>
      <c r="P40" s="307"/>
      <c r="Q40" s="307"/>
      <c r="R40" s="308" t="s">
        <v>590</v>
      </c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  <c r="AI40" s="305"/>
      <c r="AJ40" s="294"/>
      <c r="AK40" s="294"/>
      <c r="AL40" s="294"/>
    </row>
    <row r="41" spans="1:38" s="257" customFormat="1" ht="15" customHeight="1">
      <c r="A41" s="422">
        <v>5</v>
      </c>
      <c r="B41" s="398">
        <v>44623</v>
      </c>
      <c r="C41" s="419"/>
      <c r="D41" s="423" t="s">
        <v>145</v>
      </c>
      <c r="E41" s="310" t="s">
        <v>591</v>
      </c>
      <c r="F41" s="310">
        <v>1775</v>
      </c>
      <c r="G41" s="310">
        <v>1730</v>
      </c>
      <c r="H41" s="310">
        <v>1730</v>
      </c>
      <c r="I41" s="310" t="s">
        <v>900</v>
      </c>
      <c r="J41" s="408" t="s">
        <v>931</v>
      </c>
      <c r="K41" s="408">
        <f t="shared" ref="K41" si="23">H41-F41</f>
        <v>-45</v>
      </c>
      <c r="L41" s="409">
        <f>(F41*-0.07)/100</f>
        <v>-1.2425000000000002</v>
      </c>
      <c r="M41" s="410">
        <f t="shared" ref="M41" si="24">(K41+L41)/F41</f>
        <v>-2.6052112676056338E-2</v>
      </c>
      <c r="N41" s="408" t="s">
        <v>601</v>
      </c>
      <c r="O41" s="411">
        <v>44624</v>
      </c>
      <c r="P41" s="307"/>
      <c r="Q41" s="307"/>
      <c r="R41" s="308" t="s">
        <v>590</v>
      </c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305"/>
      <c r="AJ41" s="294"/>
      <c r="AK41" s="294"/>
      <c r="AL41" s="294"/>
    </row>
    <row r="42" spans="1:38" s="257" customFormat="1" ht="15" customHeight="1">
      <c r="A42" s="422">
        <v>6</v>
      </c>
      <c r="B42" s="398">
        <v>44624</v>
      </c>
      <c r="C42" s="419"/>
      <c r="D42" s="423" t="s">
        <v>449</v>
      </c>
      <c r="E42" s="310" t="s">
        <v>591</v>
      </c>
      <c r="F42" s="310">
        <v>364</v>
      </c>
      <c r="G42" s="310">
        <v>354</v>
      </c>
      <c r="H42" s="310">
        <v>354</v>
      </c>
      <c r="I42" s="310" t="s">
        <v>927</v>
      </c>
      <c r="J42" s="408" t="s">
        <v>930</v>
      </c>
      <c r="K42" s="408">
        <f t="shared" ref="K42" si="25">H42-F42</f>
        <v>-10</v>
      </c>
      <c r="L42" s="409">
        <f>(F42*-0.07)/100</f>
        <v>-0.25480000000000003</v>
      </c>
      <c r="M42" s="410">
        <f t="shared" ref="M42" si="26">(K42+L42)/F42</f>
        <v>-2.8172527472527471E-2</v>
      </c>
      <c r="N42" s="408" t="s">
        <v>601</v>
      </c>
      <c r="O42" s="411">
        <v>44624</v>
      </c>
      <c r="P42" s="307"/>
      <c r="Q42" s="307"/>
      <c r="R42" s="308" t="s">
        <v>590</v>
      </c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305"/>
      <c r="AJ42" s="294"/>
      <c r="AK42" s="294"/>
      <c r="AL42" s="294"/>
    </row>
    <row r="43" spans="1:38" s="257" customFormat="1" ht="15" customHeight="1">
      <c r="A43" s="412">
        <v>7</v>
      </c>
      <c r="B43" s="386">
        <v>44624</v>
      </c>
      <c r="C43" s="413"/>
      <c r="D43" s="414" t="s">
        <v>51</v>
      </c>
      <c r="E43" s="285" t="s">
        <v>591</v>
      </c>
      <c r="F43" s="285">
        <v>288.5</v>
      </c>
      <c r="G43" s="285">
        <v>278</v>
      </c>
      <c r="H43" s="285">
        <v>295.5</v>
      </c>
      <c r="I43" s="285" t="s">
        <v>928</v>
      </c>
      <c r="J43" s="424" t="s">
        <v>929</v>
      </c>
      <c r="K43" s="424">
        <f t="shared" ref="K43:K45" si="27">H43-F43</f>
        <v>7</v>
      </c>
      <c r="L43" s="421">
        <f>(F43*-0.07)/100</f>
        <v>-0.20194999999999999</v>
      </c>
      <c r="M43" s="425">
        <f t="shared" ref="M43:M45" si="28">(K43+L43)/F43</f>
        <v>2.3563431542461006E-2</v>
      </c>
      <c r="N43" s="424" t="s">
        <v>589</v>
      </c>
      <c r="O43" s="426">
        <v>44624</v>
      </c>
      <c r="P43" s="307"/>
      <c r="Q43" s="307"/>
      <c r="R43" s="308" t="s">
        <v>590</v>
      </c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305"/>
      <c r="AJ43" s="294"/>
      <c r="AK43" s="294"/>
      <c r="AL43" s="294"/>
    </row>
    <row r="44" spans="1:38" s="257" customFormat="1" ht="15" customHeight="1">
      <c r="A44" s="422">
        <v>8</v>
      </c>
      <c r="B44" s="398">
        <v>44624</v>
      </c>
      <c r="C44" s="419"/>
      <c r="D44" s="423" t="s">
        <v>131</v>
      </c>
      <c r="E44" s="310" t="s">
        <v>591</v>
      </c>
      <c r="F44" s="310">
        <v>1730</v>
      </c>
      <c r="G44" s="310">
        <v>1675</v>
      </c>
      <c r="H44" s="310">
        <v>1675</v>
      </c>
      <c r="I44" s="310" t="s">
        <v>939</v>
      </c>
      <c r="J44" s="408" t="s">
        <v>952</v>
      </c>
      <c r="K44" s="408">
        <f t="shared" si="27"/>
        <v>-55</v>
      </c>
      <c r="L44" s="409">
        <f t="shared" ref="L44:L45" si="29">(F44*-0.07)/100</f>
        <v>-1.2110000000000001</v>
      </c>
      <c r="M44" s="410">
        <f t="shared" si="28"/>
        <v>-3.2491907514450864E-2</v>
      </c>
      <c r="N44" s="408" t="s">
        <v>601</v>
      </c>
      <c r="O44" s="411">
        <v>44627</v>
      </c>
      <c r="P44" s="307"/>
      <c r="Q44" s="307"/>
      <c r="R44" s="308" t="s">
        <v>590</v>
      </c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246"/>
      <c r="AI44" s="305"/>
      <c r="AJ44" s="294"/>
      <c r="AK44" s="294"/>
      <c r="AL44" s="294"/>
    </row>
    <row r="45" spans="1:38" s="257" customFormat="1" ht="15" customHeight="1">
      <c r="A45" s="422">
        <v>9</v>
      </c>
      <c r="B45" s="398">
        <v>44624</v>
      </c>
      <c r="C45" s="419"/>
      <c r="D45" s="423" t="s">
        <v>941</v>
      </c>
      <c r="E45" s="310" t="s">
        <v>591</v>
      </c>
      <c r="F45" s="310">
        <v>6650</v>
      </c>
      <c r="G45" s="310">
        <v>6490</v>
      </c>
      <c r="H45" s="310">
        <v>6490</v>
      </c>
      <c r="I45" s="310" t="s">
        <v>940</v>
      </c>
      <c r="J45" s="408" t="s">
        <v>953</v>
      </c>
      <c r="K45" s="408">
        <f t="shared" si="27"/>
        <v>-160</v>
      </c>
      <c r="L45" s="409">
        <f t="shared" si="29"/>
        <v>-4.6550000000000002</v>
      </c>
      <c r="M45" s="410">
        <f t="shared" si="28"/>
        <v>-2.476015037593985E-2</v>
      </c>
      <c r="N45" s="408" t="s">
        <v>601</v>
      </c>
      <c r="O45" s="411">
        <v>44627</v>
      </c>
      <c r="P45" s="307"/>
      <c r="Q45" s="307"/>
      <c r="R45" s="308" t="s">
        <v>590</v>
      </c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305"/>
      <c r="AJ45" s="294"/>
      <c r="AK45" s="294"/>
      <c r="AL45" s="294"/>
    </row>
    <row r="46" spans="1:38" s="257" customFormat="1" ht="15" customHeight="1">
      <c r="A46" s="433">
        <v>10</v>
      </c>
      <c r="B46" s="386">
        <v>44627</v>
      </c>
      <c r="C46" s="434"/>
      <c r="D46" s="435" t="s">
        <v>491</v>
      </c>
      <c r="E46" s="436" t="s">
        <v>591</v>
      </c>
      <c r="F46" s="436">
        <v>1520</v>
      </c>
      <c r="G46" s="436">
        <v>1460</v>
      </c>
      <c r="H46" s="436">
        <v>1537.5</v>
      </c>
      <c r="I46" s="436" t="s">
        <v>950</v>
      </c>
      <c r="J46" s="424" t="s">
        <v>951</v>
      </c>
      <c r="K46" s="424">
        <f t="shared" ref="K46" si="30">H46-F46</f>
        <v>17.5</v>
      </c>
      <c r="L46" s="421">
        <f>(F46*-0.07)/100</f>
        <v>-1.0640000000000001</v>
      </c>
      <c r="M46" s="425">
        <f t="shared" ref="M46" si="31">(K46+L46)/F46</f>
        <v>1.0813157894736842E-2</v>
      </c>
      <c r="N46" s="424" t="s">
        <v>589</v>
      </c>
      <c r="O46" s="426">
        <v>44627</v>
      </c>
      <c r="P46" s="307"/>
      <c r="Q46" s="307"/>
      <c r="R46" s="308" t="s">
        <v>590</v>
      </c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305"/>
      <c r="AJ46" s="294"/>
      <c r="AK46" s="294"/>
      <c r="AL46" s="294"/>
    </row>
    <row r="47" spans="1:38" s="257" customFormat="1" ht="15" customHeight="1">
      <c r="A47" s="412">
        <v>11</v>
      </c>
      <c r="B47" s="386">
        <v>44628</v>
      </c>
      <c r="C47" s="413"/>
      <c r="D47" s="414" t="s">
        <v>449</v>
      </c>
      <c r="E47" s="285" t="s">
        <v>591</v>
      </c>
      <c r="F47" s="285">
        <v>347.5</v>
      </c>
      <c r="G47" s="285">
        <v>337</v>
      </c>
      <c r="H47" s="285">
        <v>362</v>
      </c>
      <c r="I47" s="285" t="s">
        <v>964</v>
      </c>
      <c r="J47" s="424" t="s">
        <v>937</v>
      </c>
      <c r="K47" s="424">
        <f t="shared" ref="K47" si="32">H47-F47</f>
        <v>14.5</v>
      </c>
      <c r="L47" s="421">
        <f>(F47*-0.7)/100</f>
        <v>-2.4324999999999997</v>
      </c>
      <c r="M47" s="425">
        <f t="shared" ref="M47" si="33">(K47+L47)/F47</f>
        <v>3.4726618705035975E-2</v>
      </c>
      <c r="N47" s="424" t="s">
        <v>589</v>
      </c>
      <c r="O47" s="426">
        <v>44630</v>
      </c>
      <c r="P47" s="307"/>
      <c r="Q47" s="307"/>
      <c r="R47" s="308" t="s">
        <v>1009</v>
      </c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  <c r="AH47" s="246"/>
      <c r="AI47" s="305"/>
      <c r="AJ47" s="294"/>
      <c r="AK47" s="294"/>
      <c r="AL47" s="294"/>
    </row>
    <row r="48" spans="1:38" s="257" customFormat="1" ht="15" customHeight="1">
      <c r="A48" s="412">
        <v>12</v>
      </c>
      <c r="B48" s="386">
        <v>44628</v>
      </c>
      <c r="C48" s="413"/>
      <c r="D48" s="414" t="s">
        <v>124</v>
      </c>
      <c r="E48" s="285" t="s">
        <v>591</v>
      </c>
      <c r="F48" s="285">
        <v>658.5</v>
      </c>
      <c r="G48" s="285">
        <v>640</v>
      </c>
      <c r="H48" s="285">
        <v>692.5</v>
      </c>
      <c r="I48" s="285" t="s">
        <v>970</v>
      </c>
      <c r="J48" s="424" t="s">
        <v>937</v>
      </c>
      <c r="K48" s="424">
        <f t="shared" ref="K48:K49" si="34">H48-F48</f>
        <v>34</v>
      </c>
      <c r="L48" s="421">
        <f t="shared" ref="L48:L49" si="35">(F48*-0.7)/100</f>
        <v>-4.6094999999999997</v>
      </c>
      <c r="M48" s="425">
        <f t="shared" ref="M48:M49" si="36">(K48+L48)/F48</f>
        <v>4.4632498101746396E-2</v>
      </c>
      <c r="N48" s="424" t="s">
        <v>589</v>
      </c>
      <c r="O48" s="426">
        <v>44630</v>
      </c>
      <c r="P48" s="307"/>
      <c r="Q48" s="307"/>
      <c r="R48" s="308" t="s">
        <v>590</v>
      </c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  <c r="AG48" s="246"/>
      <c r="AH48" s="246"/>
      <c r="AI48" s="305"/>
      <c r="AJ48" s="294"/>
      <c r="AK48" s="294"/>
      <c r="AL48" s="294"/>
    </row>
    <row r="49" spans="1:38" s="257" customFormat="1" ht="15" customHeight="1">
      <c r="A49" s="412">
        <v>13</v>
      </c>
      <c r="B49" s="386">
        <v>44628</v>
      </c>
      <c r="C49" s="413"/>
      <c r="D49" s="414" t="s">
        <v>188</v>
      </c>
      <c r="E49" s="285" t="s">
        <v>591</v>
      </c>
      <c r="F49" s="285">
        <v>1028</v>
      </c>
      <c r="G49" s="285">
        <v>997</v>
      </c>
      <c r="H49" s="285">
        <v>1056</v>
      </c>
      <c r="I49" s="285" t="s">
        <v>977</v>
      </c>
      <c r="J49" s="424" t="s">
        <v>937</v>
      </c>
      <c r="K49" s="424">
        <f t="shared" si="34"/>
        <v>28</v>
      </c>
      <c r="L49" s="421">
        <f t="shared" si="35"/>
        <v>-7.1959999999999988</v>
      </c>
      <c r="M49" s="425">
        <f t="shared" si="36"/>
        <v>2.0237354085603114E-2</v>
      </c>
      <c r="N49" s="424" t="s">
        <v>589</v>
      </c>
      <c r="O49" s="426">
        <v>44630</v>
      </c>
      <c r="P49" s="307"/>
      <c r="Q49" s="307"/>
      <c r="R49" s="308" t="s">
        <v>590</v>
      </c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46"/>
      <c r="AG49" s="246"/>
      <c r="AH49" s="246"/>
      <c r="AI49" s="305"/>
      <c r="AJ49" s="294"/>
      <c r="AK49" s="294"/>
      <c r="AL49" s="294"/>
    </row>
    <row r="50" spans="1:38" s="257" customFormat="1" ht="15" customHeight="1">
      <c r="A50" s="412">
        <v>14</v>
      </c>
      <c r="B50" s="386">
        <v>44629</v>
      </c>
      <c r="C50" s="413"/>
      <c r="D50" s="414" t="s">
        <v>532</v>
      </c>
      <c r="E50" s="285" t="s">
        <v>591</v>
      </c>
      <c r="F50" s="285">
        <v>1132.5</v>
      </c>
      <c r="G50" s="285">
        <v>1097</v>
      </c>
      <c r="H50" s="285">
        <v>1154</v>
      </c>
      <c r="I50" s="285" t="s">
        <v>981</v>
      </c>
      <c r="J50" s="424" t="s">
        <v>983</v>
      </c>
      <c r="K50" s="424">
        <f t="shared" ref="K50" si="37">H50-F50</f>
        <v>21.5</v>
      </c>
      <c r="L50" s="421">
        <f>(F50*-0.07)/100</f>
        <v>-0.79275000000000007</v>
      </c>
      <c r="M50" s="425">
        <f t="shared" ref="M50" si="38">(K50+L50)/F50</f>
        <v>1.8284547461368653E-2</v>
      </c>
      <c r="N50" s="424" t="s">
        <v>589</v>
      </c>
      <c r="O50" s="426">
        <v>44629</v>
      </c>
      <c r="P50" s="307"/>
      <c r="Q50" s="307"/>
      <c r="R50" s="308" t="s">
        <v>590</v>
      </c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46"/>
      <c r="AG50" s="246"/>
      <c r="AH50" s="246"/>
      <c r="AI50" s="305"/>
      <c r="AJ50" s="294"/>
      <c r="AK50" s="294"/>
      <c r="AL50" s="294"/>
    </row>
    <row r="51" spans="1:38" s="257" customFormat="1" ht="15" customHeight="1">
      <c r="A51" s="412">
        <v>15</v>
      </c>
      <c r="B51" s="386">
        <v>44629</v>
      </c>
      <c r="C51" s="413"/>
      <c r="D51" s="414" t="s">
        <v>177</v>
      </c>
      <c r="E51" s="285" t="s">
        <v>591</v>
      </c>
      <c r="F51" s="285">
        <v>2175</v>
      </c>
      <c r="G51" s="285">
        <v>2120</v>
      </c>
      <c r="H51" s="285">
        <v>2240</v>
      </c>
      <c r="I51" s="285" t="s">
        <v>982</v>
      </c>
      <c r="J51" s="424" t="s">
        <v>984</v>
      </c>
      <c r="K51" s="424">
        <f t="shared" ref="K51" si="39">H51-F51</f>
        <v>65</v>
      </c>
      <c r="L51" s="421">
        <f>(F51*-0.07)/100</f>
        <v>-1.5225000000000002</v>
      </c>
      <c r="M51" s="425">
        <f t="shared" ref="M51" si="40">(K51+L51)/F51</f>
        <v>2.9185057471264368E-2</v>
      </c>
      <c r="N51" s="424" t="s">
        <v>589</v>
      </c>
      <c r="O51" s="426">
        <v>44629</v>
      </c>
      <c r="P51" s="307"/>
      <c r="Q51" s="307"/>
      <c r="R51" s="308" t="s">
        <v>590</v>
      </c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6"/>
      <c r="AH51" s="246"/>
      <c r="AI51" s="305"/>
      <c r="AJ51" s="294"/>
      <c r="AK51" s="294"/>
      <c r="AL51" s="294"/>
    </row>
    <row r="52" spans="1:38" s="257" customFormat="1" ht="15" customHeight="1">
      <c r="A52" s="412">
        <v>16</v>
      </c>
      <c r="B52" s="386">
        <v>44629</v>
      </c>
      <c r="C52" s="413"/>
      <c r="D52" s="414" t="s">
        <v>51</v>
      </c>
      <c r="E52" s="285" t="s">
        <v>591</v>
      </c>
      <c r="F52" s="285">
        <v>282.5</v>
      </c>
      <c r="G52" s="285">
        <v>273</v>
      </c>
      <c r="H52" s="285">
        <v>288.5</v>
      </c>
      <c r="I52" s="285" t="s">
        <v>985</v>
      </c>
      <c r="J52" s="424" t="s">
        <v>909</v>
      </c>
      <c r="K52" s="424">
        <f t="shared" ref="K52:K54" si="41">H52-F52</f>
        <v>6</v>
      </c>
      <c r="L52" s="421">
        <f t="shared" ref="L52:L53" si="42">(F52*-0.07)/100</f>
        <v>-0.19775000000000001</v>
      </c>
      <c r="M52" s="425">
        <f t="shared" ref="M52:M54" si="43">(K52+L52)/F52</f>
        <v>2.0538938053097346E-2</v>
      </c>
      <c r="N52" s="424" t="s">
        <v>589</v>
      </c>
      <c r="O52" s="426">
        <v>44629</v>
      </c>
      <c r="P52" s="307"/>
      <c r="Q52" s="307"/>
      <c r="R52" s="308" t="s">
        <v>590</v>
      </c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  <c r="AG52" s="246"/>
      <c r="AH52" s="246"/>
      <c r="AI52" s="305"/>
      <c r="AJ52" s="294"/>
      <c r="AK52" s="294"/>
      <c r="AL52" s="294"/>
    </row>
    <row r="53" spans="1:38" s="257" customFormat="1" ht="15" customHeight="1">
      <c r="A53" s="412">
        <v>17</v>
      </c>
      <c r="B53" s="386">
        <v>44629</v>
      </c>
      <c r="C53" s="413"/>
      <c r="D53" s="414" t="s">
        <v>189</v>
      </c>
      <c r="E53" s="285" t="s">
        <v>591</v>
      </c>
      <c r="F53" s="285">
        <v>441.5</v>
      </c>
      <c r="G53" s="285">
        <v>428</v>
      </c>
      <c r="H53" s="285">
        <v>449</v>
      </c>
      <c r="I53" s="285" t="s">
        <v>986</v>
      </c>
      <c r="J53" s="424" t="s">
        <v>938</v>
      </c>
      <c r="K53" s="424">
        <f t="shared" si="41"/>
        <v>7.5</v>
      </c>
      <c r="L53" s="421">
        <f t="shared" si="42"/>
        <v>-0.30905000000000005</v>
      </c>
      <c r="M53" s="425">
        <f t="shared" si="43"/>
        <v>1.6287542468856171E-2</v>
      </c>
      <c r="N53" s="424" t="s">
        <v>589</v>
      </c>
      <c r="O53" s="426">
        <v>44629</v>
      </c>
      <c r="P53" s="307"/>
      <c r="Q53" s="307"/>
      <c r="R53" s="308" t="s">
        <v>590</v>
      </c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46"/>
      <c r="AG53" s="246"/>
      <c r="AH53" s="246"/>
      <c r="AI53" s="305"/>
      <c r="AJ53" s="294"/>
      <c r="AK53" s="294"/>
      <c r="AL53" s="294"/>
    </row>
    <row r="54" spans="1:38" s="257" customFormat="1" ht="15" customHeight="1">
      <c r="A54" s="412">
        <v>18</v>
      </c>
      <c r="B54" s="386">
        <v>44630</v>
      </c>
      <c r="C54" s="413"/>
      <c r="D54" s="414" t="s">
        <v>520</v>
      </c>
      <c r="E54" s="285" t="s">
        <v>591</v>
      </c>
      <c r="F54" s="285">
        <v>1995</v>
      </c>
      <c r="G54" s="285">
        <v>1935</v>
      </c>
      <c r="H54" s="285">
        <v>2052.5</v>
      </c>
      <c r="I54" s="285" t="s">
        <v>997</v>
      </c>
      <c r="J54" s="424" t="s">
        <v>1071</v>
      </c>
      <c r="K54" s="424">
        <f t="shared" si="41"/>
        <v>57.5</v>
      </c>
      <c r="L54" s="421">
        <f t="shared" ref="L54" si="44">(F54*-0.7)/100</f>
        <v>-13.965</v>
      </c>
      <c r="M54" s="425">
        <f t="shared" si="43"/>
        <v>2.1822055137844611E-2</v>
      </c>
      <c r="N54" s="424" t="s">
        <v>589</v>
      </c>
      <c r="O54" s="426">
        <v>44637</v>
      </c>
      <c r="P54" s="307"/>
      <c r="Q54" s="307"/>
      <c r="R54" s="308" t="s">
        <v>590</v>
      </c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  <c r="AG54" s="246"/>
      <c r="AH54" s="246"/>
      <c r="AI54" s="305"/>
      <c r="AJ54" s="294"/>
      <c r="AK54" s="294"/>
      <c r="AL54" s="294"/>
    </row>
    <row r="55" spans="1:38" s="257" customFormat="1" ht="15" customHeight="1">
      <c r="A55" s="412">
        <v>19</v>
      </c>
      <c r="B55" s="386">
        <v>44630</v>
      </c>
      <c r="C55" s="413"/>
      <c r="D55" s="414" t="s">
        <v>101</v>
      </c>
      <c r="E55" s="285" t="s">
        <v>591</v>
      </c>
      <c r="F55" s="285">
        <v>153</v>
      </c>
      <c r="G55" s="285">
        <v>148</v>
      </c>
      <c r="H55" s="285">
        <v>157</v>
      </c>
      <c r="I55" s="285" t="s">
        <v>998</v>
      </c>
      <c r="J55" s="424" t="s">
        <v>1008</v>
      </c>
      <c r="K55" s="424">
        <f t="shared" ref="K55" si="45">H55-F55</f>
        <v>4</v>
      </c>
      <c r="L55" s="421">
        <f t="shared" ref="L55" si="46">(F55*-0.7)/100</f>
        <v>-1.071</v>
      </c>
      <c r="M55" s="425">
        <f t="shared" ref="M55" si="47">(K55+L55)/F55</f>
        <v>1.9143790849673204E-2</v>
      </c>
      <c r="N55" s="424" t="s">
        <v>589</v>
      </c>
      <c r="O55" s="426">
        <v>44635</v>
      </c>
      <c r="P55" s="307"/>
      <c r="Q55" s="307"/>
      <c r="R55" s="308" t="s">
        <v>590</v>
      </c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  <c r="AG55" s="246"/>
      <c r="AH55" s="246"/>
      <c r="AI55" s="305"/>
      <c r="AJ55" s="294"/>
      <c r="AK55" s="294"/>
      <c r="AL55" s="294"/>
    </row>
    <row r="56" spans="1:38" s="257" customFormat="1" ht="15" customHeight="1">
      <c r="A56" s="412">
        <v>20</v>
      </c>
      <c r="B56" s="386">
        <v>44631</v>
      </c>
      <c r="C56" s="413"/>
      <c r="D56" s="414" t="s">
        <v>120</v>
      </c>
      <c r="E56" s="285" t="s">
        <v>1011</v>
      </c>
      <c r="F56" s="285">
        <v>603</v>
      </c>
      <c r="G56" s="285">
        <v>622</v>
      </c>
      <c r="H56" s="285">
        <v>590.5</v>
      </c>
      <c r="I56" s="285" t="s">
        <v>1012</v>
      </c>
      <c r="J56" s="424" t="s">
        <v>1013</v>
      </c>
      <c r="K56" s="424">
        <f>F56-H56</f>
        <v>12.5</v>
      </c>
      <c r="L56" s="421">
        <f t="shared" ref="L56:L57" si="48">(F56*-0.07)/100</f>
        <v>-0.42210000000000003</v>
      </c>
      <c r="M56" s="425">
        <f t="shared" ref="M56:M58" si="49">(K56+L56)/F56</f>
        <v>2.0029684908789386E-2</v>
      </c>
      <c r="N56" s="424" t="s">
        <v>589</v>
      </c>
      <c r="O56" s="426">
        <v>44631</v>
      </c>
      <c r="P56" s="307"/>
      <c r="Q56" s="307"/>
      <c r="R56" s="308" t="s">
        <v>590</v>
      </c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  <c r="AG56" s="246"/>
      <c r="AH56" s="246"/>
      <c r="AI56" s="305"/>
      <c r="AJ56" s="294"/>
      <c r="AK56" s="294"/>
      <c r="AL56" s="294"/>
    </row>
    <row r="57" spans="1:38" s="257" customFormat="1" ht="15" customHeight="1">
      <c r="A57" s="460">
        <v>21</v>
      </c>
      <c r="B57" s="396">
        <v>44631</v>
      </c>
      <c r="C57" s="461"/>
      <c r="D57" s="462" t="s">
        <v>71</v>
      </c>
      <c r="E57" s="387" t="s">
        <v>591</v>
      </c>
      <c r="F57" s="387">
        <v>214.5</v>
      </c>
      <c r="G57" s="387">
        <v>207</v>
      </c>
      <c r="H57" s="387">
        <v>215</v>
      </c>
      <c r="I57" s="387" t="s">
        <v>1014</v>
      </c>
      <c r="J57" s="463" t="s">
        <v>1015</v>
      </c>
      <c r="K57" s="463">
        <f t="shared" ref="K57:K58" si="50">H57-F57</f>
        <v>0.5</v>
      </c>
      <c r="L57" s="464">
        <f t="shared" si="48"/>
        <v>-0.15015000000000001</v>
      </c>
      <c r="M57" s="465">
        <f t="shared" si="49"/>
        <v>1.6310023310023309E-3</v>
      </c>
      <c r="N57" s="463" t="s">
        <v>711</v>
      </c>
      <c r="O57" s="466">
        <v>44631</v>
      </c>
      <c r="P57" s="307"/>
      <c r="Q57" s="307"/>
      <c r="R57" s="308" t="s">
        <v>590</v>
      </c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  <c r="AH57" s="246"/>
      <c r="AI57" s="305"/>
      <c r="AJ57" s="294"/>
      <c r="AK57" s="294"/>
      <c r="AL57" s="294"/>
    </row>
    <row r="58" spans="1:38" s="257" customFormat="1" ht="15" customHeight="1">
      <c r="A58" s="422">
        <v>22</v>
      </c>
      <c r="B58" s="398">
        <v>44631</v>
      </c>
      <c r="C58" s="419"/>
      <c r="D58" s="423" t="s">
        <v>449</v>
      </c>
      <c r="E58" s="310" t="s">
        <v>591</v>
      </c>
      <c r="F58" s="310">
        <v>350</v>
      </c>
      <c r="G58" s="310">
        <v>338</v>
      </c>
      <c r="H58" s="310">
        <v>338</v>
      </c>
      <c r="I58" s="310" t="s">
        <v>964</v>
      </c>
      <c r="J58" s="408" t="s">
        <v>1072</v>
      </c>
      <c r="K58" s="408">
        <f t="shared" si="50"/>
        <v>-12</v>
      </c>
      <c r="L58" s="409">
        <f>(F58*-0.7)/100</f>
        <v>-2.4499999999999997</v>
      </c>
      <c r="M58" s="410">
        <f t="shared" si="49"/>
        <v>-4.1285714285714287E-2</v>
      </c>
      <c r="N58" s="408" t="s">
        <v>601</v>
      </c>
      <c r="O58" s="411">
        <v>44637</v>
      </c>
      <c r="P58" s="307"/>
      <c r="Q58" s="307"/>
      <c r="R58" s="308" t="s">
        <v>590</v>
      </c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46"/>
      <c r="AG58" s="246"/>
      <c r="AH58" s="246"/>
      <c r="AI58" s="305"/>
      <c r="AJ58" s="294"/>
      <c r="AK58" s="294"/>
      <c r="AL58" s="294"/>
    </row>
    <row r="59" spans="1:38" s="257" customFormat="1" ht="15" customHeight="1">
      <c r="A59" s="378">
        <v>23</v>
      </c>
      <c r="B59" s="248">
        <v>44634</v>
      </c>
      <c r="C59" s="379"/>
      <c r="D59" s="380" t="s">
        <v>71</v>
      </c>
      <c r="E59" s="251" t="s">
        <v>591</v>
      </c>
      <c r="F59" s="251" t="s">
        <v>1024</v>
      </c>
      <c r="G59" s="251">
        <v>204.5</v>
      </c>
      <c r="H59" s="251"/>
      <c r="I59" s="251" t="s">
        <v>1025</v>
      </c>
      <c r="J59" s="302" t="s">
        <v>592</v>
      </c>
      <c r="K59" s="302"/>
      <c r="L59" s="303"/>
      <c r="M59" s="304"/>
      <c r="N59" s="302"/>
      <c r="O59" s="339"/>
      <c r="P59" s="307"/>
      <c r="Q59" s="307"/>
      <c r="R59" s="308" t="s">
        <v>590</v>
      </c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46"/>
      <c r="AG59" s="246"/>
      <c r="AH59" s="246"/>
      <c r="AI59" s="305"/>
      <c r="AJ59" s="294"/>
      <c r="AK59" s="294"/>
      <c r="AL59" s="294"/>
    </row>
    <row r="60" spans="1:38" s="257" customFormat="1" ht="15" customHeight="1">
      <c r="A60" s="378">
        <v>24</v>
      </c>
      <c r="B60" s="248">
        <v>44635</v>
      </c>
      <c r="C60" s="379"/>
      <c r="D60" s="380" t="s">
        <v>491</v>
      </c>
      <c r="E60" s="251" t="s">
        <v>591</v>
      </c>
      <c r="F60" s="251" t="s">
        <v>1051</v>
      </c>
      <c r="G60" s="251">
        <v>1540</v>
      </c>
      <c r="H60" s="251"/>
      <c r="I60" s="251" t="s">
        <v>1052</v>
      </c>
      <c r="J60" s="302" t="s">
        <v>592</v>
      </c>
      <c r="K60" s="302"/>
      <c r="L60" s="303"/>
      <c r="M60" s="304"/>
      <c r="N60" s="302"/>
      <c r="O60" s="339"/>
      <c r="P60" s="307"/>
      <c r="Q60" s="307"/>
      <c r="R60" s="308" t="s">
        <v>590</v>
      </c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46"/>
      <c r="AG60" s="246"/>
      <c r="AH60" s="246"/>
      <c r="AI60" s="305"/>
      <c r="AJ60" s="294"/>
      <c r="AK60" s="294"/>
      <c r="AL60" s="294"/>
    </row>
    <row r="61" spans="1:38" s="257" customFormat="1" ht="15" customHeight="1">
      <c r="A61" s="412">
        <v>25</v>
      </c>
      <c r="B61" s="386">
        <v>44639</v>
      </c>
      <c r="C61" s="413"/>
      <c r="D61" s="414" t="s">
        <v>477</v>
      </c>
      <c r="E61" s="285" t="s">
        <v>591</v>
      </c>
      <c r="F61" s="285">
        <v>122.5</v>
      </c>
      <c r="G61" s="285">
        <v>118.5</v>
      </c>
      <c r="H61" s="285">
        <v>126</v>
      </c>
      <c r="I61" s="285" t="s">
        <v>1079</v>
      </c>
      <c r="J61" s="424" t="s">
        <v>1080</v>
      </c>
      <c r="K61" s="424">
        <f t="shared" ref="K61:K62" si="51">H61-F61</f>
        <v>3.5</v>
      </c>
      <c r="L61" s="421">
        <f>(F61*-0.07)/100</f>
        <v>-8.5750000000000007E-2</v>
      </c>
      <c r="M61" s="425">
        <f t="shared" ref="M61:M62" si="52">(K61+L61)/F61</f>
        <v>2.7871428571428571E-2</v>
      </c>
      <c r="N61" s="424" t="s">
        <v>589</v>
      </c>
      <c r="O61" s="426">
        <v>44637</v>
      </c>
      <c r="P61" s="307"/>
      <c r="Q61" s="307"/>
      <c r="R61" s="308" t="s">
        <v>1009</v>
      </c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246"/>
      <c r="AG61" s="246"/>
      <c r="AH61" s="246"/>
      <c r="AI61" s="305"/>
      <c r="AJ61" s="294"/>
      <c r="AK61" s="294"/>
      <c r="AL61" s="294"/>
    </row>
    <row r="62" spans="1:38" s="257" customFormat="1" ht="15" customHeight="1">
      <c r="A62" s="422">
        <v>26</v>
      </c>
      <c r="B62" s="398">
        <v>44641</v>
      </c>
      <c r="C62" s="419"/>
      <c r="D62" s="423" t="s">
        <v>1095</v>
      </c>
      <c r="E62" s="310" t="s">
        <v>591</v>
      </c>
      <c r="F62" s="310">
        <v>796</v>
      </c>
      <c r="G62" s="310">
        <v>774</v>
      </c>
      <c r="H62" s="310">
        <v>772</v>
      </c>
      <c r="I62" s="310" t="s">
        <v>1096</v>
      </c>
      <c r="J62" s="408" t="s">
        <v>1107</v>
      </c>
      <c r="K62" s="408">
        <f t="shared" si="51"/>
        <v>-24</v>
      </c>
      <c r="L62" s="409">
        <f t="shared" ref="L62" si="53">(F62*-0.07)/100</f>
        <v>-0.55720000000000003</v>
      </c>
      <c r="M62" s="410">
        <f t="shared" si="52"/>
        <v>-3.0850753768844223E-2</v>
      </c>
      <c r="N62" s="408" t="s">
        <v>601</v>
      </c>
      <c r="O62" s="411">
        <v>44641</v>
      </c>
      <c r="P62" s="307"/>
      <c r="Q62" s="307"/>
      <c r="R62" s="308"/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246"/>
      <c r="AG62" s="246"/>
      <c r="AH62" s="246"/>
      <c r="AI62" s="305"/>
      <c r="AJ62" s="294"/>
      <c r="AK62" s="294"/>
      <c r="AL62" s="294"/>
    </row>
    <row r="63" spans="1:38" s="257" customFormat="1" ht="15" customHeight="1">
      <c r="A63" s="378">
        <v>27</v>
      </c>
      <c r="B63" s="248">
        <v>44641</v>
      </c>
      <c r="C63" s="379"/>
      <c r="D63" s="380" t="s">
        <v>124</v>
      </c>
      <c r="E63" s="251" t="s">
        <v>591</v>
      </c>
      <c r="F63" s="251" t="s">
        <v>1105</v>
      </c>
      <c r="G63" s="251">
        <v>695</v>
      </c>
      <c r="H63" s="251"/>
      <c r="I63" s="251" t="s">
        <v>1106</v>
      </c>
      <c r="J63" s="302" t="s">
        <v>592</v>
      </c>
      <c r="K63" s="302"/>
      <c r="L63" s="303"/>
      <c r="M63" s="304"/>
      <c r="N63" s="302"/>
      <c r="O63" s="339"/>
      <c r="P63" s="307"/>
      <c r="Q63" s="307"/>
      <c r="R63" s="308"/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246"/>
      <c r="AG63" s="246"/>
      <c r="AH63" s="246"/>
      <c r="AI63" s="305"/>
      <c r="AJ63" s="294"/>
      <c r="AK63" s="294"/>
      <c r="AL63" s="294"/>
    </row>
    <row r="64" spans="1:38" s="257" customFormat="1" ht="15" customHeight="1">
      <c r="A64" s="378">
        <v>28</v>
      </c>
      <c r="B64" s="248">
        <v>44642</v>
      </c>
      <c r="C64" s="379"/>
      <c r="D64" s="380" t="s">
        <v>314</v>
      </c>
      <c r="E64" s="251" t="s">
        <v>591</v>
      </c>
      <c r="F64" s="251" t="s">
        <v>1120</v>
      </c>
      <c r="G64" s="251">
        <v>2970</v>
      </c>
      <c r="H64" s="251"/>
      <c r="I64" s="251" t="s">
        <v>1121</v>
      </c>
      <c r="J64" s="302" t="s">
        <v>592</v>
      </c>
      <c r="K64" s="302"/>
      <c r="L64" s="303"/>
      <c r="M64" s="304"/>
      <c r="N64" s="302"/>
      <c r="O64" s="339"/>
      <c r="P64" s="307"/>
      <c r="Q64" s="307"/>
      <c r="R64" s="308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305"/>
      <c r="AJ64" s="294"/>
      <c r="AK64" s="294"/>
      <c r="AL64" s="294"/>
    </row>
    <row r="65" spans="1:38" s="257" customFormat="1" ht="15" customHeight="1">
      <c r="A65" s="378">
        <v>29</v>
      </c>
      <c r="B65" s="248">
        <v>44643</v>
      </c>
      <c r="C65" s="379"/>
      <c r="D65" s="380" t="s">
        <v>120</v>
      </c>
      <c r="E65" s="251" t="s">
        <v>1011</v>
      </c>
      <c r="F65" s="251" t="s">
        <v>1173</v>
      </c>
      <c r="G65" s="251">
        <v>622</v>
      </c>
      <c r="H65" s="251"/>
      <c r="I65" s="251" t="s">
        <v>1012</v>
      </c>
      <c r="J65" s="302" t="s">
        <v>592</v>
      </c>
      <c r="K65" s="302"/>
      <c r="L65" s="303"/>
      <c r="M65" s="304"/>
      <c r="N65" s="302"/>
      <c r="O65" s="339"/>
      <c r="P65" s="307"/>
      <c r="Q65" s="307"/>
      <c r="R65" s="308"/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246"/>
      <c r="AG65" s="246"/>
      <c r="AH65" s="246"/>
      <c r="AI65" s="305"/>
      <c r="AJ65" s="294"/>
      <c r="AK65" s="294"/>
      <c r="AL65" s="294"/>
    </row>
    <row r="66" spans="1:38" s="270" customFormat="1" ht="15" customHeight="1">
      <c r="K66" s="252"/>
      <c r="L66" s="283"/>
      <c r="M66" s="325"/>
      <c r="N66" s="252"/>
      <c r="O66" s="293"/>
      <c r="P66" s="1"/>
      <c r="Q66" s="1"/>
      <c r="R66" s="32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327"/>
      <c r="AJ66" s="326"/>
      <c r="AK66" s="326"/>
      <c r="AL66" s="326"/>
    </row>
    <row r="67" spans="1:38" ht="15" customHeight="1">
      <c r="A67" s="312"/>
      <c r="B67" s="313"/>
      <c r="C67" s="314"/>
      <c r="D67" s="315"/>
      <c r="E67" s="316"/>
      <c r="F67" s="316"/>
      <c r="G67" s="316"/>
      <c r="H67" s="316"/>
      <c r="I67" s="316"/>
      <c r="J67" s="317"/>
      <c r="K67" s="317"/>
      <c r="L67" s="318"/>
      <c r="M67" s="319"/>
      <c r="N67" s="317"/>
      <c r="O67" s="320"/>
      <c r="P67" s="1"/>
      <c r="Q67" s="1"/>
      <c r="R67" s="32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44.25" customHeight="1">
      <c r="A68" s="119" t="s">
        <v>593</v>
      </c>
      <c r="B68" s="142"/>
      <c r="C68" s="142"/>
      <c r="D68" s="1"/>
      <c r="E68" s="6"/>
      <c r="F68" s="6"/>
      <c r="G68" s="6"/>
      <c r="H68" s="6" t="s">
        <v>605</v>
      </c>
      <c r="I68" s="6"/>
      <c r="J68" s="6"/>
      <c r="K68" s="115"/>
      <c r="L68" s="144"/>
      <c r="M68" s="115"/>
      <c r="N68" s="116"/>
      <c r="O68" s="115"/>
      <c r="P68" s="1"/>
      <c r="Q68" s="1"/>
      <c r="R68" s="6"/>
      <c r="S68" s="1"/>
      <c r="T68" s="1"/>
      <c r="U68" s="1"/>
      <c r="V68" s="1"/>
      <c r="W68" s="1"/>
      <c r="X68" s="1"/>
      <c r="Y68" s="1"/>
      <c r="Z68" s="1"/>
      <c r="AA68" s="1"/>
      <c r="AB68" s="1"/>
      <c r="AC68" s="297"/>
      <c r="AD68" s="297"/>
      <c r="AE68" s="297"/>
      <c r="AF68" s="297"/>
      <c r="AG68" s="297"/>
      <c r="AH68" s="297"/>
    </row>
    <row r="69" spans="1:38" ht="12.75" customHeight="1">
      <c r="A69" s="126" t="s">
        <v>594</v>
      </c>
      <c r="B69" s="119"/>
      <c r="C69" s="119"/>
      <c r="D69" s="119"/>
      <c r="E69" s="41"/>
      <c r="F69" s="127" t="s">
        <v>595</v>
      </c>
      <c r="G69" s="56"/>
      <c r="H69" s="41"/>
      <c r="I69" s="56"/>
      <c r="J69" s="6"/>
      <c r="K69" s="145"/>
      <c r="L69" s="146"/>
      <c r="M69" s="6"/>
      <c r="N69" s="109"/>
      <c r="O69" s="147"/>
      <c r="P69" s="41"/>
      <c r="Q69" s="41"/>
      <c r="R69" s="6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</row>
    <row r="70" spans="1:38" ht="14.25" customHeight="1">
      <c r="A70" s="126"/>
      <c r="B70" s="119"/>
      <c r="C70" s="119"/>
      <c r="D70" s="119"/>
      <c r="E70" s="6"/>
      <c r="F70" s="127" t="s">
        <v>597</v>
      </c>
      <c r="G70" s="56"/>
      <c r="H70" s="41"/>
      <c r="I70" s="56"/>
      <c r="J70" s="6"/>
      <c r="K70" s="145"/>
      <c r="L70" s="146"/>
      <c r="M70" s="6"/>
      <c r="N70" s="109"/>
      <c r="O70" s="147"/>
      <c r="P70" s="41"/>
      <c r="Q70" s="41"/>
      <c r="R70" s="6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</row>
    <row r="71" spans="1:38" ht="14.25" customHeight="1">
      <c r="A71" s="119"/>
      <c r="B71" s="119"/>
      <c r="C71" s="119"/>
      <c r="D71" s="119"/>
      <c r="E71" s="6"/>
      <c r="F71" s="6"/>
      <c r="G71" s="6"/>
      <c r="H71" s="6"/>
      <c r="I71" s="6"/>
      <c r="J71" s="132"/>
      <c r="K71" s="129"/>
      <c r="L71" s="130"/>
      <c r="M71" s="6"/>
      <c r="N71" s="133"/>
      <c r="O71" s="1"/>
      <c r="P71" s="41"/>
      <c r="Q71" s="41"/>
      <c r="R71" s="6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</row>
    <row r="72" spans="1:38" ht="12.75" customHeight="1">
      <c r="A72" s="148" t="s">
        <v>606</v>
      </c>
      <c r="B72" s="148"/>
      <c r="C72" s="148"/>
      <c r="D72" s="148"/>
      <c r="E72" s="6"/>
      <c r="F72" s="6"/>
      <c r="G72" s="6"/>
      <c r="H72" s="6"/>
      <c r="I72" s="6"/>
      <c r="J72" s="6"/>
      <c r="K72" s="6"/>
      <c r="L72" s="6"/>
      <c r="M72" s="6"/>
      <c r="N72" s="6"/>
      <c r="O72" s="21"/>
      <c r="Q72" s="41"/>
      <c r="R72" s="6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</row>
    <row r="73" spans="1:38" ht="38.25" customHeight="1">
      <c r="A73" s="96" t="s">
        <v>16</v>
      </c>
      <c r="B73" s="96" t="s">
        <v>566</v>
      </c>
      <c r="C73" s="96"/>
      <c r="D73" s="97" t="s">
        <v>577</v>
      </c>
      <c r="E73" s="96" t="s">
        <v>578</v>
      </c>
      <c r="F73" s="96" t="s">
        <v>579</v>
      </c>
      <c r="G73" s="96" t="s">
        <v>599</v>
      </c>
      <c r="H73" s="96" t="s">
        <v>581</v>
      </c>
      <c r="I73" s="96" t="s">
        <v>582</v>
      </c>
      <c r="J73" s="95" t="s">
        <v>583</v>
      </c>
      <c r="K73" s="149" t="s">
        <v>607</v>
      </c>
      <c r="L73" s="98" t="s">
        <v>585</v>
      </c>
      <c r="M73" s="149" t="s">
        <v>608</v>
      </c>
      <c r="N73" s="96" t="s">
        <v>609</v>
      </c>
      <c r="O73" s="95" t="s">
        <v>587</v>
      </c>
      <c r="P73" s="97" t="s">
        <v>588</v>
      </c>
      <c r="Q73" s="41"/>
      <c r="R73" s="6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</row>
    <row r="74" spans="1:38" s="247" customFormat="1" ht="13.5" customHeight="1">
      <c r="A74" s="310">
        <v>1</v>
      </c>
      <c r="B74" s="358">
        <v>44620</v>
      </c>
      <c r="C74" s="337"/>
      <c r="D74" s="337" t="s">
        <v>869</v>
      </c>
      <c r="E74" s="310" t="s">
        <v>591</v>
      </c>
      <c r="F74" s="310">
        <v>1436</v>
      </c>
      <c r="G74" s="310">
        <v>1414</v>
      </c>
      <c r="H74" s="311">
        <v>1414</v>
      </c>
      <c r="I74" s="311" t="s">
        <v>875</v>
      </c>
      <c r="J74" s="322" t="s">
        <v>878</v>
      </c>
      <c r="K74" s="311">
        <f t="shared" ref="K74:K75" si="54">H74-F74</f>
        <v>-22</v>
      </c>
      <c r="L74" s="333">
        <f t="shared" ref="L74:L75" si="55">(H74*N74)*0.07%</f>
        <v>544.3900000000001</v>
      </c>
      <c r="M74" s="334">
        <f t="shared" ref="M74:M75" si="56">(K74*N74)-L74</f>
        <v>-12644.39</v>
      </c>
      <c r="N74" s="311">
        <v>550</v>
      </c>
      <c r="O74" s="335" t="s">
        <v>601</v>
      </c>
      <c r="P74" s="336">
        <v>44622</v>
      </c>
      <c r="Q74" s="249"/>
      <c r="R74" s="253" t="s">
        <v>590</v>
      </c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316"/>
      <c r="AG74" s="313"/>
      <c r="AH74" s="249"/>
      <c r="AI74" s="249"/>
      <c r="AJ74" s="316"/>
      <c r="AK74" s="316"/>
      <c r="AL74" s="316"/>
    </row>
    <row r="75" spans="1:38" s="247" customFormat="1" ht="13.5" customHeight="1">
      <c r="A75" s="285">
        <v>2</v>
      </c>
      <c r="B75" s="357">
        <v>44620</v>
      </c>
      <c r="C75" s="355"/>
      <c r="D75" s="355" t="s">
        <v>874</v>
      </c>
      <c r="E75" s="285" t="s">
        <v>591</v>
      </c>
      <c r="F75" s="285">
        <v>2342.5</v>
      </c>
      <c r="G75" s="285">
        <v>2300</v>
      </c>
      <c r="H75" s="338">
        <v>2368</v>
      </c>
      <c r="I75" s="338" t="s">
        <v>876</v>
      </c>
      <c r="J75" s="350" t="s">
        <v>861</v>
      </c>
      <c r="K75" s="338">
        <f t="shared" si="54"/>
        <v>25.5</v>
      </c>
      <c r="L75" s="351">
        <f t="shared" si="55"/>
        <v>455.84000000000009</v>
      </c>
      <c r="M75" s="352">
        <f t="shared" si="56"/>
        <v>6556.66</v>
      </c>
      <c r="N75" s="338">
        <v>275</v>
      </c>
      <c r="O75" s="353" t="s">
        <v>589</v>
      </c>
      <c r="P75" s="354">
        <v>44257</v>
      </c>
      <c r="Q75" s="249"/>
      <c r="R75" s="253" t="s">
        <v>1009</v>
      </c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316"/>
      <c r="AG75" s="313"/>
      <c r="AH75" s="249"/>
      <c r="AI75" s="249"/>
      <c r="AJ75" s="316"/>
      <c r="AK75" s="316"/>
      <c r="AL75" s="316"/>
    </row>
    <row r="76" spans="1:38" s="247" customFormat="1" ht="13.5" customHeight="1">
      <c r="A76" s="310">
        <v>3</v>
      </c>
      <c r="B76" s="398">
        <v>44622</v>
      </c>
      <c r="C76" s="337"/>
      <c r="D76" s="337" t="s">
        <v>868</v>
      </c>
      <c r="E76" s="310" t="s">
        <v>591</v>
      </c>
      <c r="F76" s="310">
        <v>661</v>
      </c>
      <c r="G76" s="310">
        <v>642</v>
      </c>
      <c r="H76" s="311">
        <v>644</v>
      </c>
      <c r="I76" s="311" t="s">
        <v>879</v>
      </c>
      <c r="J76" s="322" t="s">
        <v>911</v>
      </c>
      <c r="K76" s="311">
        <f t="shared" ref="K76" si="57">H76-F76</f>
        <v>-17</v>
      </c>
      <c r="L76" s="333">
        <f t="shared" ref="L76" si="58">(H76*N76)*0.07%</f>
        <v>338.1</v>
      </c>
      <c r="M76" s="334">
        <f t="shared" ref="M76" si="59">(K76*N76)-L76</f>
        <v>-13088.1</v>
      </c>
      <c r="N76" s="311">
        <v>750</v>
      </c>
      <c r="O76" s="335" t="s">
        <v>601</v>
      </c>
      <c r="P76" s="336">
        <v>44623</v>
      </c>
      <c r="Q76" s="249"/>
      <c r="R76" s="253" t="s">
        <v>1009</v>
      </c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316"/>
      <c r="AG76" s="313"/>
      <c r="AH76" s="249"/>
      <c r="AI76" s="249"/>
      <c r="AJ76" s="316"/>
      <c r="AK76" s="316"/>
      <c r="AL76" s="316"/>
    </row>
    <row r="77" spans="1:38" s="247" customFormat="1" ht="13.5" customHeight="1">
      <c r="A77" s="285">
        <v>4</v>
      </c>
      <c r="B77" s="386">
        <v>44622</v>
      </c>
      <c r="C77" s="355"/>
      <c r="D77" s="355" t="s">
        <v>880</v>
      </c>
      <c r="E77" s="285" t="s">
        <v>591</v>
      </c>
      <c r="F77" s="285">
        <v>1702.5</v>
      </c>
      <c r="G77" s="285">
        <v>1662</v>
      </c>
      <c r="H77" s="338">
        <v>1730</v>
      </c>
      <c r="I77" s="338" t="s">
        <v>881</v>
      </c>
      <c r="J77" s="350" t="s">
        <v>910</v>
      </c>
      <c r="K77" s="338">
        <f t="shared" ref="K77:K80" si="60">H77-F77</f>
        <v>27.5</v>
      </c>
      <c r="L77" s="351">
        <f t="shared" ref="L77:L80" si="61">(H77*N77)*0.07%</f>
        <v>363.30000000000007</v>
      </c>
      <c r="M77" s="352">
        <f t="shared" ref="M77:M80" si="62">(K77*N77)-L77</f>
        <v>7886.7</v>
      </c>
      <c r="N77" s="338">
        <v>300</v>
      </c>
      <c r="O77" s="353" t="s">
        <v>589</v>
      </c>
      <c r="P77" s="354">
        <v>44258</v>
      </c>
      <c r="Q77" s="249"/>
      <c r="R77" s="253" t="s">
        <v>590</v>
      </c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316"/>
      <c r="AG77" s="313"/>
      <c r="AH77" s="249"/>
      <c r="AI77" s="249"/>
      <c r="AJ77" s="316"/>
      <c r="AK77" s="316"/>
      <c r="AL77" s="316"/>
    </row>
    <row r="78" spans="1:38" s="247" customFormat="1" ht="13.5" customHeight="1">
      <c r="A78" s="285">
        <v>5</v>
      </c>
      <c r="B78" s="386">
        <v>44622</v>
      </c>
      <c r="C78" s="355"/>
      <c r="D78" s="355" t="s">
        <v>885</v>
      </c>
      <c r="E78" s="285" t="s">
        <v>591</v>
      </c>
      <c r="F78" s="285">
        <v>2342.5</v>
      </c>
      <c r="G78" s="285">
        <v>2305</v>
      </c>
      <c r="H78" s="338">
        <v>2387.5</v>
      </c>
      <c r="I78" s="338" t="s">
        <v>888</v>
      </c>
      <c r="J78" s="350" t="s">
        <v>912</v>
      </c>
      <c r="K78" s="338">
        <f t="shared" si="60"/>
        <v>45</v>
      </c>
      <c r="L78" s="351">
        <f t="shared" si="61"/>
        <v>626.71875000000011</v>
      </c>
      <c r="M78" s="352">
        <f t="shared" si="62"/>
        <v>16248.28125</v>
      </c>
      <c r="N78" s="338">
        <v>375</v>
      </c>
      <c r="O78" s="353" t="s">
        <v>589</v>
      </c>
      <c r="P78" s="354">
        <v>44258</v>
      </c>
      <c r="Q78" s="249"/>
      <c r="R78" s="253" t="s">
        <v>1009</v>
      </c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316"/>
      <c r="AG78" s="313"/>
      <c r="AH78" s="249"/>
      <c r="AI78" s="249"/>
      <c r="AJ78" s="316"/>
      <c r="AK78" s="316"/>
      <c r="AL78" s="316"/>
    </row>
    <row r="79" spans="1:38" s="247" customFormat="1" ht="13.5" customHeight="1">
      <c r="A79" s="285">
        <v>6</v>
      </c>
      <c r="B79" s="386">
        <v>44622</v>
      </c>
      <c r="C79" s="355"/>
      <c r="D79" s="355" t="s">
        <v>886</v>
      </c>
      <c r="E79" s="285" t="s">
        <v>591</v>
      </c>
      <c r="F79" s="285">
        <v>280.5</v>
      </c>
      <c r="G79" s="285">
        <v>274</v>
      </c>
      <c r="H79" s="338">
        <v>285.5</v>
      </c>
      <c r="I79" s="338" t="s">
        <v>887</v>
      </c>
      <c r="J79" s="350" t="s">
        <v>913</v>
      </c>
      <c r="K79" s="338">
        <f t="shared" si="60"/>
        <v>5</v>
      </c>
      <c r="L79" s="351">
        <f t="shared" si="61"/>
        <v>339.74500000000006</v>
      </c>
      <c r="M79" s="352">
        <f t="shared" si="62"/>
        <v>8160.2550000000001</v>
      </c>
      <c r="N79" s="338">
        <v>1700</v>
      </c>
      <c r="O79" s="353" t="s">
        <v>589</v>
      </c>
      <c r="P79" s="354">
        <v>44258</v>
      </c>
      <c r="Q79" s="249"/>
      <c r="R79" s="253" t="s">
        <v>1009</v>
      </c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316"/>
      <c r="AG79" s="313"/>
      <c r="AH79" s="249"/>
      <c r="AI79" s="249"/>
      <c r="AJ79" s="316"/>
      <c r="AK79" s="316"/>
      <c r="AL79" s="316"/>
    </row>
    <row r="80" spans="1:38" s="247" customFormat="1" ht="13.5" customHeight="1">
      <c r="A80" s="310">
        <v>7</v>
      </c>
      <c r="B80" s="398">
        <v>44623</v>
      </c>
      <c r="C80" s="337"/>
      <c r="D80" s="337" t="s">
        <v>904</v>
      </c>
      <c r="E80" s="310" t="s">
        <v>591</v>
      </c>
      <c r="F80" s="310">
        <v>2337.5</v>
      </c>
      <c r="G80" s="310">
        <v>2300</v>
      </c>
      <c r="H80" s="311">
        <v>2300</v>
      </c>
      <c r="I80" s="311" t="s">
        <v>888</v>
      </c>
      <c r="J80" s="322" t="s">
        <v>935</v>
      </c>
      <c r="K80" s="311">
        <f t="shared" si="60"/>
        <v>-37.5</v>
      </c>
      <c r="L80" s="333">
        <f t="shared" si="61"/>
        <v>603.75000000000011</v>
      </c>
      <c r="M80" s="334">
        <f t="shared" si="62"/>
        <v>-14666.25</v>
      </c>
      <c r="N80" s="311">
        <v>375</v>
      </c>
      <c r="O80" s="335" t="s">
        <v>601</v>
      </c>
      <c r="P80" s="336">
        <v>44624</v>
      </c>
      <c r="Q80" s="249"/>
      <c r="R80" s="253" t="s">
        <v>1009</v>
      </c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316"/>
      <c r="AG80" s="313"/>
      <c r="AH80" s="249"/>
      <c r="AI80" s="249"/>
      <c r="AJ80" s="316"/>
      <c r="AK80" s="316"/>
      <c r="AL80" s="316"/>
    </row>
    <row r="81" spans="1:38" s="247" customFormat="1" ht="13.5" customHeight="1">
      <c r="A81" s="285">
        <v>8</v>
      </c>
      <c r="B81" s="386">
        <v>44623</v>
      </c>
      <c r="C81" s="355"/>
      <c r="D81" s="355" t="s">
        <v>886</v>
      </c>
      <c r="E81" s="285" t="s">
        <v>591</v>
      </c>
      <c r="F81" s="285">
        <v>276.5</v>
      </c>
      <c r="G81" s="285">
        <v>269</v>
      </c>
      <c r="H81" s="338">
        <v>281.5</v>
      </c>
      <c r="I81" s="338" t="s">
        <v>908</v>
      </c>
      <c r="J81" s="350" t="s">
        <v>913</v>
      </c>
      <c r="K81" s="338">
        <f t="shared" ref="K81" si="63">H81-F81</f>
        <v>5</v>
      </c>
      <c r="L81" s="351">
        <f t="shared" ref="L81" si="64">(H81*N81)*0.07%</f>
        <v>334.98500000000007</v>
      </c>
      <c r="M81" s="352">
        <f t="shared" ref="M81" si="65">(K81*N81)-L81</f>
        <v>8165.0150000000003</v>
      </c>
      <c r="N81" s="338">
        <v>1700</v>
      </c>
      <c r="O81" s="353" t="s">
        <v>589</v>
      </c>
      <c r="P81" s="354">
        <v>44259</v>
      </c>
      <c r="Q81" s="249"/>
      <c r="R81" s="253" t="s">
        <v>1009</v>
      </c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316"/>
      <c r="AG81" s="313"/>
      <c r="AH81" s="249"/>
      <c r="AI81" s="249"/>
      <c r="AJ81" s="316"/>
      <c r="AK81" s="316"/>
      <c r="AL81" s="316"/>
    </row>
    <row r="82" spans="1:38" s="247" customFormat="1" ht="13.5" customHeight="1">
      <c r="A82" s="285">
        <v>9</v>
      </c>
      <c r="B82" s="386">
        <v>44259</v>
      </c>
      <c r="C82" s="355"/>
      <c r="D82" s="355" t="s">
        <v>919</v>
      </c>
      <c r="E82" s="285" t="s">
        <v>591</v>
      </c>
      <c r="F82" s="285">
        <v>459.5</v>
      </c>
      <c r="G82" s="285">
        <v>451</v>
      </c>
      <c r="H82" s="338">
        <v>465.5</v>
      </c>
      <c r="I82" s="338" t="s">
        <v>920</v>
      </c>
      <c r="J82" s="350" t="s">
        <v>909</v>
      </c>
      <c r="K82" s="338">
        <f t="shared" ref="K82" si="66">H82-F82</f>
        <v>6</v>
      </c>
      <c r="L82" s="351">
        <f t="shared" ref="L82" si="67">(H82*N82)*0.07%</f>
        <v>488.77500000000009</v>
      </c>
      <c r="M82" s="352">
        <f t="shared" ref="M82" si="68">(K82*N82)-L82</f>
        <v>8511.2250000000004</v>
      </c>
      <c r="N82" s="338">
        <v>1500</v>
      </c>
      <c r="O82" s="353" t="s">
        <v>589</v>
      </c>
      <c r="P82" s="354">
        <v>44259</v>
      </c>
      <c r="Q82" s="249"/>
      <c r="R82" s="253" t="s">
        <v>590</v>
      </c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316"/>
      <c r="AG82" s="313"/>
      <c r="AH82" s="249"/>
      <c r="AI82" s="249"/>
      <c r="AJ82" s="316"/>
      <c r="AK82" s="316"/>
      <c r="AL82" s="316"/>
    </row>
    <row r="83" spans="1:38" s="247" customFormat="1" ht="13.5" customHeight="1">
      <c r="A83" s="285">
        <v>10</v>
      </c>
      <c r="B83" s="386">
        <v>44259</v>
      </c>
      <c r="C83" s="355"/>
      <c r="D83" s="355" t="s">
        <v>921</v>
      </c>
      <c r="E83" s="285" t="s">
        <v>591</v>
      </c>
      <c r="F83" s="285">
        <v>3105</v>
      </c>
      <c r="G83" s="285">
        <v>3030</v>
      </c>
      <c r="H83" s="338">
        <v>3165</v>
      </c>
      <c r="I83" s="338" t="s">
        <v>922</v>
      </c>
      <c r="J83" s="350" t="s">
        <v>798</v>
      </c>
      <c r="K83" s="338">
        <f t="shared" ref="K83:K86" si="69">H83-F83</f>
        <v>60</v>
      </c>
      <c r="L83" s="351">
        <f t="shared" ref="L83:L86" si="70">(H83*N83)*0.07%</f>
        <v>387.71250000000003</v>
      </c>
      <c r="M83" s="352">
        <f t="shared" ref="M83:M86" si="71">(K83*N83)-L83</f>
        <v>10112.2875</v>
      </c>
      <c r="N83" s="338">
        <v>175</v>
      </c>
      <c r="O83" s="353" t="s">
        <v>589</v>
      </c>
      <c r="P83" s="354">
        <v>44259</v>
      </c>
      <c r="Q83" s="249"/>
      <c r="R83" s="253" t="s">
        <v>1009</v>
      </c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316"/>
      <c r="AG83" s="313"/>
      <c r="AH83" s="249"/>
      <c r="AI83" s="249"/>
      <c r="AJ83" s="316"/>
      <c r="AK83" s="316"/>
      <c r="AL83" s="316"/>
    </row>
    <row r="84" spans="1:38" s="247" customFormat="1" ht="13.5" customHeight="1">
      <c r="A84" s="285">
        <v>11</v>
      </c>
      <c r="B84" s="386">
        <v>44259</v>
      </c>
      <c r="C84" s="355"/>
      <c r="D84" s="355" t="s">
        <v>880</v>
      </c>
      <c r="E84" s="285" t="s">
        <v>591</v>
      </c>
      <c r="F84" s="285">
        <v>1698</v>
      </c>
      <c r="G84" s="285">
        <v>1658</v>
      </c>
      <c r="H84" s="338">
        <v>1731</v>
      </c>
      <c r="I84" s="338" t="s">
        <v>881</v>
      </c>
      <c r="J84" s="350" t="s">
        <v>936</v>
      </c>
      <c r="K84" s="338">
        <f t="shared" si="69"/>
        <v>33</v>
      </c>
      <c r="L84" s="351">
        <f t="shared" si="70"/>
        <v>363.51000000000005</v>
      </c>
      <c r="M84" s="352">
        <f t="shared" si="71"/>
        <v>9536.49</v>
      </c>
      <c r="N84" s="338">
        <v>300</v>
      </c>
      <c r="O84" s="353" t="s">
        <v>589</v>
      </c>
      <c r="P84" s="354">
        <v>44259</v>
      </c>
      <c r="Q84" s="249"/>
      <c r="R84" s="253" t="s">
        <v>590</v>
      </c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316"/>
      <c r="AG84" s="313"/>
      <c r="AH84" s="249"/>
      <c r="AI84" s="249"/>
      <c r="AJ84" s="316"/>
      <c r="AK84" s="316"/>
      <c r="AL84" s="316"/>
    </row>
    <row r="85" spans="1:38" s="247" customFormat="1" ht="13.5" customHeight="1">
      <c r="A85" s="285">
        <v>12</v>
      </c>
      <c r="B85" s="386">
        <v>44259</v>
      </c>
      <c r="C85" s="355"/>
      <c r="D85" s="355" t="s">
        <v>923</v>
      </c>
      <c r="E85" s="285" t="s">
        <v>591</v>
      </c>
      <c r="F85" s="285">
        <v>1422.5</v>
      </c>
      <c r="G85" s="285">
        <v>1400</v>
      </c>
      <c r="H85" s="338">
        <v>1437</v>
      </c>
      <c r="I85" s="338" t="s">
        <v>924</v>
      </c>
      <c r="J85" s="350" t="s">
        <v>937</v>
      </c>
      <c r="K85" s="338">
        <f t="shared" si="69"/>
        <v>14.5</v>
      </c>
      <c r="L85" s="351">
        <f t="shared" si="70"/>
        <v>653.83500000000015</v>
      </c>
      <c r="M85" s="352">
        <f t="shared" si="71"/>
        <v>8771.1649999999991</v>
      </c>
      <c r="N85" s="338">
        <v>650</v>
      </c>
      <c r="O85" s="353" t="s">
        <v>589</v>
      </c>
      <c r="P85" s="354">
        <v>44259</v>
      </c>
      <c r="Q85" s="249"/>
      <c r="R85" s="253" t="s">
        <v>1009</v>
      </c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316"/>
      <c r="AG85" s="313"/>
      <c r="AH85" s="249"/>
      <c r="AI85" s="249"/>
      <c r="AJ85" s="316"/>
      <c r="AK85" s="316"/>
      <c r="AL85" s="316"/>
    </row>
    <row r="86" spans="1:38" s="247" customFormat="1" ht="13.5" customHeight="1">
      <c r="A86" s="310">
        <v>13</v>
      </c>
      <c r="B86" s="398">
        <v>44259</v>
      </c>
      <c r="C86" s="337"/>
      <c r="D86" s="337" t="s">
        <v>874</v>
      </c>
      <c r="E86" s="310" t="s">
        <v>591</v>
      </c>
      <c r="F86" s="310">
        <v>2322</v>
      </c>
      <c r="G86" s="310">
        <v>2275</v>
      </c>
      <c r="H86" s="311">
        <v>2275</v>
      </c>
      <c r="I86" s="311" t="s">
        <v>934</v>
      </c>
      <c r="J86" s="322" t="s">
        <v>948</v>
      </c>
      <c r="K86" s="311">
        <f t="shared" si="69"/>
        <v>-47</v>
      </c>
      <c r="L86" s="333">
        <f t="shared" si="70"/>
        <v>437.93750000000006</v>
      </c>
      <c r="M86" s="334">
        <f t="shared" si="71"/>
        <v>-13362.9375</v>
      </c>
      <c r="N86" s="311">
        <v>275</v>
      </c>
      <c r="O86" s="335" t="s">
        <v>601</v>
      </c>
      <c r="P86" s="336">
        <v>44627</v>
      </c>
      <c r="Q86" s="249"/>
      <c r="R86" s="253" t="s">
        <v>1009</v>
      </c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316"/>
      <c r="AG86" s="313"/>
      <c r="AH86" s="249"/>
      <c r="AI86" s="249"/>
      <c r="AJ86" s="316"/>
      <c r="AK86" s="316"/>
      <c r="AL86" s="316"/>
    </row>
    <row r="87" spans="1:38" s="247" customFormat="1" ht="13.5" customHeight="1">
      <c r="A87" s="397">
        <v>14</v>
      </c>
      <c r="B87" s="386">
        <v>44627</v>
      </c>
      <c r="C87" s="355"/>
      <c r="D87" s="355" t="s">
        <v>944</v>
      </c>
      <c r="E87" s="285" t="s">
        <v>591</v>
      </c>
      <c r="F87" s="285">
        <v>1137</v>
      </c>
      <c r="G87" s="285">
        <v>1120</v>
      </c>
      <c r="H87" s="338">
        <v>1151</v>
      </c>
      <c r="I87" s="338" t="s">
        <v>945</v>
      </c>
      <c r="J87" s="350" t="s">
        <v>946</v>
      </c>
      <c r="K87" s="338">
        <f t="shared" ref="K87:K90" si="72">H87-F87</f>
        <v>14</v>
      </c>
      <c r="L87" s="351">
        <f t="shared" ref="L87:L90" si="73">(H87*N87)*0.07%</f>
        <v>563.99000000000012</v>
      </c>
      <c r="M87" s="352">
        <f t="shared" ref="M87:M90" si="74">(K87*N87)-L87</f>
        <v>9236.01</v>
      </c>
      <c r="N87" s="338">
        <v>700</v>
      </c>
      <c r="O87" s="353" t="s">
        <v>589</v>
      </c>
      <c r="P87" s="354">
        <v>44262</v>
      </c>
      <c r="Q87" s="249"/>
      <c r="R87" s="253" t="s">
        <v>1009</v>
      </c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316"/>
      <c r="AG87" s="313"/>
      <c r="AH87" s="249"/>
      <c r="AI87" s="249"/>
      <c r="AJ87" s="316"/>
      <c r="AK87" s="316"/>
      <c r="AL87" s="316"/>
    </row>
    <row r="88" spans="1:38" s="247" customFormat="1" ht="13.5" customHeight="1">
      <c r="A88" s="310">
        <v>15</v>
      </c>
      <c r="B88" s="398">
        <v>44627</v>
      </c>
      <c r="C88" s="337"/>
      <c r="D88" s="337" t="s">
        <v>959</v>
      </c>
      <c r="E88" s="310" t="s">
        <v>591</v>
      </c>
      <c r="F88" s="310">
        <v>173</v>
      </c>
      <c r="G88" s="310">
        <v>167.5</v>
      </c>
      <c r="H88" s="311">
        <v>167.5</v>
      </c>
      <c r="I88" s="311" t="s">
        <v>947</v>
      </c>
      <c r="J88" s="322" t="s">
        <v>963</v>
      </c>
      <c r="K88" s="311">
        <f t="shared" si="72"/>
        <v>-5.5</v>
      </c>
      <c r="L88" s="333">
        <f t="shared" si="73"/>
        <v>293.12500000000006</v>
      </c>
      <c r="M88" s="334">
        <f t="shared" si="74"/>
        <v>-14043.125</v>
      </c>
      <c r="N88" s="311">
        <v>2500</v>
      </c>
      <c r="O88" s="335" t="s">
        <v>601</v>
      </c>
      <c r="P88" s="336">
        <v>44627</v>
      </c>
      <c r="Q88" s="249"/>
      <c r="R88" s="253" t="s">
        <v>590</v>
      </c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316"/>
      <c r="AG88" s="313"/>
      <c r="AH88" s="249"/>
      <c r="AI88" s="249"/>
      <c r="AJ88" s="316"/>
      <c r="AK88" s="316"/>
      <c r="AL88" s="316"/>
    </row>
    <row r="89" spans="1:38" s="247" customFormat="1" ht="13.5" customHeight="1">
      <c r="A89" s="285">
        <v>16</v>
      </c>
      <c r="B89" s="386">
        <v>44627</v>
      </c>
      <c r="C89" s="355"/>
      <c r="D89" s="355" t="s">
        <v>886</v>
      </c>
      <c r="E89" s="285" t="s">
        <v>591</v>
      </c>
      <c r="F89" s="285">
        <v>270.5</v>
      </c>
      <c r="G89" s="285">
        <v>263</v>
      </c>
      <c r="H89" s="338">
        <v>275.5</v>
      </c>
      <c r="I89" s="338" t="s">
        <v>657</v>
      </c>
      <c r="J89" s="350" t="s">
        <v>913</v>
      </c>
      <c r="K89" s="338">
        <f t="shared" si="72"/>
        <v>5</v>
      </c>
      <c r="L89" s="351">
        <f t="shared" si="73"/>
        <v>327.84500000000003</v>
      </c>
      <c r="M89" s="352">
        <f t="shared" si="74"/>
        <v>8172.1549999999997</v>
      </c>
      <c r="N89" s="338">
        <v>1700</v>
      </c>
      <c r="O89" s="353" t="s">
        <v>589</v>
      </c>
      <c r="P89" s="354">
        <v>44262</v>
      </c>
      <c r="Q89" s="249"/>
      <c r="R89" s="253" t="s">
        <v>1009</v>
      </c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316"/>
      <c r="AG89" s="313"/>
      <c r="AH89" s="249"/>
      <c r="AI89" s="249"/>
      <c r="AJ89" s="316"/>
      <c r="AK89" s="316"/>
      <c r="AL89" s="316"/>
    </row>
    <row r="90" spans="1:38" s="247" customFormat="1" ht="13.5" customHeight="1">
      <c r="A90" s="285">
        <v>17</v>
      </c>
      <c r="B90" s="386">
        <v>44628</v>
      </c>
      <c r="C90" s="355"/>
      <c r="D90" s="355" t="s">
        <v>958</v>
      </c>
      <c r="E90" s="285" t="s">
        <v>591</v>
      </c>
      <c r="F90" s="285">
        <v>1399</v>
      </c>
      <c r="G90" s="285">
        <v>1362</v>
      </c>
      <c r="H90" s="338">
        <v>1424</v>
      </c>
      <c r="I90" s="338" t="s">
        <v>960</v>
      </c>
      <c r="J90" s="350" t="s">
        <v>610</v>
      </c>
      <c r="K90" s="338">
        <f t="shared" si="72"/>
        <v>25</v>
      </c>
      <c r="L90" s="351">
        <f t="shared" si="73"/>
        <v>697.7600000000001</v>
      </c>
      <c r="M90" s="352">
        <f t="shared" si="74"/>
        <v>16802.240000000002</v>
      </c>
      <c r="N90" s="338">
        <v>700</v>
      </c>
      <c r="O90" s="353" t="s">
        <v>589</v>
      </c>
      <c r="P90" s="354">
        <v>44264</v>
      </c>
      <c r="Q90" s="249"/>
      <c r="R90" s="253" t="s">
        <v>1009</v>
      </c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316"/>
      <c r="AG90" s="313"/>
      <c r="AH90" s="249"/>
      <c r="AI90" s="249"/>
      <c r="AJ90" s="316"/>
      <c r="AK90" s="316"/>
      <c r="AL90" s="316"/>
    </row>
    <row r="91" spans="1:38" s="247" customFormat="1" ht="13.5" customHeight="1">
      <c r="A91" s="310">
        <v>18</v>
      </c>
      <c r="B91" s="398">
        <v>44628</v>
      </c>
      <c r="C91" s="337"/>
      <c r="D91" s="337" t="s">
        <v>961</v>
      </c>
      <c r="E91" s="310" t="s">
        <v>591</v>
      </c>
      <c r="F91" s="310">
        <v>2110</v>
      </c>
      <c r="G91" s="310">
        <v>2065</v>
      </c>
      <c r="H91" s="311">
        <v>2065</v>
      </c>
      <c r="I91" s="311" t="s">
        <v>962</v>
      </c>
      <c r="J91" s="322" t="s">
        <v>931</v>
      </c>
      <c r="K91" s="311">
        <f t="shared" ref="K91:K92" si="75">H91-F91</f>
        <v>-45</v>
      </c>
      <c r="L91" s="333">
        <f t="shared" ref="L91:L92" si="76">(H91*N91)*0.07%</f>
        <v>433.65000000000009</v>
      </c>
      <c r="M91" s="334">
        <f t="shared" ref="M91:M92" si="77">(K91*N91)-L91</f>
        <v>-13933.65</v>
      </c>
      <c r="N91" s="311">
        <v>300</v>
      </c>
      <c r="O91" s="335" t="s">
        <v>601</v>
      </c>
      <c r="P91" s="336">
        <v>44628</v>
      </c>
      <c r="Q91" s="249"/>
      <c r="R91" s="253" t="s">
        <v>590</v>
      </c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316"/>
      <c r="AG91" s="313"/>
      <c r="AH91" s="249"/>
      <c r="AI91" s="249"/>
      <c r="AJ91" s="316"/>
      <c r="AK91" s="316"/>
      <c r="AL91" s="316"/>
    </row>
    <row r="92" spans="1:38" s="247" customFormat="1" ht="13.5" customHeight="1">
      <c r="A92" s="285">
        <v>19</v>
      </c>
      <c r="B92" s="386">
        <v>44628</v>
      </c>
      <c r="C92" s="355"/>
      <c r="D92" s="355" t="s">
        <v>968</v>
      </c>
      <c r="E92" s="285" t="s">
        <v>591</v>
      </c>
      <c r="F92" s="285">
        <v>273.5</v>
      </c>
      <c r="G92" s="285">
        <v>265</v>
      </c>
      <c r="H92" s="338">
        <v>279.5</v>
      </c>
      <c r="I92" s="338" t="s">
        <v>969</v>
      </c>
      <c r="J92" s="350" t="s">
        <v>909</v>
      </c>
      <c r="K92" s="338">
        <f t="shared" si="75"/>
        <v>6</v>
      </c>
      <c r="L92" s="351">
        <f t="shared" si="76"/>
        <v>293.47500000000002</v>
      </c>
      <c r="M92" s="352">
        <f t="shared" si="77"/>
        <v>8706.5249999999996</v>
      </c>
      <c r="N92" s="338">
        <v>1500</v>
      </c>
      <c r="O92" s="353" t="s">
        <v>589</v>
      </c>
      <c r="P92" s="354">
        <v>44264</v>
      </c>
      <c r="Q92" s="249"/>
      <c r="R92" s="253" t="s">
        <v>590</v>
      </c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316"/>
      <c r="AG92" s="313"/>
      <c r="AH92" s="249"/>
      <c r="AI92" s="249"/>
      <c r="AJ92" s="316"/>
      <c r="AK92" s="316"/>
      <c r="AL92" s="316"/>
    </row>
    <row r="93" spans="1:38" s="247" customFormat="1" ht="13.5" customHeight="1">
      <c r="A93" s="285">
        <v>20</v>
      </c>
      <c r="B93" s="386">
        <v>44628</v>
      </c>
      <c r="C93" s="355"/>
      <c r="D93" s="355" t="s">
        <v>886</v>
      </c>
      <c r="E93" s="285" t="s">
        <v>591</v>
      </c>
      <c r="F93" s="285">
        <v>263</v>
      </c>
      <c r="G93" s="285">
        <v>255</v>
      </c>
      <c r="H93" s="338">
        <v>268.5</v>
      </c>
      <c r="I93" s="338" t="s">
        <v>971</v>
      </c>
      <c r="J93" s="350" t="s">
        <v>976</v>
      </c>
      <c r="K93" s="338">
        <f t="shared" ref="K93:K95" si="78">H93-F93</f>
        <v>5.5</v>
      </c>
      <c r="L93" s="351">
        <f t="shared" ref="L93:L95" si="79">(H93*N93)*0.07%</f>
        <v>319.51500000000004</v>
      </c>
      <c r="M93" s="352">
        <f t="shared" ref="M93:M95" si="80">(K93*N93)-L93</f>
        <v>9030.4850000000006</v>
      </c>
      <c r="N93" s="338">
        <v>1700</v>
      </c>
      <c r="O93" s="353" t="s">
        <v>589</v>
      </c>
      <c r="P93" s="354">
        <v>44263</v>
      </c>
      <c r="Q93" s="249"/>
      <c r="R93" s="253" t="s">
        <v>1009</v>
      </c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316"/>
      <c r="AG93" s="313"/>
      <c r="AH93" s="249"/>
      <c r="AI93" s="249"/>
      <c r="AJ93" s="316"/>
      <c r="AK93" s="316"/>
      <c r="AL93" s="316"/>
    </row>
    <row r="94" spans="1:38" s="247" customFormat="1" ht="13.5" customHeight="1">
      <c r="A94" s="285">
        <v>21</v>
      </c>
      <c r="B94" s="386">
        <v>44628</v>
      </c>
      <c r="C94" s="355"/>
      <c r="D94" s="355" t="s">
        <v>972</v>
      </c>
      <c r="E94" s="285" t="s">
        <v>591</v>
      </c>
      <c r="F94" s="285">
        <v>695</v>
      </c>
      <c r="G94" s="285">
        <v>675</v>
      </c>
      <c r="H94" s="338">
        <v>709</v>
      </c>
      <c r="I94" s="338" t="s">
        <v>973</v>
      </c>
      <c r="J94" s="350" t="s">
        <v>946</v>
      </c>
      <c r="K94" s="338">
        <f t="shared" si="78"/>
        <v>14</v>
      </c>
      <c r="L94" s="351">
        <f t="shared" si="79"/>
        <v>372.22500000000008</v>
      </c>
      <c r="M94" s="352">
        <f t="shared" si="80"/>
        <v>10127.775</v>
      </c>
      <c r="N94" s="338">
        <v>750</v>
      </c>
      <c r="O94" s="353" t="s">
        <v>589</v>
      </c>
      <c r="P94" s="354">
        <v>44264</v>
      </c>
      <c r="Q94" s="249"/>
      <c r="R94" s="253" t="s">
        <v>590</v>
      </c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46"/>
      <c r="AD94" s="246"/>
      <c r="AE94" s="246"/>
      <c r="AF94" s="316"/>
      <c r="AG94" s="313"/>
      <c r="AH94" s="249"/>
      <c r="AI94" s="249"/>
      <c r="AJ94" s="316"/>
      <c r="AK94" s="316"/>
      <c r="AL94" s="316"/>
    </row>
    <row r="95" spans="1:38" s="247" customFormat="1" ht="13.5" customHeight="1">
      <c r="A95" s="285">
        <v>22</v>
      </c>
      <c r="B95" s="386">
        <v>44628</v>
      </c>
      <c r="C95" s="355"/>
      <c r="D95" s="355" t="s">
        <v>921</v>
      </c>
      <c r="E95" s="285" t="s">
        <v>591</v>
      </c>
      <c r="F95" s="285">
        <v>3195</v>
      </c>
      <c r="G95" s="285">
        <v>3120</v>
      </c>
      <c r="H95" s="338">
        <v>3250</v>
      </c>
      <c r="I95" s="338" t="s">
        <v>974</v>
      </c>
      <c r="J95" s="350" t="s">
        <v>728</v>
      </c>
      <c r="K95" s="338">
        <f t="shared" si="78"/>
        <v>55</v>
      </c>
      <c r="L95" s="351">
        <f t="shared" si="79"/>
        <v>398.12500000000006</v>
      </c>
      <c r="M95" s="352">
        <f t="shared" si="80"/>
        <v>9226.875</v>
      </c>
      <c r="N95" s="338">
        <v>175</v>
      </c>
      <c r="O95" s="353" t="s">
        <v>589</v>
      </c>
      <c r="P95" s="354">
        <v>44264</v>
      </c>
      <c r="Q95" s="249"/>
      <c r="R95" s="253" t="s">
        <v>1009</v>
      </c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316"/>
      <c r="AG95" s="313"/>
      <c r="AH95" s="249"/>
      <c r="AI95" s="249"/>
      <c r="AJ95" s="316"/>
      <c r="AK95" s="316"/>
      <c r="AL95" s="316"/>
    </row>
    <row r="96" spans="1:38" s="247" customFormat="1" ht="13.5" customHeight="1">
      <c r="A96" s="285">
        <v>23</v>
      </c>
      <c r="B96" s="386">
        <v>44628</v>
      </c>
      <c r="C96" s="355"/>
      <c r="D96" s="355" t="s">
        <v>975</v>
      </c>
      <c r="E96" s="285" t="s">
        <v>591</v>
      </c>
      <c r="F96" s="285">
        <v>1068</v>
      </c>
      <c r="G96" s="285">
        <v>1050</v>
      </c>
      <c r="H96" s="338">
        <v>1092</v>
      </c>
      <c r="I96" s="338" t="s">
        <v>979</v>
      </c>
      <c r="J96" s="350" t="s">
        <v>978</v>
      </c>
      <c r="K96" s="338">
        <f t="shared" ref="K96" si="81">H96-F96</f>
        <v>24</v>
      </c>
      <c r="L96" s="351">
        <f t="shared" ref="L96" si="82">(H96*N96)*0.07%</f>
        <v>554.19000000000005</v>
      </c>
      <c r="M96" s="352">
        <f t="shared" ref="M96" si="83">(K96*N96)-L96</f>
        <v>16845.810000000001</v>
      </c>
      <c r="N96" s="338">
        <v>725</v>
      </c>
      <c r="O96" s="353" t="s">
        <v>589</v>
      </c>
      <c r="P96" s="354">
        <v>44264</v>
      </c>
      <c r="Q96" s="249"/>
      <c r="R96" s="253" t="s">
        <v>1009</v>
      </c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316"/>
      <c r="AG96" s="313"/>
      <c r="AH96" s="249"/>
      <c r="AI96" s="249"/>
      <c r="AJ96" s="316"/>
      <c r="AK96" s="316"/>
      <c r="AL96" s="316"/>
    </row>
    <row r="97" spans="1:38" s="247" customFormat="1" ht="13.5" customHeight="1">
      <c r="A97" s="285">
        <v>24</v>
      </c>
      <c r="B97" s="386">
        <v>44629</v>
      </c>
      <c r="C97" s="355"/>
      <c r="D97" s="355" t="s">
        <v>886</v>
      </c>
      <c r="E97" s="285" t="s">
        <v>591</v>
      </c>
      <c r="F97" s="285">
        <v>264.5</v>
      </c>
      <c r="G97" s="285">
        <v>257</v>
      </c>
      <c r="H97" s="338">
        <v>270</v>
      </c>
      <c r="I97" s="338" t="s">
        <v>988</v>
      </c>
      <c r="J97" s="350" t="s">
        <v>976</v>
      </c>
      <c r="K97" s="338">
        <f t="shared" ref="K97:K99" si="84">H97-F97</f>
        <v>5.5</v>
      </c>
      <c r="L97" s="351">
        <f t="shared" ref="L97:L99" si="85">(H97*N97)*0.07%</f>
        <v>321.30000000000007</v>
      </c>
      <c r="M97" s="352">
        <f t="shared" ref="M97:M99" si="86">(K97*N97)-L97</f>
        <v>9028.7000000000007</v>
      </c>
      <c r="N97" s="338">
        <v>1700</v>
      </c>
      <c r="O97" s="353" t="s">
        <v>589</v>
      </c>
      <c r="P97" s="354">
        <v>44264</v>
      </c>
      <c r="Q97" s="249"/>
      <c r="R97" s="253" t="s">
        <v>1009</v>
      </c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316"/>
      <c r="AG97" s="313"/>
      <c r="AH97" s="249"/>
      <c r="AI97" s="249"/>
      <c r="AJ97" s="316"/>
      <c r="AK97" s="316"/>
      <c r="AL97" s="316"/>
    </row>
    <row r="98" spans="1:38" s="247" customFormat="1" ht="13.5" customHeight="1">
      <c r="A98" s="310">
        <v>25</v>
      </c>
      <c r="B98" s="398">
        <v>44629</v>
      </c>
      <c r="C98" s="337"/>
      <c r="D98" s="337" t="s">
        <v>989</v>
      </c>
      <c r="E98" s="310" t="s">
        <v>591</v>
      </c>
      <c r="F98" s="310">
        <v>4700</v>
      </c>
      <c r="G98" s="310">
        <v>4570</v>
      </c>
      <c r="H98" s="311">
        <v>4615</v>
      </c>
      <c r="I98" s="311" t="s">
        <v>990</v>
      </c>
      <c r="J98" s="322" t="s">
        <v>993</v>
      </c>
      <c r="K98" s="311">
        <f t="shared" si="84"/>
        <v>-85</v>
      </c>
      <c r="L98" s="333">
        <f t="shared" si="85"/>
        <v>323.05000000000007</v>
      </c>
      <c r="M98" s="334">
        <f t="shared" si="86"/>
        <v>-8823.0499999999993</v>
      </c>
      <c r="N98" s="311">
        <v>100</v>
      </c>
      <c r="O98" s="335" t="s">
        <v>601</v>
      </c>
      <c r="P98" s="336">
        <v>44264</v>
      </c>
      <c r="Q98" s="249"/>
      <c r="R98" s="253" t="s">
        <v>1009</v>
      </c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316"/>
      <c r="AG98" s="313"/>
      <c r="AH98" s="249"/>
      <c r="AI98" s="249"/>
      <c r="AJ98" s="316"/>
      <c r="AK98" s="316"/>
      <c r="AL98" s="316"/>
    </row>
    <row r="99" spans="1:38" s="247" customFormat="1" ht="13.5" customHeight="1">
      <c r="A99" s="285">
        <v>26</v>
      </c>
      <c r="B99" s="386">
        <v>44630</v>
      </c>
      <c r="C99" s="355"/>
      <c r="D99" s="355" t="s">
        <v>994</v>
      </c>
      <c r="E99" s="285" t="s">
        <v>591</v>
      </c>
      <c r="F99" s="285">
        <v>1186.5</v>
      </c>
      <c r="G99" s="285">
        <v>1168</v>
      </c>
      <c r="H99" s="338">
        <v>1200.5</v>
      </c>
      <c r="I99" s="338">
        <v>1220</v>
      </c>
      <c r="J99" s="350" t="s">
        <v>946</v>
      </c>
      <c r="K99" s="338">
        <f t="shared" si="84"/>
        <v>14</v>
      </c>
      <c r="L99" s="351">
        <f t="shared" si="85"/>
        <v>588.24500000000012</v>
      </c>
      <c r="M99" s="352">
        <f t="shared" si="86"/>
        <v>9211.7549999999992</v>
      </c>
      <c r="N99" s="338">
        <v>700</v>
      </c>
      <c r="O99" s="353" t="s">
        <v>589</v>
      </c>
      <c r="P99" s="354">
        <v>44266</v>
      </c>
      <c r="Q99" s="249"/>
      <c r="R99" s="253" t="s">
        <v>1009</v>
      </c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316"/>
      <c r="AG99" s="313"/>
      <c r="AH99" s="249"/>
      <c r="AI99" s="249"/>
      <c r="AJ99" s="316"/>
      <c r="AK99" s="316"/>
      <c r="AL99" s="316"/>
    </row>
    <row r="100" spans="1:38" s="247" customFormat="1" ht="13.5" customHeight="1">
      <c r="A100" s="285">
        <v>27</v>
      </c>
      <c r="B100" s="386">
        <v>44630</v>
      </c>
      <c r="C100" s="355"/>
      <c r="D100" s="355" t="s">
        <v>999</v>
      </c>
      <c r="E100" s="285" t="s">
        <v>591</v>
      </c>
      <c r="F100" s="285">
        <v>123.75</v>
      </c>
      <c r="G100" s="285">
        <v>120</v>
      </c>
      <c r="H100" s="338">
        <v>126.5</v>
      </c>
      <c r="I100" s="338" t="s">
        <v>1000</v>
      </c>
      <c r="J100" s="350" t="s">
        <v>1016</v>
      </c>
      <c r="K100" s="338">
        <f t="shared" ref="K100:K101" si="87">H100-F100</f>
        <v>2.75</v>
      </c>
      <c r="L100" s="351">
        <f t="shared" ref="L100:L101" si="88">(H100*N100)*0.07%</f>
        <v>380.76500000000004</v>
      </c>
      <c r="M100" s="352">
        <f t="shared" ref="M100:M101" si="89">(K100*N100)-L100</f>
        <v>11444.235000000001</v>
      </c>
      <c r="N100" s="338">
        <v>4300</v>
      </c>
      <c r="O100" s="353" t="s">
        <v>589</v>
      </c>
      <c r="P100" s="354">
        <v>44266</v>
      </c>
      <c r="Q100" s="249"/>
      <c r="R100" s="253" t="s">
        <v>1009</v>
      </c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316"/>
      <c r="AG100" s="313"/>
      <c r="AH100" s="249"/>
      <c r="AI100" s="249"/>
      <c r="AJ100" s="316"/>
      <c r="AK100" s="316"/>
      <c r="AL100" s="316"/>
    </row>
    <row r="101" spans="1:38" s="247" customFormat="1" ht="13.5" customHeight="1">
      <c r="A101" s="285">
        <v>28</v>
      </c>
      <c r="B101" s="386">
        <v>44630</v>
      </c>
      <c r="C101" s="355"/>
      <c r="D101" s="355" t="s">
        <v>968</v>
      </c>
      <c r="E101" s="285" t="s">
        <v>591</v>
      </c>
      <c r="F101" s="285">
        <v>287.5</v>
      </c>
      <c r="G101" s="285">
        <v>278.5</v>
      </c>
      <c r="H101" s="338">
        <v>293.5</v>
      </c>
      <c r="I101" s="338" t="s">
        <v>928</v>
      </c>
      <c r="J101" s="350" t="s">
        <v>909</v>
      </c>
      <c r="K101" s="338">
        <f t="shared" si="87"/>
        <v>6</v>
      </c>
      <c r="L101" s="351">
        <f t="shared" si="88"/>
        <v>308.17500000000007</v>
      </c>
      <c r="M101" s="352">
        <f t="shared" si="89"/>
        <v>8691.8250000000007</v>
      </c>
      <c r="N101" s="338">
        <v>1500</v>
      </c>
      <c r="O101" s="353" t="s">
        <v>589</v>
      </c>
      <c r="P101" s="386">
        <v>44635</v>
      </c>
      <c r="Q101" s="249"/>
      <c r="R101" s="253" t="s">
        <v>590</v>
      </c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316"/>
      <c r="AG101" s="313"/>
      <c r="AH101" s="249"/>
      <c r="AI101" s="249"/>
      <c r="AJ101" s="316"/>
      <c r="AK101" s="316"/>
      <c r="AL101" s="316"/>
    </row>
    <row r="102" spans="1:38" s="247" customFormat="1" ht="13.5" customHeight="1">
      <c r="A102" s="285">
        <v>29</v>
      </c>
      <c r="B102" s="386">
        <v>44630</v>
      </c>
      <c r="C102" s="355"/>
      <c r="D102" s="355" t="s">
        <v>1001</v>
      </c>
      <c r="E102" s="285" t="s">
        <v>591</v>
      </c>
      <c r="F102" s="285">
        <v>376.5</v>
      </c>
      <c r="G102" s="285">
        <v>372.5</v>
      </c>
      <c r="H102" s="338">
        <v>380.5</v>
      </c>
      <c r="I102" s="338" t="s">
        <v>1002</v>
      </c>
      <c r="J102" s="350" t="s">
        <v>1008</v>
      </c>
      <c r="K102" s="338">
        <f t="shared" ref="K102:K103" si="90">H102-F102</f>
        <v>4</v>
      </c>
      <c r="L102" s="351">
        <f t="shared" ref="L102:L103" si="91">(H102*N102)*0.07%</f>
        <v>825.68500000000017</v>
      </c>
      <c r="M102" s="352">
        <f t="shared" ref="M102:M103" si="92">(K102*N102)-L102</f>
        <v>11574.315000000001</v>
      </c>
      <c r="N102" s="338">
        <v>3100</v>
      </c>
      <c r="O102" s="353" t="s">
        <v>589</v>
      </c>
      <c r="P102" s="386">
        <v>44630</v>
      </c>
      <c r="Q102" s="249"/>
      <c r="R102" s="253" t="s">
        <v>590</v>
      </c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46"/>
      <c r="AE102" s="246"/>
      <c r="AF102" s="316"/>
      <c r="AG102" s="313"/>
      <c r="AH102" s="249"/>
      <c r="AI102" s="249"/>
      <c r="AJ102" s="316"/>
      <c r="AK102" s="316"/>
      <c r="AL102" s="316"/>
    </row>
    <row r="103" spans="1:38" s="247" customFormat="1" ht="13.5" customHeight="1">
      <c r="A103" s="285">
        <v>30</v>
      </c>
      <c r="B103" s="386">
        <v>44630</v>
      </c>
      <c r="C103" s="355"/>
      <c r="D103" s="355" t="s">
        <v>1003</v>
      </c>
      <c r="E103" s="285" t="s">
        <v>591</v>
      </c>
      <c r="F103" s="285">
        <v>2355</v>
      </c>
      <c r="G103" s="285">
        <v>2300</v>
      </c>
      <c r="H103" s="338">
        <v>2390</v>
      </c>
      <c r="I103" s="338">
        <v>2450</v>
      </c>
      <c r="J103" s="350" t="s">
        <v>1036</v>
      </c>
      <c r="K103" s="338">
        <f t="shared" si="90"/>
        <v>35</v>
      </c>
      <c r="L103" s="351">
        <f t="shared" si="91"/>
        <v>460.07500000000005</v>
      </c>
      <c r="M103" s="352">
        <f t="shared" si="92"/>
        <v>9164.9249999999993</v>
      </c>
      <c r="N103" s="338">
        <v>275</v>
      </c>
      <c r="O103" s="353" t="s">
        <v>589</v>
      </c>
      <c r="P103" s="386">
        <v>44635</v>
      </c>
      <c r="Q103" s="249"/>
      <c r="R103" s="253" t="s">
        <v>590</v>
      </c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6"/>
      <c r="AE103" s="246"/>
      <c r="AF103" s="316"/>
      <c r="AG103" s="313"/>
      <c r="AH103" s="249"/>
      <c r="AI103" s="249"/>
      <c r="AJ103" s="316"/>
      <c r="AK103" s="316"/>
      <c r="AL103" s="316"/>
    </row>
    <row r="104" spans="1:38" s="247" customFormat="1" ht="13.5" customHeight="1">
      <c r="A104" s="285">
        <v>31</v>
      </c>
      <c r="B104" s="386">
        <v>44631</v>
      </c>
      <c r="C104" s="355"/>
      <c r="D104" s="355" t="s">
        <v>1019</v>
      </c>
      <c r="E104" s="285" t="s">
        <v>591</v>
      </c>
      <c r="F104" s="285">
        <v>2262.5</v>
      </c>
      <c r="G104" s="285">
        <v>2228</v>
      </c>
      <c r="H104" s="338">
        <v>2330</v>
      </c>
      <c r="I104" s="338" t="s">
        <v>1020</v>
      </c>
      <c r="J104" s="350" t="s">
        <v>811</v>
      </c>
      <c r="K104" s="338">
        <f t="shared" ref="K104:K105" si="93">H104-F104</f>
        <v>67.5</v>
      </c>
      <c r="L104" s="351">
        <f t="shared" ref="L104:L105" si="94">(H104*N104)*0.07%</f>
        <v>611.62500000000011</v>
      </c>
      <c r="M104" s="352">
        <f t="shared" ref="M104:M105" si="95">(K104*N104)-L104</f>
        <v>24700.875</v>
      </c>
      <c r="N104" s="338">
        <v>375</v>
      </c>
      <c r="O104" s="353" t="s">
        <v>589</v>
      </c>
      <c r="P104" s="386">
        <v>44634</v>
      </c>
      <c r="Q104" s="249"/>
      <c r="R104" s="253" t="s">
        <v>1009</v>
      </c>
      <c r="S104" s="246"/>
      <c r="T104" s="246"/>
      <c r="U104" s="246"/>
      <c r="V104" s="246"/>
      <c r="W104" s="246"/>
      <c r="X104" s="246"/>
      <c r="Y104" s="246"/>
      <c r="Z104" s="246"/>
      <c r="AA104" s="246"/>
      <c r="AB104" s="246"/>
      <c r="AC104" s="246"/>
      <c r="AD104" s="246"/>
      <c r="AE104" s="246"/>
      <c r="AF104" s="316"/>
      <c r="AG104" s="313"/>
      <c r="AH104" s="249"/>
      <c r="AI104" s="249"/>
      <c r="AJ104" s="316"/>
      <c r="AK104" s="316"/>
      <c r="AL104" s="316"/>
    </row>
    <row r="105" spans="1:38" s="247" customFormat="1" ht="13.5" customHeight="1">
      <c r="A105" s="467">
        <v>32</v>
      </c>
      <c r="B105" s="398">
        <v>44631</v>
      </c>
      <c r="C105" s="337"/>
      <c r="D105" s="337" t="s">
        <v>886</v>
      </c>
      <c r="E105" s="310" t="s">
        <v>591</v>
      </c>
      <c r="F105" s="310">
        <v>266.5</v>
      </c>
      <c r="G105" s="310">
        <v>259</v>
      </c>
      <c r="H105" s="311">
        <v>260</v>
      </c>
      <c r="I105" s="311" t="s">
        <v>988</v>
      </c>
      <c r="J105" s="322" t="s">
        <v>1055</v>
      </c>
      <c r="K105" s="311">
        <f t="shared" si="93"/>
        <v>-6.5</v>
      </c>
      <c r="L105" s="333">
        <f t="shared" si="94"/>
        <v>309.40000000000003</v>
      </c>
      <c r="M105" s="334">
        <f t="shared" si="95"/>
        <v>-11359.4</v>
      </c>
      <c r="N105" s="311">
        <v>1700</v>
      </c>
      <c r="O105" s="335" t="s">
        <v>601</v>
      </c>
      <c r="P105" s="336">
        <v>44271</v>
      </c>
      <c r="Q105" s="249"/>
      <c r="R105" s="253" t="s">
        <v>590</v>
      </c>
      <c r="S105" s="246"/>
      <c r="T105" s="246"/>
      <c r="U105" s="246"/>
      <c r="V105" s="246"/>
      <c r="W105" s="246"/>
      <c r="X105" s="246"/>
      <c r="Y105" s="246"/>
      <c r="Z105" s="246"/>
      <c r="AA105" s="246"/>
      <c r="AB105" s="246"/>
      <c r="AC105" s="246"/>
      <c r="AD105" s="246"/>
      <c r="AE105" s="246"/>
      <c r="AF105" s="316"/>
      <c r="AG105" s="313"/>
      <c r="AH105" s="249"/>
      <c r="AI105" s="249"/>
      <c r="AJ105" s="316"/>
      <c r="AK105" s="316"/>
      <c r="AL105" s="316"/>
    </row>
    <row r="106" spans="1:38" s="247" customFormat="1" ht="13.5" customHeight="1">
      <c r="A106" s="467">
        <v>33</v>
      </c>
      <c r="B106" s="398">
        <v>44631</v>
      </c>
      <c r="C106" s="337"/>
      <c r="D106" s="337" t="s">
        <v>1022</v>
      </c>
      <c r="E106" s="310" t="s">
        <v>591</v>
      </c>
      <c r="F106" s="310">
        <v>785</v>
      </c>
      <c r="G106" s="310">
        <v>770</v>
      </c>
      <c r="H106" s="311">
        <v>770</v>
      </c>
      <c r="I106" s="311" t="s">
        <v>1023</v>
      </c>
      <c r="J106" s="322" t="s">
        <v>1034</v>
      </c>
      <c r="K106" s="311">
        <f t="shared" ref="K106" si="96">H106-F106</f>
        <v>-15</v>
      </c>
      <c r="L106" s="333">
        <f t="shared" ref="L106" si="97">(H106*N106)*0.07%</f>
        <v>336.87500000000006</v>
      </c>
      <c r="M106" s="334">
        <f t="shared" ref="M106" si="98">(K106*N106)-L106</f>
        <v>-9711.875</v>
      </c>
      <c r="N106" s="311">
        <v>625</v>
      </c>
      <c r="O106" s="335" t="s">
        <v>601</v>
      </c>
      <c r="P106" s="336">
        <v>44269</v>
      </c>
      <c r="Q106" s="249"/>
      <c r="R106" s="253" t="s">
        <v>590</v>
      </c>
      <c r="S106" s="246"/>
      <c r="T106" s="246"/>
      <c r="U106" s="246"/>
      <c r="V106" s="246"/>
      <c r="W106" s="246"/>
      <c r="X106" s="246"/>
      <c r="Y106" s="246"/>
      <c r="Z106" s="246"/>
      <c r="AA106" s="246"/>
      <c r="AB106" s="246"/>
      <c r="AC106" s="246"/>
      <c r="AD106" s="246"/>
      <c r="AE106" s="246"/>
      <c r="AF106" s="316"/>
      <c r="AG106" s="313"/>
      <c r="AH106" s="249"/>
      <c r="AI106" s="249"/>
      <c r="AJ106" s="316"/>
      <c r="AK106" s="316"/>
      <c r="AL106" s="316"/>
    </row>
    <row r="107" spans="1:38" s="247" customFormat="1" ht="13.5" customHeight="1">
      <c r="A107" s="285">
        <v>34</v>
      </c>
      <c r="B107" s="386">
        <v>44634</v>
      </c>
      <c r="C107" s="355"/>
      <c r="D107" s="355" t="s">
        <v>994</v>
      </c>
      <c r="E107" s="285" t="s">
        <v>591</v>
      </c>
      <c r="F107" s="285">
        <v>1180</v>
      </c>
      <c r="G107" s="285">
        <v>1162</v>
      </c>
      <c r="H107" s="338">
        <v>1192</v>
      </c>
      <c r="I107" s="338">
        <v>1220</v>
      </c>
      <c r="J107" s="350" t="s">
        <v>1026</v>
      </c>
      <c r="K107" s="338">
        <f t="shared" ref="K107:K108" si="99">H107-F107</f>
        <v>12</v>
      </c>
      <c r="L107" s="351">
        <f t="shared" ref="L107:L108" si="100">(H107*N107)*0.07%</f>
        <v>584.08000000000004</v>
      </c>
      <c r="M107" s="352">
        <f t="shared" ref="M107:M108" si="101">(K107*N107)-L107</f>
        <v>7815.92</v>
      </c>
      <c r="N107" s="338">
        <v>700</v>
      </c>
      <c r="O107" s="353" t="s">
        <v>589</v>
      </c>
      <c r="P107" s="386">
        <v>44634</v>
      </c>
      <c r="Q107" s="249"/>
      <c r="R107" s="253" t="s">
        <v>1009</v>
      </c>
      <c r="S107" s="246"/>
      <c r="T107" s="246"/>
      <c r="U107" s="246"/>
      <c r="V107" s="246"/>
      <c r="W107" s="246"/>
      <c r="X107" s="246"/>
      <c r="Y107" s="246"/>
      <c r="Z107" s="246"/>
      <c r="AA107" s="246"/>
      <c r="AB107" s="246"/>
      <c r="AC107" s="246"/>
      <c r="AD107" s="246"/>
      <c r="AE107" s="246"/>
      <c r="AF107" s="316"/>
      <c r="AG107" s="313"/>
      <c r="AH107" s="249"/>
      <c r="AI107" s="249"/>
      <c r="AJ107" s="316"/>
      <c r="AK107" s="316"/>
      <c r="AL107" s="316"/>
    </row>
    <row r="108" spans="1:38" s="247" customFormat="1" ht="13.5" customHeight="1">
      <c r="A108" s="467">
        <v>35</v>
      </c>
      <c r="B108" s="358">
        <v>44634</v>
      </c>
      <c r="C108" s="337"/>
      <c r="D108" s="337" t="s">
        <v>1027</v>
      </c>
      <c r="E108" s="310" t="s">
        <v>591</v>
      </c>
      <c r="F108" s="310">
        <v>122.25</v>
      </c>
      <c r="G108" s="310">
        <v>119</v>
      </c>
      <c r="H108" s="311">
        <v>119</v>
      </c>
      <c r="I108" s="311" t="s">
        <v>1028</v>
      </c>
      <c r="J108" s="322" t="s">
        <v>1046</v>
      </c>
      <c r="K108" s="311">
        <f t="shared" si="99"/>
        <v>-3.25</v>
      </c>
      <c r="L108" s="333">
        <f t="shared" si="100"/>
        <v>358.19000000000005</v>
      </c>
      <c r="M108" s="334">
        <f t="shared" si="101"/>
        <v>-14333.19</v>
      </c>
      <c r="N108" s="311">
        <v>4300</v>
      </c>
      <c r="O108" s="335" t="s">
        <v>601</v>
      </c>
      <c r="P108" s="336">
        <v>44270</v>
      </c>
      <c r="Q108" s="249"/>
      <c r="R108" s="253" t="s">
        <v>1009</v>
      </c>
      <c r="S108" s="246"/>
      <c r="T108" s="246"/>
      <c r="U108" s="246"/>
      <c r="V108" s="246"/>
      <c r="W108" s="246"/>
      <c r="X108" s="246"/>
      <c r="Y108" s="246"/>
      <c r="Z108" s="246"/>
      <c r="AA108" s="246"/>
      <c r="AB108" s="246"/>
      <c r="AC108" s="246"/>
      <c r="AD108" s="246"/>
      <c r="AE108" s="246"/>
      <c r="AF108" s="316"/>
      <c r="AG108" s="313"/>
      <c r="AH108" s="249"/>
      <c r="AI108" s="249"/>
      <c r="AJ108" s="316"/>
      <c r="AK108" s="316"/>
      <c r="AL108" s="316"/>
    </row>
    <row r="109" spans="1:38" s="247" customFormat="1" ht="13.5" customHeight="1">
      <c r="A109" s="499">
        <v>36</v>
      </c>
      <c r="B109" s="501">
        <v>44634</v>
      </c>
      <c r="C109" s="337"/>
      <c r="D109" s="337" t="s">
        <v>1029</v>
      </c>
      <c r="E109" s="310" t="s">
        <v>1011</v>
      </c>
      <c r="F109" s="310">
        <v>16750</v>
      </c>
      <c r="G109" s="310">
        <v>16980</v>
      </c>
      <c r="H109" s="311">
        <v>16890</v>
      </c>
      <c r="I109" s="311" t="s">
        <v>1030</v>
      </c>
      <c r="J109" s="497" t="s">
        <v>1035</v>
      </c>
      <c r="K109" s="468">
        <f>F109-H109</f>
        <v>-140</v>
      </c>
      <c r="L109" s="333">
        <f t="shared" ref="L109" si="102">(H109*N109)*0.07%</f>
        <v>591.15000000000009</v>
      </c>
      <c r="M109" s="503">
        <f>(-99*50)-691.15</f>
        <v>-5641.15</v>
      </c>
      <c r="N109" s="310">
        <v>50</v>
      </c>
      <c r="O109" s="503" t="s">
        <v>601</v>
      </c>
      <c r="P109" s="495">
        <v>44634</v>
      </c>
      <c r="Q109" s="249"/>
      <c r="R109" s="253" t="s">
        <v>590</v>
      </c>
      <c r="S109" s="246"/>
      <c r="T109" s="246"/>
      <c r="U109" s="246"/>
      <c r="V109" s="246"/>
      <c r="W109" s="246"/>
      <c r="X109" s="246"/>
      <c r="Y109" s="246"/>
      <c r="Z109" s="246"/>
      <c r="AA109" s="246"/>
      <c r="AB109" s="246"/>
      <c r="AC109" s="246"/>
      <c r="AD109" s="246"/>
      <c r="AE109" s="246"/>
      <c r="AF109" s="316"/>
      <c r="AG109" s="313"/>
      <c r="AH109" s="249"/>
      <c r="AI109" s="249"/>
      <c r="AJ109" s="316"/>
      <c r="AK109" s="316"/>
      <c r="AL109" s="316"/>
    </row>
    <row r="110" spans="1:38" s="247" customFormat="1" ht="13.5" customHeight="1">
      <c r="A110" s="500"/>
      <c r="B110" s="502"/>
      <c r="C110" s="337"/>
      <c r="D110" s="337" t="s">
        <v>1033</v>
      </c>
      <c r="E110" s="310" t="s">
        <v>1011</v>
      </c>
      <c r="F110" s="310">
        <v>127</v>
      </c>
      <c r="G110" s="310"/>
      <c r="H110" s="311">
        <v>86</v>
      </c>
      <c r="I110" s="311"/>
      <c r="J110" s="498"/>
      <c r="K110" s="468">
        <f>F110-H110</f>
        <v>41</v>
      </c>
      <c r="L110" s="468">
        <v>100</v>
      </c>
      <c r="M110" s="504"/>
      <c r="N110" s="310">
        <v>50</v>
      </c>
      <c r="O110" s="504"/>
      <c r="P110" s="496"/>
      <c r="Q110" s="249"/>
      <c r="R110" s="253" t="s">
        <v>590</v>
      </c>
      <c r="S110" s="246"/>
      <c r="T110" s="246"/>
      <c r="U110" s="246"/>
      <c r="V110" s="246"/>
      <c r="W110" s="246"/>
      <c r="X110" s="246"/>
      <c r="Y110" s="246"/>
      <c r="Z110" s="246"/>
      <c r="AA110" s="246"/>
      <c r="AB110" s="246"/>
      <c r="AC110" s="246"/>
      <c r="AD110" s="246"/>
      <c r="AE110" s="246"/>
      <c r="AF110" s="316"/>
      <c r="AG110" s="313"/>
      <c r="AH110" s="249"/>
      <c r="AI110" s="249"/>
      <c r="AJ110" s="316"/>
      <c r="AK110" s="316"/>
      <c r="AL110" s="316"/>
    </row>
    <row r="111" spans="1:38" s="247" customFormat="1" ht="13.5" customHeight="1">
      <c r="A111" s="397">
        <v>37</v>
      </c>
      <c r="B111" s="386">
        <v>44634</v>
      </c>
      <c r="C111" s="355"/>
      <c r="D111" s="355" t="s">
        <v>1031</v>
      </c>
      <c r="E111" s="285" t="s">
        <v>591</v>
      </c>
      <c r="F111" s="285">
        <v>2144</v>
      </c>
      <c r="G111" s="285">
        <v>2080</v>
      </c>
      <c r="H111" s="338">
        <v>2183</v>
      </c>
      <c r="I111" s="338" t="s">
        <v>1032</v>
      </c>
      <c r="J111" s="350" t="s">
        <v>1069</v>
      </c>
      <c r="K111" s="338">
        <f t="shared" ref="K111" si="103">H111-F111</f>
        <v>39</v>
      </c>
      <c r="L111" s="351">
        <f t="shared" ref="L111" si="104">(H111*N111)*0.07%</f>
        <v>305.62000000000006</v>
      </c>
      <c r="M111" s="352">
        <f t="shared" ref="M111" si="105">(K111*N111)-L111</f>
        <v>7494.38</v>
      </c>
      <c r="N111" s="338">
        <v>200</v>
      </c>
      <c r="O111" s="353" t="s">
        <v>589</v>
      </c>
      <c r="P111" s="386">
        <v>44636</v>
      </c>
      <c r="Q111" s="249"/>
      <c r="R111" s="253" t="s">
        <v>1009</v>
      </c>
      <c r="S111" s="246"/>
      <c r="T111" s="246"/>
      <c r="U111" s="246"/>
      <c r="V111" s="246"/>
      <c r="W111" s="246"/>
      <c r="X111" s="246"/>
      <c r="Y111" s="246"/>
      <c r="Z111" s="246"/>
      <c r="AA111" s="246"/>
      <c r="AB111" s="246"/>
      <c r="AC111" s="246"/>
      <c r="AD111" s="246"/>
      <c r="AE111" s="246"/>
      <c r="AF111" s="316"/>
      <c r="AG111" s="313"/>
      <c r="AH111" s="249"/>
      <c r="AI111" s="249"/>
      <c r="AJ111" s="316"/>
      <c r="AK111" s="316"/>
      <c r="AL111" s="316"/>
    </row>
    <row r="112" spans="1:38" s="247" customFormat="1" ht="13.5" customHeight="1">
      <c r="A112" s="467">
        <v>38</v>
      </c>
      <c r="B112" s="358">
        <v>44635</v>
      </c>
      <c r="C112" s="337"/>
      <c r="D112" s="337" t="s">
        <v>1037</v>
      </c>
      <c r="E112" s="310" t="s">
        <v>591</v>
      </c>
      <c r="F112" s="310">
        <v>878</v>
      </c>
      <c r="G112" s="310">
        <v>865</v>
      </c>
      <c r="H112" s="311">
        <v>865</v>
      </c>
      <c r="I112" s="311" t="s">
        <v>1038</v>
      </c>
      <c r="J112" s="322" t="s">
        <v>932</v>
      </c>
      <c r="K112" s="311">
        <f t="shared" ref="K112:K113" si="106">H112-F112</f>
        <v>-13</v>
      </c>
      <c r="L112" s="333">
        <f t="shared" ref="L112:L113" si="107">(H112*N112)*0.07%</f>
        <v>514.67500000000007</v>
      </c>
      <c r="M112" s="334">
        <f t="shared" ref="M112:M113" si="108">(K112*N112)-L112</f>
        <v>-11564.674999999999</v>
      </c>
      <c r="N112" s="311">
        <v>850</v>
      </c>
      <c r="O112" s="335" t="s">
        <v>601</v>
      </c>
      <c r="P112" s="336">
        <v>44270</v>
      </c>
      <c r="Q112" s="249"/>
      <c r="R112" s="253" t="s">
        <v>1009</v>
      </c>
      <c r="S112" s="246"/>
      <c r="T112" s="246"/>
      <c r="U112" s="246"/>
      <c r="V112" s="246"/>
      <c r="W112" s="246"/>
      <c r="X112" s="246"/>
      <c r="Y112" s="246"/>
      <c r="Z112" s="246"/>
      <c r="AA112" s="246"/>
      <c r="AB112" s="246"/>
      <c r="AC112" s="246"/>
      <c r="AD112" s="246"/>
      <c r="AE112" s="246"/>
      <c r="AF112" s="316"/>
      <c r="AG112" s="313"/>
      <c r="AH112" s="249"/>
      <c r="AI112" s="249"/>
      <c r="AJ112" s="316"/>
      <c r="AK112" s="316"/>
      <c r="AL112" s="316"/>
    </row>
    <row r="113" spans="1:38" s="247" customFormat="1" ht="13.5" customHeight="1">
      <c r="A113" s="397">
        <v>39</v>
      </c>
      <c r="B113" s="357">
        <v>44635</v>
      </c>
      <c r="C113" s="355"/>
      <c r="D113" s="355" t="s">
        <v>1039</v>
      </c>
      <c r="E113" s="285" t="s">
        <v>591</v>
      </c>
      <c r="F113" s="285">
        <v>1751.5</v>
      </c>
      <c r="G113" s="285">
        <v>1725</v>
      </c>
      <c r="H113" s="338">
        <v>1769</v>
      </c>
      <c r="I113" s="338" t="s">
        <v>1040</v>
      </c>
      <c r="J113" s="350" t="s">
        <v>951</v>
      </c>
      <c r="K113" s="338">
        <f t="shared" si="106"/>
        <v>17.5</v>
      </c>
      <c r="L113" s="351">
        <f t="shared" si="107"/>
        <v>866.81000000000017</v>
      </c>
      <c r="M113" s="352">
        <f t="shared" si="108"/>
        <v>11383.19</v>
      </c>
      <c r="N113" s="338">
        <v>700</v>
      </c>
      <c r="O113" s="353" t="s">
        <v>589</v>
      </c>
      <c r="P113" s="386">
        <v>44636</v>
      </c>
      <c r="Q113" s="249"/>
      <c r="R113" s="253" t="s">
        <v>590</v>
      </c>
      <c r="S113" s="246"/>
      <c r="T113" s="246"/>
      <c r="U113" s="246"/>
      <c r="V113" s="246"/>
      <c r="W113" s="246"/>
      <c r="X113" s="246"/>
      <c r="Y113" s="246"/>
      <c r="Z113" s="246"/>
      <c r="AA113" s="246"/>
      <c r="AB113" s="246"/>
      <c r="AC113" s="246"/>
      <c r="AD113" s="246"/>
      <c r="AE113" s="246"/>
      <c r="AF113" s="316"/>
      <c r="AG113" s="313"/>
      <c r="AH113" s="249"/>
      <c r="AI113" s="249"/>
      <c r="AJ113" s="316"/>
      <c r="AK113" s="316"/>
      <c r="AL113" s="316"/>
    </row>
    <row r="114" spans="1:38" s="247" customFormat="1" ht="13.5" customHeight="1">
      <c r="A114" s="467">
        <v>40</v>
      </c>
      <c r="B114" s="358">
        <v>44635</v>
      </c>
      <c r="C114" s="337"/>
      <c r="D114" s="337" t="s">
        <v>1041</v>
      </c>
      <c r="E114" s="310" t="s">
        <v>591</v>
      </c>
      <c r="F114" s="310">
        <v>221.75</v>
      </c>
      <c r="G114" s="310">
        <v>219</v>
      </c>
      <c r="H114" s="311">
        <v>219</v>
      </c>
      <c r="I114" s="311" t="s">
        <v>1042</v>
      </c>
      <c r="J114" s="322" t="s">
        <v>1047</v>
      </c>
      <c r="K114" s="311">
        <f t="shared" ref="K114:K115" si="109">H114-F114</f>
        <v>-2.75</v>
      </c>
      <c r="L114" s="333">
        <f t="shared" ref="L114:L115" si="110">(H114*N114)*0.07%</f>
        <v>574.87500000000011</v>
      </c>
      <c r="M114" s="334">
        <f t="shared" ref="M114:M115" si="111">(K114*N114)-L114</f>
        <v>-10887.375</v>
      </c>
      <c r="N114" s="311">
        <v>3750</v>
      </c>
      <c r="O114" s="335" t="s">
        <v>601</v>
      </c>
      <c r="P114" s="336">
        <v>44270</v>
      </c>
      <c r="Q114" s="249"/>
      <c r="R114" s="253" t="s">
        <v>590</v>
      </c>
      <c r="S114" s="246"/>
      <c r="T114" s="246"/>
      <c r="U114" s="246"/>
      <c r="V114" s="246"/>
      <c r="W114" s="246"/>
      <c r="X114" s="246"/>
      <c r="Y114" s="246"/>
      <c r="Z114" s="246"/>
      <c r="AA114" s="246"/>
      <c r="AB114" s="246"/>
      <c r="AC114" s="246"/>
      <c r="AD114" s="246"/>
      <c r="AE114" s="246"/>
      <c r="AF114" s="316"/>
      <c r="AG114" s="313"/>
      <c r="AH114" s="249"/>
      <c r="AI114" s="249"/>
      <c r="AJ114" s="316"/>
      <c r="AK114" s="316"/>
      <c r="AL114" s="316"/>
    </row>
    <row r="115" spans="1:38" s="247" customFormat="1" ht="13.5" customHeight="1">
      <c r="A115" s="285">
        <v>41</v>
      </c>
      <c r="B115" s="357">
        <v>44635</v>
      </c>
      <c r="C115" s="355"/>
      <c r="D115" s="355" t="s">
        <v>1029</v>
      </c>
      <c r="E115" s="285" t="s">
        <v>591</v>
      </c>
      <c r="F115" s="285">
        <v>16640</v>
      </c>
      <c r="G115" s="285">
        <v>16450</v>
      </c>
      <c r="H115" s="338">
        <v>16690</v>
      </c>
      <c r="I115" s="338" t="s">
        <v>1043</v>
      </c>
      <c r="J115" s="350" t="s">
        <v>1044</v>
      </c>
      <c r="K115" s="338">
        <f t="shared" si="109"/>
        <v>50</v>
      </c>
      <c r="L115" s="351">
        <f t="shared" si="110"/>
        <v>584.15000000000009</v>
      </c>
      <c r="M115" s="352">
        <f t="shared" si="111"/>
        <v>1915.85</v>
      </c>
      <c r="N115" s="338">
        <v>50</v>
      </c>
      <c r="O115" s="353" t="s">
        <v>589</v>
      </c>
      <c r="P115" s="386">
        <v>44635</v>
      </c>
      <c r="Q115" s="249"/>
      <c r="R115" s="253" t="s">
        <v>590</v>
      </c>
      <c r="S115" s="246"/>
      <c r="T115" s="246"/>
      <c r="U115" s="246"/>
      <c r="V115" s="246"/>
      <c r="W115" s="246"/>
      <c r="X115" s="246"/>
      <c r="Y115" s="246"/>
      <c r="Z115" s="246"/>
      <c r="AA115" s="246"/>
      <c r="AB115" s="246"/>
      <c r="AC115" s="246"/>
      <c r="AD115" s="246"/>
      <c r="AE115" s="246"/>
      <c r="AF115" s="316"/>
      <c r="AG115" s="313"/>
      <c r="AH115" s="249"/>
      <c r="AI115" s="249"/>
      <c r="AJ115" s="316"/>
      <c r="AK115" s="316"/>
      <c r="AL115" s="316"/>
    </row>
    <row r="116" spans="1:38" s="247" customFormat="1" ht="13.5" customHeight="1">
      <c r="A116" s="467">
        <v>42</v>
      </c>
      <c r="B116" s="398">
        <v>44636</v>
      </c>
      <c r="C116" s="337"/>
      <c r="D116" s="337" t="s">
        <v>921</v>
      </c>
      <c r="E116" s="310" t="s">
        <v>591</v>
      </c>
      <c r="F116" s="310">
        <v>3215</v>
      </c>
      <c r="G116" s="310">
        <v>3140</v>
      </c>
      <c r="H116" s="311">
        <v>3140</v>
      </c>
      <c r="I116" s="311" t="s">
        <v>1056</v>
      </c>
      <c r="J116" s="322" t="s">
        <v>1068</v>
      </c>
      <c r="K116" s="311">
        <f t="shared" ref="K116:K117" si="112">H116-F116</f>
        <v>-75</v>
      </c>
      <c r="L116" s="333">
        <f t="shared" ref="L116:L117" si="113">(H116*N116)*0.07%</f>
        <v>384.65000000000003</v>
      </c>
      <c r="M116" s="334">
        <f t="shared" ref="M116:M117" si="114">(K116*N116)-L116</f>
        <v>-13509.65</v>
      </c>
      <c r="N116" s="311">
        <v>175</v>
      </c>
      <c r="O116" s="335" t="s">
        <v>601</v>
      </c>
      <c r="P116" s="336">
        <v>44271</v>
      </c>
      <c r="Q116" s="249"/>
      <c r="R116" s="253" t="s">
        <v>1009</v>
      </c>
      <c r="S116" s="246"/>
      <c r="T116" s="246"/>
      <c r="U116" s="246"/>
      <c r="V116" s="246"/>
      <c r="W116" s="246"/>
      <c r="X116" s="246"/>
      <c r="Y116" s="246"/>
      <c r="Z116" s="246"/>
      <c r="AA116" s="246"/>
      <c r="AB116" s="246"/>
      <c r="AC116" s="246"/>
      <c r="AD116" s="246"/>
      <c r="AE116" s="246"/>
      <c r="AF116" s="316"/>
      <c r="AG116" s="313"/>
      <c r="AH116" s="249"/>
      <c r="AI116" s="249"/>
      <c r="AJ116" s="316"/>
      <c r="AK116" s="316"/>
      <c r="AL116" s="316"/>
    </row>
    <row r="117" spans="1:38" s="247" customFormat="1" ht="13.5" customHeight="1">
      <c r="A117" s="397">
        <v>43</v>
      </c>
      <c r="B117" s="386">
        <v>44636</v>
      </c>
      <c r="C117" s="355"/>
      <c r="D117" s="355" t="s">
        <v>1066</v>
      </c>
      <c r="E117" s="285" t="s">
        <v>591</v>
      </c>
      <c r="F117" s="285">
        <v>2080</v>
      </c>
      <c r="G117" s="285">
        <v>2040</v>
      </c>
      <c r="H117" s="338">
        <v>2118</v>
      </c>
      <c r="I117" s="338">
        <v>2150</v>
      </c>
      <c r="J117" s="350" t="s">
        <v>1076</v>
      </c>
      <c r="K117" s="338">
        <f t="shared" si="112"/>
        <v>38</v>
      </c>
      <c r="L117" s="351">
        <f t="shared" si="113"/>
        <v>444.78000000000009</v>
      </c>
      <c r="M117" s="352">
        <f t="shared" si="114"/>
        <v>10955.22</v>
      </c>
      <c r="N117" s="338">
        <v>300</v>
      </c>
      <c r="O117" s="353" t="s">
        <v>589</v>
      </c>
      <c r="P117" s="386">
        <v>44637</v>
      </c>
      <c r="Q117" s="249"/>
      <c r="R117" s="253" t="s">
        <v>590</v>
      </c>
      <c r="S117" s="246"/>
      <c r="T117" s="246"/>
      <c r="U117" s="246"/>
      <c r="V117" s="246"/>
      <c r="W117" s="246"/>
      <c r="X117" s="246"/>
      <c r="Y117" s="246"/>
      <c r="Z117" s="246"/>
      <c r="AA117" s="246"/>
      <c r="AB117" s="246"/>
      <c r="AC117" s="246"/>
      <c r="AD117" s="246"/>
      <c r="AE117" s="246"/>
      <c r="AF117" s="316"/>
      <c r="AG117" s="313"/>
      <c r="AH117" s="249"/>
      <c r="AI117" s="249"/>
      <c r="AJ117" s="316"/>
      <c r="AK117" s="316"/>
      <c r="AL117" s="316"/>
    </row>
    <row r="118" spans="1:38" s="247" customFormat="1" ht="13.5" customHeight="1">
      <c r="A118" s="467">
        <v>44</v>
      </c>
      <c r="B118" s="398">
        <v>44637</v>
      </c>
      <c r="C118" s="337"/>
      <c r="D118" s="337" t="s">
        <v>1081</v>
      </c>
      <c r="E118" s="310" t="s">
        <v>591</v>
      </c>
      <c r="F118" s="310">
        <v>2157.5</v>
      </c>
      <c r="G118" s="310">
        <v>2115</v>
      </c>
      <c r="H118" s="311">
        <v>2115</v>
      </c>
      <c r="I118" s="311" t="s">
        <v>1082</v>
      </c>
      <c r="J118" s="322" t="s">
        <v>1093</v>
      </c>
      <c r="K118" s="311">
        <f t="shared" ref="K118" si="115">H118-F118</f>
        <v>-42.5</v>
      </c>
      <c r="L118" s="333">
        <f t="shared" ref="L118" si="116">(H118*N118)*0.07%</f>
        <v>370.12500000000006</v>
      </c>
      <c r="M118" s="334">
        <f t="shared" ref="M118" si="117">(K118*N118)-L118</f>
        <v>-10995.125</v>
      </c>
      <c r="N118" s="311">
        <v>250</v>
      </c>
      <c r="O118" s="335" t="s">
        <v>601</v>
      </c>
      <c r="P118" s="336">
        <v>44272</v>
      </c>
      <c r="Q118" s="249"/>
      <c r="R118" s="253" t="s">
        <v>590</v>
      </c>
      <c r="S118" s="246"/>
      <c r="T118" s="246"/>
      <c r="U118" s="246"/>
      <c r="V118" s="246"/>
      <c r="W118" s="246"/>
      <c r="X118" s="246"/>
      <c r="Y118" s="246"/>
      <c r="Z118" s="246"/>
      <c r="AA118" s="246"/>
      <c r="AB118" s="246"/>
      <c r="AC118" s="246"/>
      <c r="AD118" s="246"/>
      <c r="AE118" s="246"/>
      <c r="AF118" s="316"/>
      <c r="AG118" s="313"/>
      <c r="AH118" s="249"/>
      <c r="AI118" s="249"/>
      <c r="AJ118" s="316"/>
      <c r="AK118" s="316"/>
      <c r="AL118" s="316"/>
    </row>
    <row r="119" spans="1:38" s="247" customFormat="1" ht="13.5" customHeight="1">
      <c r="A119" s="467">
        <v>45</v>
      </c>
      <c r="B119" s="398">
        <v>44637</v>
      </c>
      <c r="C119" s="337"/>
      <c r="D119" s="337" t="s">
        <v>1083</v>
      </c>
      <c r="E119" s="310" t="s">
        <v>591</v>
      </c>
      <c r="F119" s="310">
        <v>1822.5</v>
      </c>
      <c r="G119" s="310">
        <v>1790</v>
      </c>
      <c r="H119" s="311">
        <v>1790</v>
      </c>
      <c r="I119" s="311" t="s">
        <v>1084</v>
      </c>
      <c r="J119" s="322" t="s">
        <v>1099</v>
      </c>
      <c r="K119" s="311">
        <f t="shared" ref="K119" si="118">H119-F119</f>
        <v>-32.5</v>
      </c>
      <c r="L119" s="333">
        <f t="shared" ref="L119" si="119">(H119*N119)*0.07%</f>
        <v>501.20000000000005</v>
      </c>
      <c r="M119" s="334">
        <f t="shared" ref="M119" si="120">(K119*N119)-L119</f>
        <v>-13501.2</v>
      </c>
      <c r="N119" s="311">
        <v>400</v>
      </c>
      <c r="O119" s="335" t="s">
        <v>601</v>
      </c>
      <c r="P119" s="336">
        <v>44276</v>
      </c>
      <c r="Q119" s="249"/>
      <c r="R119" s="253" t="s">
        <v>590</v>
      </c>
      <c r="S119" s="246"/>
      <c r="T119" s="246"/>
      <c r="U119" s="246"/>
      <c r="V119" s="246"/>
      <c r="W119" s="246"/>
      <c r="X119" s="246"/>
      <c r="Y119" s="246"/>
      <c r="Z119" s="246"/>
      <c r="AA119" s="246"/>
      <c r="AB119" s="246"/>
      <c r="AC119" s="246"/>
      <c r="AD119" s="246"/>
      <c r="AE119" s="246"/>
      <c r="AF119" s="316"/>
      <c r="AG119" s="313"/>
      <c r="AH119" s="249"/>
      <c r="AI119" s="249"/>
      <c r="AJ119" s="316"/>
      <c r="AK119" s="316"/>
      <c r="AL119" s="316"/>
    </row>
    <row r="120" spans="1:38" s="247" customFormat="1" ht="13.5" customHeight="1">
      <c r="A120" s="467">
        <v>46</v>
      </c>
      <c r="B120" s="398">
        <v>44637</v>
      </c>
      <c r="C120" s="337"/>
      <c r="D120" s="337" t="s">
        <v>968</v>
      </c>
      <c r="E120" s="310" t="s">
        <v>591</v>
      </c>
      <c r="F120" s="310">
        <v>303.5</v>
      </c>
      <c r="G120" s="310">
        <v>293.5</v>
      </c>
      <c r="H120" s="311">
        <v>294</v>
      </c>
      <c r="I120" s="311" t="s">
        <v>1085</v>
      </c>
      <c r="J120" s="322" t="s">
        <v>1122</v>
      </c>
      <c r="K120" s="311">
        <f t="shared" ref="K120:K122" si="121">H120-F120</f>
        <v>-9.5</v>
      </c>
      <c r="L120" s="333">
        <f t="shared" ref="L120:L122" si="122">(H120*N120)*0.07%</f>
        <v>308.70000000000005</v>
      </c>
      <c r="M120" s="334">
        <f t="shared" ref="M120:M122" si="123">(K120*N120)-L120</f>
        <v>-14558.7</v>
      </c>
      <c r="N120" s="311">
        <v>1500</v>
      </c>
      <c r="O120" s="335" t="s">
        <v>601</v>
      </c>
      <c r="P120" s="336">
        <v>44277</v>
      </c>
      <c r="Q120" s="249"/>
      <c r="R120" s="253" t="s">
        <v>590</v>
      </c>
      <c r="S120" s="246"/>
      <c r="T120" s="246"/>
      <c r="U120" s="246"/>
      <c r="V120" s="246"/>
      <c r="W120" s="246"/>
      <c r="X120" s="246"/>
      <c r="Y120" s="246"/>
      <c r="Z120" s="246"/>
      <c r="AA120" s="246"/>
      <c r="AB120" s="246"/>
      <c r="AC120" s="246"/>
      <c r="AD120" s="246"/>
      <c r="AE120" s="246"/>
      <c r="AF120" s="316"/>
      <c r="AG120" s="313"/>
      <c r="AH120" s="249"/>
      <c r="AI120" s="249"/>
      <c r="AJ120" s="316"/>
      <c r="AK120" s="316"/>
      <c r="AL120" s="316"/>
    </row>
    <row r="121" spans="1:38" s="247" customFormat="1" ht="13.5" customHeight="1">
      <c r="A121" s="467">
        <v>47</v>
      </c>
      <c r="B121" s="398">
        <v>44641</v>
      </c>
      <c r="C121" s="337"/>
      <c r="D121" s="337" t="s">
        <v>874</v>
      </c>
      <c r="E121" s="310" t="s">
        <v>591</v>
      </c>
      <c r="F121" s="310">
        <v>2395.5</v>
      </c>
      <c r="G121" s="310">
        <v>2350</v>
      </c>
      <c r="H121" s="311">
        <v>2350</v>
      </c>
      <c r="I121" s="311" t="s">
        <v>1094</v>
      </c>
      <c r="J121" s="322" t="s">
        <v>1123</v>
      </c>
      <c r="K121" s="311">
        <f t="shared" si="121"/>
        <v>-45.5</v>
      </c>
      <c r="L121" s="333">
        <f t="shared" si="122"/>
        <v>411.25000000000006</v>
      </c>
      <c r="M121" s="334">
        <f t="shared" si="123"/>
        <v>-11786.25</v>
      </c>
      <c r="N121" s="311">
        <v>250</v>
      </c>
      <c r="O121" s="335" t="s">
        <v>601</v>
      </c>
      <c r="P121" s="336">
        <v>44277</v>
      </c>
      <c r="Q121" s="249"/>
      <c r="R121" s="253"/>
      <c r="S121" s="246"/>
      <c r="T121" s="246"/>
      <c r="U121" s="246"/>
      <c r="V121" s="246"/>
      <c r="W121" s="246"/>
      <c r="X121" s="246"/>
      <c r="Y121" s="246"/>
      <c r="Z121" s="246"/>
      <c r="AA121" s="246"/>
      <c r="AB121" s="246"/>
      <c r="AC121" s="246"/>
      <c r="AD121" s="246"/>
      <c r="AE121" s="246"/>
      <c r="AF121" s="316"/>
      <c r="AG121" s="313"/>
      <c r="AH121" s="249"/>
      <c r="AI121" s="249"/>
      <c r="AJ121" s="316"/>
      <c r="AK121" s="316"/>
      <c r="AL121" s="316"/>
    </row>
    <row r="122" spans="1:38" s="247" customFormat="1" ht="13.5" customHeight="1">
      <c r="A122" s="467">
        <v>48</v>
      </c>
      <c r="B122" s="398">
        <v>44641</v>
      </c>
      <c r="C122" s="337"/>
      <c r="D122" s="337" t="s">
        <v>1066</v>
      </c>
      <c r="E122" s="310" t="s">
        <v>591</v>
      </c>
      <c r="F122" s="310">
        <v>2082.5</v>
      </c>
      <c r="G122" s="310">
        <v>2040</v>
      </c>
      <c r="H122" s="311">
        <v>2040</v>
      </c>
      <c r="I122" s="311" t="s">
        <v>1097</v>
      </c>
      <c r="J122" s="322" t="s">
        <v>1093</v>
      </c>
      <c r="K122" s="311">
        <f t="shared" si="121"/>
        <v>-42.5</v>
      </c>
      <c r="L122" s="333">
        <f t="shared" si="122"/>
        <v>428.40000000000003</v>
      </c>
      <c r="M122" s="334">
        <f t="shared" si="123"/>
        <v>-13178.4</v>
      </c>
      <c r="N122" s="311">
        <v>300</v>
      </c>
      <c r="O122" s="335" t="s">
        <v>601</v>
      </c>
      <c r="P122" s="336">
        <v>44277</v>
      </c>
      <c r="Q122" s="249"/>
      <c r="R122" s="253"/>
      <c r="S122" s="246"/>
      <c r="T122" s="246"/>
      <c r="U122" s="246"/>
      <c r="V122" s="246"/>
      <c r="W122" s="246"/>
      <c r="X122" s="246"/>
      <c r="Y122" s="246"/>
      <c r="Z122" s="246"/>
      <c r="AA122" s="246"/>
      <c r="AB122" s="246"/>
      <c r="AC122" s="246"/>
      <c r="AD122" s="246"/>
      <c r="AE122" s="246"/>
      <c r="AF122" s="316"/>
      <c r="AG122" s="313"/>
      <c r="AH122" s="249"/>
      <c r="AI122" s="249"/>
      <c r="AJ122" s="316"/>
      <c r="AK122" s="316"/>
      <c r="AL122" s="316"/>
    </row>
    <row r="123" spans="1:38" s="247" customFormat="1" ht="13.5" customHeight="1">
      <c r="A123" s="467">
        <v>49</v>
      </c>
      <c r="B123" s="398">
        <v>44641</v>
      </c>
      <c r="C123" s="337"/>
      <c r="D123" s="337" t="s">
        <v>1039</v>
      </c>
      <c r="E123" s="310" t="s">
        <v>591</v>
      </c>
      <c r="F123" s="310">
        <v>1788.5</v>
      </c>
      <c r="G123" s="310">
        <v>1765</v>
      </c>
      <c r="H123" s="311">
        <v>1765</v>
      </c>
      <c r="I123" s="311" t="s">
        <v>1098</v>
      </c>
      <c r="J123" s="322" t="s">
        <v>1100</v>
      </c>
      <c r="K123" s="311">
        <f t="shared" ref="K123" si="124">H123-F123</f>
        <v>-23.5</v>
      </c>
      <c r="L123" s="333">
        <f t="shared" ref="L123" si="125">(H123*N123)*0.07%</f>
        <v>679.52500000000009</v>
      </c>
      <c r="M123" s="334">
        <f t="shared" ref="M123" si="126">(K123*N123)-L123</f>
        <v>-13604.525</v>
      </c>
      <c r="N123" s="311">
        <v>550</v>
      </c>
      <c r="O123" s="335" t="s">
        <v>601</v>
      </c>
      <c r="P123" s="336">
        <v>44276</v>
      </c>
      <c r="Q123" s="249"/>
      <c r="R123" s="253"/>
      <c r="S123" s="246"/>
      <c r="T123" s="246"/>
      <c r="U123" s="246"/>
      <c r="V123" s="246"/>
      <c r="W123" s="246"/>
      <c r="X123" s="246"/>
      <c r="Y123" s="246"/>
      <c r="Z123" s="246"/>
      <c r="AA123" s="246"/>
      <c r="AB123" s="246"/>
      <c r="AC123" s="246"/>
      <c r="AD123" s="246"/>
      <c r="AE123" s="246"/>
      <c r="AF123" s="316"/>
      <c r="AG123" s="313"/>
      <c r="AH123" s="249"/>
      <c r="AI123" s="249"/>
      <c r="AJ123" s="316"/>
      <c r="AK123" s="316"/>
      <c r="AL123" s="316"/>
    </row>
    <row r="124" spans="1:38" s="247" customFormat="1" ht="13.5" customHeight="1">
      <c r="A124" s="369">
        <v>50</v>
      </c>
      <c r="B124" s="248">
        <v>44642</v>
      </c>
      <c r="C124" s="340"/>
      <c r="D124" s="340" t="s">
        <v>1003</v>
      </c>
      <c r="E124" s="251" t="s">
        <v>591</v>
      </c>
      <c r="F124" s="251" t="s">
        <v>1129</v>
      </c>
      <c r="G124" s="251">
        <v>2390</v>
      </c>
      <c r="H124" s="252"/>
      <c r="I124" s="252" t="s">
        <v>1130</v>
      </c>
      <c r="J124" s="302" t="s">
        <v>592</v>
      </c>
      <c r="K124" s="340"/>
      <c r="L124" s="340"/>
      <c r="M124" s="251"/>
      <c r="N124" s="251"/>
      <c r="O124" s="251"/>
      <c r="P124" s="252"/>
      <c r="Q124" s="249"/>
      <c r="R124" s="253"/>
      <c r="S124" s="246"/>
      <c r="T124" s="246"/>
      <c r="U124" s="246"/>
      <c r="V124" s="246"/>
      <c r="W124" s="246"/>
      <c r="X124" s="246"/>
      <c r="Y124" s="246"/>
      <c r="Z124" s="246"/>
      <c r="AA124" s="246"/>
      <c r="AB124" s="246"/>
      <c r="AC124" s="246"/>
      <c r="AD124" s="246"/>
      <c r="AE124" s="246"/>
      <c r="AF124" s="316"/>
      <c r="AG124" s="313"/>
      <c r="AH124" s="249"/>
      <c r="AI124" s="249"/>
      <c r="AJ124" s="316"/>
      <c r="AK124" s="316"/>
      <c r="AL124" s="316"/>
    </row>
    <row r="125" spans="1:38" s="247" customFormat="1" ht="13.5" customHeight="1">
      <c r="A125" s="369">
        <v>51</v>
      </c>
      <c r="B125" s="248">
        <v>44642</v>
      </c>
      <c r="C125" s="340"/>
      <c r="D125" s="340" t="s">
        <v>994</v>
      </c>
      <c r="E125" s="251" t="s">
        <v>591</v>
      </c>
      <c r="F125" s="251" t="s">
        <v>1138</v>
      </c>
      <c r="G125" s="251">
        <v>1165</v>
      </c>
      <c r="H125" s="252"/>
      <c r="I125" s="252" t="s">
        <v>1139</v>
      </c>
      <c r="J125" s="302" t="s">
        <v>592</v>
      </c>
      <c r="K125" s="340"/>
      <c r="L125" s="340"/>
      <c r="M125" s="251"/>
      <c r="N125" s="251"/>
      <c r="O125" s="251"/>
      <c r="P125" s="252"/>
      <c r="Q125" s="249"/>
      <c r="R125" s="253"/>
      <c r="S125" s="246"/>
      <c r="T125" s="246"/>
      <c r="U125" s="246"/>
      <c r="V125" s="246"/>
      <c r="W125" s="246"/>
      <c r="X125" s="246"/>
      <c r="Y125" s="246"/>
      <c r="Z125" s="246"/>
      <c r="AA125" s="246"/>
      <c r="AB125" s="246"/>
      <c r="AC125" s="246"/>
      <c r="AD125" s="246"/>
      <c r="AE125" s="246"/>
      <c r="AF125" s="316"/>
      <c r="AG125" s="313"/>
      <c r="AH125" s="249"/>
      <c r="AI125" s="249"/>
      <c r="AJ125" s="316"/>
      <c r="AK125" s="316"/>
      <c r="AL125" s="316"/>
    </row>
    <row r="126" spans="1:38" s="247" customFormat="1" ht="13.5" customHeight="1">
      <c r="A126" s="369">
        <v>52</v>
      </c>
      <c r="B126" s="339">
        <v>44643</v>
      </c>
      <c r="C126" s="340"/>
      <c r="D126" s="340" t="s">
        <v>1166</v>
      </c>
      <c r="E126" s="251" t="s">
        <v>591</v>
      </c>
      <c r="F126" s="251" t="s">
        <v>1167</v>
      </c>
      <c r="G126" s="251">
        <v>745</v>
      </c>
      <c r="H126" s="252"/>
      <c r="I126" s="252" t="s">
        <v>1168</v>
      </c>
      <c r="J126" s="302" t="s">
        <v>592</v>
      </c>
      <c r="K126" s="340"/>
      <c r="L126" s="340"/>
      <c r="M126" s="251"/>
      <c r="N126" s="251"/>
      <c r="O126" s="251"/>
      <c r="P126" s="252"/>
      <c r="Q126" s="249"/>
      <c r="R126" s="253"/>
      <c r="S126" s="246"/>
      <c r="T126" s="246"/>
      <c r="U126" s="246"/>
      <c r="V126" s="246"/>
      <c r="W126" s="246"/>
      <c r="X126" s="246"/>
      <c r="Y126" s="246"/>
      <c r="Z126" s="246"/>
      <c r="AA126" s="246"/>
      <c r="AB126" s="246"/>
      <c r="AC126" s="246"/>
      <c r="AD126" s="246"/>
      <c r="AE126" s="246"/>
      <c r="AF126" s="316"/>
      <c r="AG126" s="313"/>
      <c r="AH126" s="249"/>
      <c r="AI126" s="249"/>
      <c r="AJ126" s="316"/>
      <c r="AK126" s="316"/>
      <c r="AL126" s="316"/>
    </row>
    <row r="127" spans="1:38" s="247" customFormat="1" ht="13.5" customHeight="1">
      <c r="A127" s="369">
        <v>53</v>
      </c>
      <c r="B127" s="339">
        <v>44643</v>
      </c>
      <c r="C127" s="340"/>
      <c r="D127" s="340" t="s">
        <v>1174</v>
      </c>
      <c r="E127" s="251" t="s">
        <v>591</v>
      </c>
      <c r="F127" s="251" t="s">
        <v>1175</v>
      </c>
      <c r="G127" s="251">
        <v>698</v>
      </c>
      <c r="H127" s="252"/>
      <c r="I127" s="252" t="s">
        <v>1176</v>
      </c>
      <c r="J127" s="302" t="s">
        <v>592</v>
      </c>
      <c r="K127" s="340"/>
      <c r="L127" s="340"/>
      <c r="M127" s="251"/>
      <c r="N127" s="251"/>
      <c r="O127" s="251"/>
      <c r="P127" s="252"/>
      <c r="Q127" s="249"/>
      <c r="R127" s="253"/>
      <c r="S127" s="246"/>
      <c r="T127" s="246"/>
      <c r="U127" s="246"/>
      <c r="V127" s="246"/>
      <c r="W127" s="246"/>
      <c r="X127" s="246"/>
      <c r="Y127" s="246"/>
      <c r="Z127" s="246"/>
      <c r="AA127" s="246"/>
      <c r="AB127" s="246"/>
      <c r="AC127" s="246"/>
      <c r="AD127" s="246"/>
      <c r="AE127" s="246"/>
      <c r="AF127" s="316"/>
      <c r="AG127" s="313"/>
      <c r="AH127" s="249"/>
      <c r="AI127" s="249"/>
      <c r="AJ127" s="316"/>
      <c r="AK127" s="316"/>
      <c r="AL127" s="316"/>
    </row>
    <row r="128" spans="1:38" s="247" customFormat="1" ht="13.5" customHeight="1">
      <c r="A128" s="251"/>
      <c r="B128" s="248"/>
      <c r="C128" s="340"/>
      <c r="D128" s="340"/>
      <c r="E128" s="251"/>
      <c r="F128" s="251"/>
      <c r="G128" s="251"/>
      <c r="H128" s="252"/>
      <c r="I128" s="252"/>
      <c r="J128" s="302"/>
      <c r="K128" s="252"/>
      <c r="L128" s="283"/>
      <c r="M128" s="284"/>
      <c r="N128" s="252"/>
      <c r="O128" s="292"/>
      <c r="P128" s="293"/>
      <c r="Q128" s="249"/>
      <c r="R128" s="253"/>
      <c r="S128" s="246"/>
      <c r="T128" s="246"/>
      <c r="U128" s="246"/>
      <c r="V128" s="246"/>
      <c r="W128" s="246"/>
      <c r="X128" s="246"/>
      <c r="Y128" s="246"/>
      <c r="Z128" s="246"/>
      <c r="AA128" s="246"/>
      <c r="AB128" s="246"/>
      <c r="AC128" s="246"/>
      <c r="AD128" s="246"/>
      <c r="AE128" s="246"/>
      <c r="AF128" s="316"/>
      <c r="AG128" s="313"/>
      <c r="AH128" s="249"/>
      <c r="AI128" s="249"/>
      <c r="AJ128" s="316"/>
      <c r="AK128" s="316"/>
      <c r="AL128" s="316"/>
    </row>
    <row r="129" spans="1:38" ht="13.5" customHeight="1">
      <c r="A129" s="107"/>
      <c r="B129" s="108"/>
      <c r="C129" s="142"/>
      <c r="D129" s="150"/>
      <c r="E129" s="151"/>
      <c r="F129" s="107"/>
      <c r="G129" s="107"/>
      <c r="H129" s="107"/>
      <c r="I129" s="143"/>
      <c r="J129" s="143"/>
      <c r="K129" s="143"/>
      <c r="L129" s="143"/>
      <c r="M129" s="143"/>
      <c r="N129" s="143"/>
      <c r="O129" s="143"/>
      <c r="P129" s="143"/>
      <c r="Q129" s="1"/>
      <c r="R129" s="6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ht="12.75" customHeight="1">
      <c r="A130" s="152"/>
      <c r="B130" s="108"/>
      <c r="C130" s="109"/>
      <c r="D130" s="153"/>
      <c r="E130" s="112"/>
      <c r="F130" s="112"/>
      <c r="G130" s="112"/>
      <c r="H130" s="112"/>
      <c r="I130" s="112"/>
      <c r="J130" s="6"/>
      <c r="K130" s="112"/>
      <c r="L130" s="112"/>
      <c r="M130" s="6"/>
      <c r="N130" s="1"/>
      <c r="O130" s="109"/>
      <c r="P130" s="41"/>
      <c r="Q130" s="41"/>
      <c r="R130" s="6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41"/>
      <c r="AG130" s="41"/>
      <c r="AH130" s="41"/>
      <c r="AI130" s="41"/>
      <c r="AJ130" s="41"/>
      <c r="AK130" s="41"/>
      <c r="AL130" s="41"/>
    </row>
    <row r="131" spans="1:38" ht="12.75" customHeight="1">
      <c r="A131" s="154" t="s">
        <v>611</v>
      </c>
      <c r="B131" s="154"/>
      <c r="C131" s="154"/>
      <c r="D131" s="154"/>
      <c r="E131" s="155"/>
      <c r="F131" s="112"/>
      <c r="G131" s="112"/>
      <c r="H131" s="112"/>
      <c r="I131" s="112"/>
      <c r="J131" s="1"/>
      <c r="K131" s="6"/>
      <c r="L131" s="6"/>
      <c r="M131" s="6"/>
      <c r="N131" s="1"/>
      <c r="O131" s="1"/>
      <c r="P131" s="41"/>
      <c r="Q131" s="41"/>
      <c r="R131" s="6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41"/>
      <c r="AG131" s="41"/>
      <c r="AH131" s="41"/>
      <c r="AI131" s="41"/>
      <c r="AJ131" s="41"/>
      <c r="AK131" s="41"/>
      <c r="AL131" s="41"/>
    </row>
    <row r="132" spans="1:38" ht="38.25" customHeight="1">
      <c r="A132" s="96" t="s">
        <v>16</v>
      </c>
      <c r="B132" s="96" t="s">
        <v>566</v>
      </c>
      <c r="C132" s="96"/>
      <c r="D132" s="97" t="s">
        <v>577</v>
      </c>
      <c r="E132" s="96" t="s">
        <v>578</v>
      </c>
      <c r="F132" s="96" t="s">
        <v>579</v>
      </c>
      <c r="G132" s="96" t="s">
        <v>599</v>
      </c>
      <c r="H132" s="96" t="s">
        <v>581</v>
      </c>
      <c r="I132" s="96" t="s">
        <v>582</v>
      </c>
      <c r="J132" s="95" t="s">
        <v>583</v>
      </c>
      <c r="K132" s="95" t="s">
        <v>612</v>
      </c>
      <c r="L132" s="98" t="s">
        <v>585</v>
      </c>
      <c r="M132" s="149" t="s">
        <v>608</v>
      </c>
      <c r="N132" s="96" t="s">
        <v>609</v>
      </c>
      <c r="O132" s="96" t="s">
        <v>587</v>
      </c>
      <c r="P132" s="97" t="s">
        <v>588</v>
      </c>
      <c r="Q132" s="41"/>
      <c r="R132" s="6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41"/>
      <c r="AG132" s="41"/>
      <c r="AH132" s="41"/>
      <c r="AI132" s="41"/>
      <c r="AJ132" s="41"/>
      <c r="AK132" s="41"/>
      <c r="AL132" s="41"/>
    </row>
    <row r="133" spans="1:38" s="247" customFormat="1" ht="12.75" customHeight="1">
      <c r="A133" s="285">
        <v>1</v>
      </c>
      <c r="B133" s="386">
        <v>44622</v>
      </c>
      <c r="C133" s="356"/>
      <c r="D133" s="368" t="s">
        <v>882</v>
      </c>
      <c r="E133" s="285" t="s">
        <v>591</v>
      </c>
      <c r="F133" s="285">
        <v>49.5</v>
      </c>
      <c r="G133" s="285">
        <v>30</v>
      </c>
      <c r="H133" s="338">
        <v>61</v>
      </c>
      <c r="I133" s="350" t="s">
        <v>866</v>
      </c>
      <c r="J133" s="350" t="s">
        <v>864</v>
      </c>
      <c r="K133" s="338">
        <f t="shared" ref="K133:K134" si="127">H133-F133</f>
        <v>11.5</v>
      </c>
      <c r="L133" s="351">
        <v>100</v>
      </c>
      <c r="M133" s="352">
        <f t="shared" ref="M133:M134" si="128">(K133*N133)-L133</f>
        <v>2775</v>
      </c>
      <c r="N133" s="338">
        <v>250</v>
      </c>
      <c r="O133" s="353" t="s">
        <v>589</v>
      </c>
      <c r="P133" s="354">
        <v>44257</v>
      </c>
      <c r="Q133" s="249"/>
      <c r="R133" s="250" t="s">
        <v>590</v>
      </c>
      <c r="S133" s="246"/>
      <c r="T133" s="246"/>
      <c r="U133" s="246"/>
      <c r="V133" s="246"/>
      <c r="W133" s="246"/>
      <c r="X133" s="246"/>
      <c r="Y133" s="246"/>
      <c r="Z133" s="246"/>
      <c r="AA133" s="246"/>
      <c r="AB133" s="246"/>
      <c r="AC133" s="246"/>
      <c r="AD133" s="246"/>
      <c r="AE133" s="246"/>
      <c r="AF133" s="246"/>
      <c r="AG133" s="246"/>
      <c r="AH133" s="246"/>
      <c r="AI133" s="246"/>
      <c r="AJ133" s="246"/>
      <c r="AK133" s="246"/>
      <c r="AL133" s="246"/>
    </row>
    <row r="134" spans="1:38" s="247" customFormat="1" ht="12.75" customHeight="1">
      <c r="A134" s="387">
        <v>2</v>
      </c>
      <c r="B134" s="396">
        <v>44622</v>
      </c>
      <c r="C134" s="388"/>
      <c r="D134" s="389" t="s">
        <v>883</v>
      </c>
      <c r="E134" s="387" t="s">
        <v>591</v>
      </c>
      <c r="F134" s="387">
        <v>82.5</v>
      </c>
      <c r="G134" s="387">
        <v>35</v>
      </c>
      <c r="H134" s="390">
        <v>88.5</v>
      </c>
      <c r="I134" s="391" t="s">
        <v>884</v>
      </c>
      <c r="J134" s="391" t="s">
        <v>909</v>
      </c>
      <c r="K134" s="390">
        <f t="shared" si="127"/>
        <v>6</v>
      </c>
      <c r="L134" s="392">
        <v>100</v>
      </c>
      <c r="M134" s="393">
        <f t="shared" si="128"/>
        <v>200</v>
      </c>
      <c r="N134" s="390">
        <v>50</v>
      </c>
      <c r="O134" s="394" t="s">
        <v>711</v>
      </c>
      <c r="P134" s="395">
        <v>44258</v>
      </c>
      <c r="Q134" s="249"/>
      <c r="R134" s="250" t="s">
        <v>590</v>
      </c>
      <c r="S134" s="246"/>
      <c r="T134" s="246"/>
      <c r="U134" s="246"/>
      <c r="V134" s="246"/>
      <c r="W134" s="246"/>
      <c r="X134" s="246"/>
      <c r="Y134" s="246"/>
      <c r="Z134" s="246"/>
      <c r="AA134" s="246"/>
      <c r="AB134" s="246"/>
      <c r="AC134" s="246"/>
      <c r="AD134" s="246"/>
      <c r="AE134" s="246"/>
      <c r="AF134" s="246"/>
      <c r="AG134" s="246"/>
      <c r="AH134" s="246"/>
      <c r="AI134" s="246"/>
      <c r="AJ134" s="246"/>
      <c r="AK134" s="246"/>
      <c r="AL134" s="246"/>
    </row>
    <row r="135" spans="1:38" s="247" customFormat="1" ht="12.75" customHeight="1">
      <c r="A135" s="310">
        <v>3</v>
      </c>
      <c r="B135" s="398">
        <v>44622</v>
      </c>
      <c r="C135" s="419"/>
      <c r="D135" s="420" t="s">
        <v>892</v>
      </c>
      <c r="E135" s="310" t="s">
        <v>591</v>
      </c>
      <c r="F135" s="310">
        <v>85</v>
      </c>
      <c r="G135" s="310">
        <v>45</v>
      </c>
      <c r="H135" s="310">
        <v>49</v>
      </c>
      <c r="I135" s="311" t="s">
        <v>859</v>
      </c>
      <c r="J135" s="322" t="s">
        <v>918</v>
      </c>
      <c r="K135" s="311">
        <f t="shared" ref="K135:K136" si="129">H135-F135</f>
        <v>-36</v>
      </c>
      <c r="L135" s="333">
        <v>100</v>
      </c>
      <c r="M135" s="334">
        <f t="shared" ref="M135:M136" si="130">(K135*N135)-L135</f>
        <v>-5500</v>
      </c>
      <c r="N135" s="311">
        <v>150</v>
      </c>
      <c r="O135" s="335" t="s">
        <v>601</v>
      </c>
      <c r="P135" s="336">
        <v>44623</v>
      </c>
      <c r="Q135" s="249"/>
      <c r="R135" s="250" t="s">
        <v>590</v>
      </c>
      <c r="S135" s="246"/>
      <c r="T135" s="246"/>
      <c r="U135" s="246"/>
      <c r="V135" s="246"/>
      <c r="W135" s="246"/>
      <c r="X135" s="246"/>
      <c r="Y135" s="246"/>
      <c r="Z135" s="246"/>
      <c r="AA135" s="246"/>
      <c r="AB135" s="246"/>
      <c r="AC135" s="246"/>
      <c r="AD135" s="246"/>
      <c r="AE135" s="246"/>
      <c r="AF135" s="246"/>
      <c r="AG135" s="246"/>
      <c r="AH135" s="246"/>
      <c r="AI135" s="246"/>
      <c r="AJ135" s="246"/>
      <c r="AK135" s="246"/>
      <c r="AL135" s="246"/>
    </row>
    <row r="136" spans="1:38" s="247" customFormat="1" ht="12.75" customHeight="1">
      <c r="A136" s="285">
        <v>4</v>
      </c>
      <c r="B136" s="386">
        <v>44623</v>
      </c>
      <c r="C136" s="413"/>
      <c r="D136" s="356" t="s">
        <v>901</v>
      </c>
      <c r="E136" s="285" t="s">
        <v>591</v>
      </c>
      <c r="F136" s="285">
        <v>42</v>
      </c>
      <c r="G136" s="285">
        <v>26</v>
      </c>
      <c r="H136" s="285">
        <v>49.5</v>
      </c>
      <c r="I136" s="338" t="s">
        <v>902</v>
      </c>
      <c r="J136" s="350" t="s">
        <v>938</v>
      </c>
      <c r="K136" s="338">
        <f t="shared" si="129"/>
        <v>7.5</v>
      </c>
      <c r="L136" s="351">
        <v>100</v>
      </c>
      <c r="M136" s="352">
        <f t="shared" si="130"/>
        <v>2150</v>
      </c>
      <c r="N136" s="338">
        <v>300</v>
      </c>
      <c r="O136" s="353" t="s">
        <v>589</v>
      </c>
      <c r="P136" s="354">
        <v>44259</v>
      </c>
      <c r="Q136" s="249"/>
      <c r="R136" s="250" t="s">
        <v>590</v>
      </c>
      <c r="S136" s="246"/>
      <c r="T136" s="246"/>
      <c r="U136" s="246"/>
      <c r="V136" s="246"/>
      <c r="W136" s="246"/>
      <c r="X136" s="246"/>
      <c r="Y136" s="246"/>
      <c r="Z136" s="246"/>
      <c r="AA136" s="246"/>
      <c r="AB136" s="246"/>
      <c r="AC136" s="246"/>
      <c r="AD136" s="246"/>
      <c r="AE136" s="246"/>
      <c r="AF136" s="246"/>
      <c r="AG136" s="246"/>
      <c r="AH136" s="246"/>
      <c r="AI136" s="246"/>
      <c r="AJ136" s="246"/>
      <c r="AK136" s="246"/>
      <c r="AL136" s="246"/>
    </row>
    <row r="137" spans="1:38" s="247" customFormat="1" ht="12.75" customHeight="1">
      <c r="A137" s="310">
        <v>5</v>
      </c>
      <c r="B137" s="398">
        <v>44623</v>
      </c>
      <c r="C137" s="419"/>
      <c r="D137" s="420" t="s">
        <v>882</v>
      </c>
      <c r="E137" s="310" t="s">
        <v>591</v>
      </c>
      <c r="F137" s="310">
        <v>55</v>
      </c>
      <c r="G137" s="310">
        <v>35</v>
      </c>
      <c r="H137" s="310">
        <v>35</v>
      </c>
      <c r="I137" s="311" t="s">
        <v>903</v>
      </c>
      <c r="J137" s="322" t="s">
        <v>949</v>
      </c>
      <c r="K137" s="311">
        <f t="shared" ref="K137" si="131">H137-F137</f>
        <v>-20</v>
      </c>
      <c r="L137" s="333">
        <v>100</v>
      </c>
      <c r="M137" s="334">
        <f t="shared" ref="M137" si="132">(K137*N137)-L137</f>
        <v>-5100</v>
      </c>
      <c r="N137" s="311">
        <v>250</v>
      </c>
      <c r="O137" s="335" t="s">
        <v>601</v>
      </c>
      <c r="P137" s="336">
        <v>44627</v>
      </c>
      <c r="Q137" s="249"/>
      <c r="R137" s="250" t="s">
        <v>590</v>
      </c>
      <c r="S137" s="246"/>
      <c r="T137" s="246"/>
      <c r="U137" s="246"/>
      <c r="V137" s="246"/>
      <c r="W137" s="246"/>
      <c r="X137" s="246"/>
      <c r="Y137" s="246"/>
      <c r="Z137" s="246"/>
      <c r="AA137" s="246"/>
      <c r="AB137" s="246"/>
      <c r="AC137" s="246"/>
      <c r="AD137" s="246"/>
      <c r="AE137" s="246"/>
      <c r="AF137" s="246"/>
      <c r="AG137" s="246"/>
      <c r="AH137" s="246"/>
      <c r="AI137" s="246"/>
      <c r="AJ137" s="246"/>
      <c r="AK137" s="246"/>
      <c r="AL137" s="246"/>
    </row>
    <row r="138" spans="1:38" s="247" customFormat="1" ht="12.75" customHeight="1">
      <c r="A138" s="285">
        <v>6</v>
      </c>
      <c r="B138" s="386">
        <v>44623</v>
      </c>
      <c r="C138" s="356"/>
      <c r="D138" s="368" t="s">
        <v>905</v>
      </c>
      <c r="E138" s="285" t="s">
        <v>591</v>
      </c>
      <c r="F138" s="285">
        <v>51.5</v>
      </c>
      <c r="G138" s="285">
        <v>17</v>
      </c>
      <c r="H138" s="338">
        <v>71</v>
      </c>
      <c r="I138" s="350" t="s">
        <v>906</v>
      </c>
      <c r="J138" s="350" t="s">
        <v>907</v>
      </c>
      <c r="K138" s="338">
        <f t="shared" ref="K138:K140" si="133">H138-F138</f>
        <v>19.5</v>
      </c>
      <c r="L138" s="351">
        <v>100</v>
      </c>
      <c r="M138" s="352">
        <f t="shared" ref="M138:M140" si="134">(K138*N138)-L138</f>
        <v>875</v>
      </c>
      <c r="N138" s="338">
        <v>50</v>
      </c>
      <c r="O138" s="353" t="s">
        <v>589</v>
      </c>
      <c r="P138" s="354">
        <v>44258</v>
      </c>
      <c r="Q138" s="249"/>
      <c r="R138" s="250" t="s">
        <v>590</v>
      </c>
      <c r="S138" s="246"/>
      <c r="T138" s="246"/>
      <c r="U138" s="246"/>
      <c r="V138" s="246"/>
      <c r="W138" s="246"/>
      <c r="X138" s="246"/>
      <c r="Y138" s="246"/>
      <c r="Z138" s="246"/>
      <c r="AA138" s="246"/>
      <c r="AB138" s="246"/>
      <c r="AC138" s="246"/>
      <c r="AD138" s="246"/>
      <c r="AE138" s="246"/>
      <c r="AF138" s="246"/>
      <c r="AG138" s="246"/>
      <c r="AH138" s="246"/>
      <c r="AI138" s="246"/>
      <c r="AJ138" s="246"/>
      <c r="AK138" s="246"/>
      <c r="AL138" s="246"/>
    </row>
    <row r="139" spans="1:38" s="247" customFormat="1" ht="12.75" customHeight="1">
      <c r="A139" s="310">
        <v>7</v>
      </c>
      <c r="B139" s="398">
        <v>44624</v>
      </c>
      <c r="C139" s="419"/>
      <c r="D139" s="420" t="s">
        <v>933</v>
      </c>
      <c r="E139" s="310" t="s">
        <v>591</v>
      </c>
      <c r="F139" s="310">
        <v>55</v>
      </c>
      <c r="G139" s="310">
        <v>38</v>
      </c>
      <c r="H139" s="310">
        <v>38</v>
      </c>
      <c r="I139" s="311" t="s">
        <v>903</v>
      </c>
      <c r="J139" s="322" t="s">
        <v>911</v>
      </c>
      <c r="K139" s="311">
        <f t="shared" si="133"/>
        <v>-17</v>
      </c>
      <c r="L139" s="333">
        <v>100</v>
      </c>
      <c r="M139" s="334">
        <f t="shared" si="134"/>
        <v>-5200</v>
      </c>
      <c r="N139" s="311">
        <v>300</v>
      </c>
      <c r="O139" s="335" t="s">
        <v>601</v>
      </c>
      <c r="P139" s="336">
        <v>44627</v>
      </c>
      <c r="Q139" s="249"/>
      <c r="R139" s="250" t="s">
        <v>590</v>
      </c>
      <c r="S139" s="246"/>
      <c r="T139" s="246"/>
      <c r="U139" s="246"/>
      <c r="V139" s="246"/>
      <c r="W139" s="246"/>
      <c r="X139" s="246"/>
      <c r="Y139" s="246"/>
      <c r="Z139" s="246"/>
      <c r="AA139" s="246"/>
      <c r="AB139" s="246"/>
      <c r="AC139" s="246"/>
      <c r="AD139" s="246"/>
      <c r="AE139" s="246"/>
      <c r="AF139" s="246"/>
      <c r="AG139" s="246"/>
      <c r="AH139" s="246"/>
      <c r="AI139" s="246"/>
      <c r="AJ139" s="246"/>
      <c r="AK139" s="246"/>
      <c r="AL139" s="246"/>
    </row>
    <row r="140" spans="1:38" s="247" customFormat="1" ht="12.75" customHeight="1">
      <c r="A140" s="437">
        <v>8</v>
      </c>
      <c r="B140" s="386">
        <v>44628</v>
      </c>
      <c r="C140" s="438"/>
      <c r="D140" s="439" t="s">
        <v>965</v>
      </c>
      <c r="E140" s="437" t="s">
        <v>591</v>
      </c>
      <c r="F140" s="437">
        <v>47</v>
      </c>
      <c r="G140" s="437">
        <v>32</v>
      </c>
      <c r="H140" s="437">
        <v>55</v>
      </c>
      <c r="I140" s="440" t="s">
        <v>966</v>
      </c>
      <c r="J140" s="350" t="s">
        <v>917</v>
      </c>
      <c r="K140" s="338">
        <f t="shared" si="133"/>
        <v>8</v>
      </c>
      <c r="L140" s="351">
        <v>100</v>
      </c>
      <c r="M140" s="352">
        <f t="shared" si="134"/>
        <v>2300</v>
      </c>
      <c r="N140" s="338">
        <v>300</v>
      </c>
      <c r="O140" s="353" t="s">
        <v>589</v>
      </c>
      <c r="P140" s="354">
        <v>44263</v>
      </c>
      <c r="Q140" s="249"/>
      <c r="R140" s="250" t="s">
        <v>1009</v>
      </c>
      <c r="S140" s="246"/>
      <c r="T140" s="246"/>
      <c r="U140" s="246"/>
      <c r="V140" s="246"/>
      <c r="W140" s="246"/>
      <c r="X140" s="246"/>
      <c r="Y140" s="246"/>
      <c r="Z140" s="246"/>
      <c r="AA140" s="246"/>
      <c r="AB140" s="246"/>
      <c r="AC140" s="246"/>
      <c r="AD140" s="246"/>
      <c r="AE140" s="246"/>
      <c r="AF140" s="246"/>
      <c r="AG140" s="246"/>
      <c r="AH140" s="246"/>
      <c r="AI140" s="246"/>
      <c r="AJ140" s="246"/>
      <c r="AK140" s="246"/>
      <c r="AL140" s="246"/>
    </row>
    <row r="141" spans="1:38" s="247" customFormat="1" ht="12.75" customHeight="1">
      <c r="A141" s="285">
        <v>9</v>
      </c>
      <c r="B141" s="386">
        <v>44628</v>
      </c>
      <c r="C141" s="356"/>
      <c r="D141" s="368" t="s">
        <v>967</v>
      </c>
      <c r="E141" s="285" t="s">
        <v>591</v>
      </c>
      <c r="F141" s="285">
        <v>53.5</v>
      </c>
      <c r="G141" s="285">
        <v>34</v>
      </c>
      <c r="H141" s="338">
        <v>64</v>
      </c>
      <c r="I141" s="350" t="s">
        <v>903</v>
      </c>
      <c r="J141" s="350" t="s">
        <v>991</v>
      </c>
      <c r="K141" s="338">
        <f t="shared" ref="K141" si="135">H141-F141</f>
        <v>10.5</v>
      </c>
      <c r="L141" s="351">
        <v>100</v>
      </c>
      <c r="M141" s="352">
        <f t="shared" ref="M141" si="136">(K141*N141)-L141</f>
        <v>2525</v>
      </c>
      <c r="N141" s="338">
        <v>250</v>
      </c>
      <c r="O141" s="353" t="s">
        <v>589</v>
      </c>
      <c r="P141" s="354">
        <v>44264</v>
      </c>
      <c r="Q141" s="249"/>
      <c r="R141" s="250" t="s">
        <v>590</v>
      </c>
      <c r="S141" s="246"/>
      <c r="T141" s="246"/>
      <c r="U141" s="246"/>
      <c r="V141" s="246"/>
      <c r="W141" s="246"/>
      <c r="X141" s="246"/>
      <c r="Y141" s="246"/>
      <c r="Z141" s="246"/>
      <c r="AA141" s="246"/>
      <c r="AB141" s="246"/>
      <c r="AC141" s="246"/>
      <c r="AD141" s="246"/>
      <c r="AE141" s="246"/>
      <c r="AF141" s="246"/>
      <c r="AG141" s="246"/>
      <c r="AH141" s="246"/>
      <c r="AI141" s="246"/>
      <c r="AJ141" s="246"/>
      <c r="AK141" s="246"/>
      <c r="AL141" s="246"/>
    </row>
    <row r="142" spans="1:38" s="247" customFormat="1" ht="12.75" customHeight="1">
      <c r="A142" s="285">
        <v>10</v>
      </c>
      <c r="B142" s="386">
        <v>44630</v>
      </c>
      <c r="C142" s="356"/>
      <c r="D142" s="368" t="s">
        <v>995</v>
      </c>
      <c r="E142" s="285" t="s">
        <v>591</v>
      </c>
      <c r="F142" s="285">
        <v>47.5</v>
      </c>
      <c r="G142" s="285">
        <v>10</v>
      </c>
      <c r="H142" s="338">
        <v>67.5</v>
      </c>
      <c r="I142" s="350" t="s">
        <v>996</v>
      </c>
      <c r="J142" s="350" t="s">
        <v>1005</v>
      </c>
      <c r="K142" s="338">
        <f t="shared" ref="K142:K143" si="137">H142-F142</f>
        <v>20</v>
      </c>
      <c r="L142" s="351">
        <v>100</v>
      </c>
      <c r="M142" s="352">
        <f t="shared" ref="M142:M143" si="138">(K142*N142)-L142</f>
        <v>900</v>
      </c>
      <c r="N142" s="338">
        <v>50</v>
      </c>
      <c r="O142" s="353" t="s">
        <v>589</v>
      </c>
      <c r="P142" s="386">
        <v>44630</v>
      </c>
      <c r="Q142" s="249"/>
      <c r="R142" s="250" t="s">
        <v>1009</v>
      </c>
      <c r="S142" s="246"/>
      <c r="T142" s="246"/>
      <c r="U142" s="246"/>
      <c r="V142" s="246"/>
      <c r="W142" s="246"/>
      <c r="X142" s="246"/>
      <c r="Y142" s="246"/>
      <c r="Z142" s="246"/>
      <c r="AA142" s="246"/>
      <c r="AB142" s="246"/>
      <c r="AC142" s="246"/>
      <c r="AD142" s="246"/>
      <c r="AE142" s="246"/>
      <c r="AF142" s="246"/>
      <c r="AG142" s="246"/>
      <c r="AH142" s="246"/>
      <c r="AI142" s="246"/>
      <c r="AJ142" s="246"/>
      <c r="AK142" s="246"/>
      <c r="AL142" s="246"/>
    </row>
    <row r="143" spans="1:38" s="247" customFormat="1" ht="12.75" customHeight="1">
      <c r="A143" s="285">
        <v>11</v>
      </c>
      <c r="B143" s="386">
        <v>44630</v>
      </c>
      <c r="C143" s="356"/>
      <c r="D143" s="368" t="s">
        <v>1004</v>
      </c>
      <c r="E143" s="285" t="s">
        <v>591</v>
      </c>
      <c r="F143" s="285">
        <v>32.5</v>
      </c>
      <c r="G143" s="285"/>
      <c r="H143" s="338">
        <v>55.5</v>
      </c>
      <c r="I143" s="350" t="s">
        <v>903</v>
      </c>
      <c r="J143" s="350" t="s">
        <v>1006</v>
      </c>
      <c r="K143" s="338">
        <f t="shared" si="137"/>
        <v>23</v>
      </c>
      <c r="L143" s="351">
        <v>100</v>
      </c>
      <c r="M143" s="352">
        <f t="shared" si="138"/>
        <v>1050</v>
      </c>
      <c r="N143" s="338">
        <v>50</v>
      </c>
      <c r="O143" s="353" t="s">
        <v>589</v>
      </c>
      <c r="P143" s="386">
        <v>44630</v>
      </c>
      <c r="Q143" s="249"/>
      <c r="R143" s="250" t="s">
        <v>1009</v>
      </c>
      <c r="S143" s="246"/>
      <c r="T143" s="246"/>
      <c r="U143" s="246"/>
      <c r="V143" s="246"/>
      <c r="W143" s="246"/>
      <c r="X143" s="246"/>
      <c r="Y143" s="246"/>
      <c r="Z143" s="246"/>
      <c r="AA143" s="246"/>
      <c r="AB143" s="246"/>
      <c r="AC143" s="246"/>
      <c r="AD143" s="246"/>
      <c r="AE143" s="246"/>
      <c r="AF143" s="246"/>
      <c r="AG143" s="246"/>
      <c r="AH143" s="246"/>
      <c r="AI143" s="246"/>
      <c r="AJ143" s="246"/>
      <c r="AK143" s="246"/>
      <c r="AL143" s="246"/>
    </row>
    <row r="144" spans="1:38" s="247" customFormat="1" ht="12.75" customHeight="1">
      <c r="A144" s="285">
        <v>12</v>
      </c>
      <c r="B144" s="386">
        <v>44631</v>
      </c>
      <c r="C144" s="356"/>
      <c r="D144" s="368" t="s">
        <v>1017</v>
      </c>
      <c r="E144" s="285" t="s">
        <v>591</v>
      </c>
      <c r="F144" s="285">
        <v>44</v>
      </c>
      <c r="G144" s="285">
        <v>29</v>
      </c>
      <c r="H144" s="338">
        <v>50.5</v>
      </c>
      <c r="I144" s="350" t="s">
        <v>966</v>
      </c>
      <c r="J144" s="350" t="s">
        <v>1018</v>
      </c>
      <c r="K144" s="338">
        <f t="shared" ref="K144" si="139">H144-F144</f>
        <v>6.5</v>
      </c>
      <c r="L144" s="351">
        <v>100</v>
      </c>
      <c r="M144" s="352">
        <f t="shared" ref="M144" si="140">(K144*N144)-L144</f>
        <v>1850</v>
      </c>
      <c r="N144" s="338">
        <v>300</v>
      </c>
      <c r="O144" s="353" t="s">
        <v>589</v>
      </c>
      <c r="P144" s="386">
        <v>44631</v>
      </c>
      <c r="Q144" s="249"/>
      <c r="R144" s="250" t="s">
        <v>590</v>
      </c>
      <c r="S144" s="246"/>
      <c r="T144" s="246"/>
      <c r="U144" s="246"/>
      <c r="V144" s="246"/>
      <c r="W144" s="246"/>
      <c r="X144" s="246"/>
      <c r="Y144" s="246"/>
      <c r="Z144" s="246"/>
      <c r="AA144" s="246"/>
      <c r="AB144" s="246"/>
      <c r="AC144" s="246"/>
      <c r="AD144" s="246"/>
      <c r="AE144" s="246"/>
      <c r="AF144" s="246"/>
      <c r="AG144" s="246"/>
      <c r="AH144" s="246"/>
      <c r="AI144" s="246"/>
      <c r="AJ144" s="246"/>
      <c r="AK144" s="246"/>
      <c r="AL144" s="246"/>
    </row>
    <row r="145" spans="1:38" s="247" customFormat="1" ht="12.75" customHeight="1">
      <c r="A145" s="285">
        <v>13</v>
      </c>
      <c r="B145" s="357">
        <v>44635</v>
      </c>
      <c r="C145" s="356"/>
      <c r="D145" s="368" t="s">
        <v>1045</v>
      </c>
      <c r="E145" s="285" t="s">
        <v>591</v>
      </c>
      <c r="F145" s="285">
        <v>24</v>
      </c>
      <c r="G145" s="285">
        <v>14</v>
      </c>
      <c r="H145" s="338">
        <v>32</v>
      </c>
      <c r="I145" s="350" t="s">
        <v>1048</v>
      </c>
      <c r="J145" s="350" t="s">
        <v>917</v>
      </c>
      <c r="K145" s="338">
        <f t="shared" ref="K145" si="141">H145-F145</f>
        <v>8</v>
      </c>
      <c r="L145" s="351">
        <v>100</v>
      </c>
      <c r="M145" s="352">
        <f t="shared" ref="M145" si="142">(K145*N145)-L145</f>
        <v>4300</v>
      </c>
      <c r="N145" s="338">
        <v>550</v>
      </c>
      <c r="O145" s="353" t="s">
        <v>589</v>
      </c>
      <c r="P145" s="386">
        <v>44637</v>
      </c>
      <c r="Q145" s="249"/>
      <c r="R145" s="250"/>
      <c r="S145" s="246"/>
      <c r="T145" s="246"/>
      <c r="U145" s="246"/>
      <c r="V145" s="246"/>
      <c r="W145" s="246"/>
      <c r="X145" s="246"/>
      <c r="Y145" s="246"/>
      <c r="Z145" s="246"/>
      <c r="AA145" s="246"/>
      <c r="AB145" s="246"/>
      <c r="AC145" s="246"/>
      <c r="AD145" s="246"/>
      <c r="AE145" s="246"/>
      <c r="AF145" s="246"/>
      <c r="AG145" s="246"/>
      <c r="AH145" s="246"/>
      <c r="AI145" s="246"/>
      <c r="AJ145" s="246"/>
      <c r="AK145" s="246"/>
      <c r="AL145" s="246"/>
    </row>
    <row r="146" spans="1:38" s="247" customFormat="1" ht="12.75" customHeight="1">
      <c r="A146" s="285">
        <v>14</v>
      </c>
      <c r="B146" s="357">
        <v>44635</v>
      </c>
      <c r="C146" s="356"/>
      <c r="D146" s="368" t="s">
        <v>1049</v>
      </c>
      <c r="E146" s="285" t="s">
        <v>591</v>
      </c>
      <c r="F146" s="285">
        <v>106</v>
      </c>
      <c r="G146" s="285">
        <v>60</v>
      </c>
      <c r="H146" s="338">
        <v>126</v>
      </c>
      <c r="I146" s="350" t="s">
        <v>1050</v>
      </c>
      <c r="J146" s="350" t="s">
        <v>1005</v>
      </c>
      <c r="K146" s="338">
        <f t="shared" ref="K146:K148" si="143">H146-F146</f>
        <v>20</v>
      </c>
      <c r="L146" s="351">
        <v>100</v>
      </c>
      <c r="M146" s="352">
        <f t="shared" ref="M146" si="144">(K146*N146)-L146</f>
        <v>900</v>
      </c>
      <c r="N146" s="338">
        <v>50</v>
      </c>
      <c r="O146" s="353" t="s">
        <v>589</v>
      </c>
      <c r="P146" s="386">
        <v>44635</v>
      </c>
      <c r="Q146" s="249"/>
      <c r="R146" s="250"/>
      <c r="S146" s="246"/>
      <c r="T146" s="246"/>
      <c r="U146" s="246"/>
      <c r="V146" s="246"/>
      <c r="W146" s="246"/>
      <c r="X146" s="246"/>
      <c r="Y146" s="246"/>
      <c r="Z146" s="246"/>
      <c r="AA146" s="246"/>
      <c r="AB146" s="246"/>
      <c r="AC146" s="246"/>
      <c r="AD146" s="246"/>
      <c r="AE146" s="246"/>
      <c r="AF146" s="246"/>
      <c r="AG146" s="246"/>
      <c r="AH146" s="246"/>
      <c r="AI146" s="246"/>
      <c r="AJ146" s="246"/>
      <c r="AK146" s="246"/>
      <c r="AL146" s="246"/>
    </row>
    <row r="147" spans="1:38" s="247" customFormat="1" ht="12.75" customHeight="1">
      <c r="A147" s="285">
        <v>15</v>
      </c>
      <c r="B147" s="357">
        <v>44636</v>
      </c>
      <c r="C147" s="356"/>
      <c r="D147" s="368" t="s">
        <v>1057</v>
      </c>
      <c r="E147" s="285" t="s">
        <v>591</v>
      </c>
      <c r="F147" s="285">
        <v>75</v>
      </c>
      <c r="G147" s="285">
        <v>30</v>
      </c>
      <c r="H147" s="338">
        <v>95</v>
      </c>
      <c r="I147" s="350">
        <v>150</v>
      </c>
      <c r="J147" s="350" t="s">
        <v>1005</v>
      </c>
      <c r="K147" s="338">
        <f t="shared" ref="K147" si="145">H147-F147</f>
        <v>20</v>
      </c>
      <c r="L147" s="351">
        <v>100</v>
      </c>
      <c r="M147" s="352">
        <f t="shared" ref="M147" si="146">(K147*N147)-L147</f>
        <v>900</v>
      </c>
      <c r="N147" s="338">
        <v>50</v>
      </c>
      <c r="O147" s="353" t="s">
        <v>589</v>
      </c>
      <c r="P147" s="386">
        <v>44636</v>
      </c>
      <c r="Q147" s="249"/>
      <c r="R147" s="250"/>
      <c r="S147" s="246"/>
      <c r="T147" s="246"/>
      <c r="U147" s="246"/>
      <c r="V147" s="246"/>
      <c r="W147" s="246"/>
      <c r="X147" s="246"/>
      <c r="Y147" s="246"/>
      <c r="Z147" s="246"/>
      <c r="AA147" s="246"/>
      <c r="AB147" s="246"/>
      <c r="AC147" s="246"/>
      <c r="AD147" s="246"/>
      <c r="AE147" s="246"/>
      <c r="AF147" s="246"/>
      <c r="AG147" s="246"/>
      <c r="AH147" s="246"/>
      <c r="AI147" s="246"/>
      <c r="AJ147" s="246"/>
      <c r="AK147" s="246"/>
      <c r="AL147" s="246"/>
    </row>
    <row r="148" spans="1:38" s="247" customFormat="1" ht="12.75" customHeight="1">
      <c r="A148" s="285">
        <v>16</v>
      </c>
      <c r="B148" s="357">
        <v>44636</v>
      </c>
      <c r="C148" s="356"/>
      <c r="D148" s="368" t="s">
        <v>1058</v>
      </c>
      <c r="E148" s="285" t="s">
        <v>591</v>
      </c>
      <c r="F148" s="285">
        <v>210</v>
      </c>
      <c r="G148" s="285">
        <v>95</v>
      </c>
      <c r="H148" s="338">
        <v>260</v>
      </c>
      <c r="I148" s="350" t="s">
        <v>1059</v>
      </c>
      <c r="J148" s="350" t="s">
        <v>1044</v>
      </c>
      <c r="K148" s="338">
        <f t="shared" si="143"/>
        <v>50</v>
      </c>
      <c r="L148" s="351">
        <v>100</v>
      </c>
      <c r="M148" s="352">
        <f t="shared" ref="M148:M150" si="147">(K148*N148)-L148</f>
        <v>1150</v>
      </c>
      <c r="N148" s="338">
        <v>25</v>
      </c>
      <c r="O148" s="353" t="s">
        <v>589</v>
      </c>
      <c r="P148" s="386">
        <v>44636</v>
      </c>
      <c r="Q148" s="249"/>
      <c r="R148" s="250"/>
      <c r="S148" s="246"/>
      <c r="T148" s="246"/>
      <c r="U148" s="246"/>
      <c r="V148" s="246"/>
      <c r="W148" s="246"/>
      <c r="X148" s="246"/>
      <c r="Y148" s="246"/>
      <c r="Z148" s="246"/>
      <c r="AA148" s="246"/>
      <c r="AB148" s="246"/>
      <c r="AC148" s="246"/>
      <c r="AD148" s="246"/>
      <c r="AE148" s="246"/>
      <c r="AF148" s="246"/>
      <c r="AG148" s="246"/>
      <c r="AH148" s="246"/>
      <c r="AI148" s="246"/>
      <c r="AJ148" s="246"/>
      <c r="AK148" s="246"/>
      <c r="AL148" s="246"/>
    </row>
    <row r="149" spans="1:38" s="247" customFormat="1" ht="12.75" customHeight="1">
      <c r="A149" s="285">
        <v>17</v>
      </c>
      <c r="B149" s="357">
        <v>44636</v>
      </c>
      <c r="C149" s="356"/>
      <c r="D149" s="368" t="s">
        <v>1057</v>
      </c>
      <c r="E149" s="285" t="s">
        <v>591</v>
      </c>
      <c r="F149" s="285">
        <v>78</v>
      </c>
      <c r="G149" s="285">
        <v>30</v>
      </c>
      <c r="H149" s="338">
        <v>99</v>
      </c>
      <c r="I149" s="350">
        <v>150</v>
      </c>
      <c r="J149" s="350" t="s">
        <v>602</v>
      </c>
      <c r="K149" s="338">
        <f t="shared" ref="K149:K150" si="148">H149-F149</f>
        <v>21</v>
      </c>
      <c r="L149" s="351">
        <v>100</v>
      </c>
      <c r="M149" s="352">
        <f t="shared" si="147"/>
        <v>950</v>
      </c>
      <c r="N149" s="338">
        <v>50</v>
      </c>
      <c r="O149" s="353" t="s">
        <v>589</v>
      </c>
      <c r="P149" s="386">
        <v>44636</v>
      </c>
      <c r="Q149" s="249"/>
      <c r="R149" s="250"/>
      <c r="S149" s="246"/>
      <c r="T149" s="246"/>
      <c r="U149" s="246"/>
      <c r="V149" s="246"/>
      <c r="W149" s="246"/>
      <c r="X149" s="246"/>
      <c r="Y149" s="246"/>
      <c r="Z149" s="246"/>
      <c r="AA149" s="246"/>
      <c r="AB149" s="246"/>
      <c r="AC149" s="246"/>
      <c r="AD149" s="246"/>
      <c r="AE149" s="246"/>
      <c r="AF149" s="246"/>
      <c r="AG149" s="246"/>
      <c r="AH149" s="246"/>
      <c r="AI149" s="246"/>
      <c r="AJ149" s="246"/>
      <c r="AK149" s="246"/>
      <c r="AL149" s="246"/>
    </row>
    <row r="150" spans="1:38" s="247" customFormat="1" ht="12.75" customHeight="1">
      <c r="A150" s="285">
        <v>18</v>
      </c>
      <c r="B150" s="357">
        <v>44636</v>
      </c>
      <c r="C150" s="356"/>
      <c r="D150" s="368" t="s">
        <v>1058</v>
      </c>
      <c r="E150" s="285" t="s">
        <v>591</v>
      </c>
      <c r="F150" s="285">
        <v>190</v>
      </c>
      <c r="G150" s="285">
        <v>85</v>
      </c>
      <c r="H150" s="338">
        <v>265</v>
      </c>
      <c r="I150" s="350" t="s">
        <v>1059</v>
      </c>
      <c r="J150" s="350" t="s">
        <v>1060</v>
      </c>
      <c r="K150" s="338">
        <f t="shared" si="148"/>
        <v>75</v>
      </c>
      <c r="L150" s="351">
        <v>100</v>
      </c>
      <c r="M150" s="352">
        <f t="shared" si="147"/>
        <v>1775</v>
      </c>
      <c r="N150" s="338">
        <v>25</v>
      </c>
      <c r="O150" s="353" t="s">
        <v>589</v>
      </c>
      <c r="P150" s="386">
        <v>44636</v>
      </c>
      <c r="Q150" s="249"/>
      <c r="R150" s="250"/>
      <c r="S150" s="246"/>
      <c r="T150" s="246"/>
      <c r="U150" s="246"/>
      <c r="V150" s="246"/>
      <c r="W150" s="246"/>
      <c r="X150" s="246"/>
      <c r="Y150" s="246"/>
      <c r="Z150" s="246"/>
      <c r="AA150" s="246"/>
      <c r="AB150" s="246"/>
      <c r="AC150" s="246"/>
      <c r="AD150" s="246"/>
      <c r="AE150" s="246"/>
      <c r="AF150" s="246"/>
      <c r="AG150" s="246"/>
      <c r="AH150" s="246"/>
      <c r="AI150" s="246"/>
      <c r="AJ150" s="246"/>
      <c r="AK150" s="246"/>
      <c r="AL150" s="246"/>
    </row>
    <row r="151" spans="1:38" s="247" customFormat="1" ht="12.75" customHeight="1">
      <c r="A151" s="310">
        <v>19</v>
      </c>
      <c r="B151" s="358">
        <v>44636</v>
      </c>
      <c r="C151" s="420"/>
      <c r="D151" s="469" t="s">
        <v>1057</v>
      </c>
      <c r="E151" s="310" t="s">
        <v>591</v>
      </c>
      <c r="F151" s="310">
        <v>76</v>
      </c>
      <c r="G151" s="310">
        <v>30</v>
      </c>
      <c r="H151" s="311">
        <v>58</v>
      </c>
      <c r="I151" s="322">
        <v>150</v>
      </c>
      <c r="J151" s="322" t="s">
        <v>1061</v>
      </c>
      <c r="K151" s="311">
        <f t="shared" ref="K151:K158" si="149">H151-F151</f>
        <v>-18</v>
      </c>
      <c r="L151" s="333">
        <v>100</v>
      </c>
      <c r="M151" s="334">
        <f t="shared" ref="M151" si="150">(K151*N151)-L151</f>
        <v>-1000</v>
      </c>
      <c r="N151" s="311">
        <v>50</v>
      </c>
      <c r="O151" s="335" t="s">
        <v>601</v>
      </c>
      <c r="P151" s="398">
        <v>44636</v>
      </c>
      <c r="Q151" s="249"/>
      <c r="R151" s="250"/>
      <c r="S151" s="246"/>
      <c r="T151" s="246"/>
      <c r="U151" s="246"/>
      <c r="V151" s="246"/>
      <c r="W151" s="246"/>
      <c r="X151" s="246"/>
      <c r="Y151" s="246"/>
      <c r="Z151" s="246"/>
      <c r="AA151" s="246"/>
      <c r="AB151" s="246"/>
      <c r="AC151" s="246"/>
      <c r="AD151" s="246"/>
      <c r="AE151" s="246"/>
      <c r="AF151" s="246"/>
      <c r="AG151" s="246"/>
      <c r="AH151" s="246"/>
      <c r="AI151" s="246"/>
      <c r="AJ151" s="246"/>
      <c r="AK151" s="246"/>
      <c r="AL151" s="246"/>
    </row>
    <row r="152" spans="1:38" s="247" customFormat="1" ht="12.75" customHeight="1">
      <c r="A152" s="310">
        <v>20</v>
      </c>
      <c r="B152" s="358">
        <v>44636</v>
      </c>
      <c r="C152" s="420"/>
      <c r="D152" s="469" t="s">
        <v>1058</v>
      </c>
      <c r="E152" s="310" t="s">
        <v>591</v>
      </c>
      <c r="F152" s="310">
        <v>190</v>
      </c>
      <c r="G152" s="310">
        <v>85</v>
      </c>
      <c r="H152" s="311">
        <v>85</v>
      </c>
      <c r="I152" s="322" t="s">
        <v>1059</v>
      </c>
      <c r="J152" s="322" t="s">
        <v>1087</v>
      </c>
      <c r="K152" s="311">
        <f t="shared" ref="K152:K154" si="151">H152-F152</f>
        <v>-105</v>
      </c>
      <c r="L152" s="333">
        <v>100</v>
      </c>
      <c r="M152" s="334">
        <f t="shared" ref="M152:M154" si="152">(K152*N152)-L152</f>
        <v>-2725</v>
      </c>
      <c r="N152" s="311">
        <v>25</v>
      </c>
      <c r="O152" s="335" t="s">
        <v>601</v>
      </c>
      <c r="P152" s="398">
        <v>44637</v>
      </c>
      <c r="Q152" s="249"/>
      <c r="R152" s="250"/>
      <c r="S152" s="246"/>
      <c r="T152" s="246"/>
      <c r="U152" s="246"/>
      <c r="V152" s="246"/>
      <c r="W152" s="246"/>
      <c r="X152" s="246"/>
      <c r="Y152" s="246"/>
      <c r="Z152" s="246"/>
      <c r="AA152" s="246"/>
      <c r="AB152" s="246"/>
      <c r="AC152" s="246"/>
      <c r="AD152" s="246"/>
      <c r="AE152" s="246"/>
      <c r="AF152" s="246"/>
      <c r="AG152" s="246"/>
      <c r="AH152" s="246"/>
      <c r="AI152" s="246"/>
      <c r="AJ152" s="246"/>
      <c r="AK152" s="246"/>
      <c r="AL152" s="246"/>
    </row>
    <row r="153" spans="1:38" s="247" customFormat="1" ht="12.75" customHeight="1">
      <c r="A153" s="310">
        <v>21</v>
      </c>
      <c r="B153" s="358">
        <v>44636</v>
      </c>
      <c r="C153" s="420"/>
      <c r="D153" s="469" t="s">
        <v>1062</v>
      </c>
      <c r="E153" s="310" t="s">
        <v>591</v>
      </c>
      <c r="F153" s="310">
        <v>9</v>
      </c>
      <c r="G153" s="310">
        <v>5.9</v>
      </c>
      <c r="H153" s="311">
        <v>5.9</v>
      </c>
      <c r="I153" s="322" t="s">
        <v>1063</v>
      </c>
      <c r="J153" s="322" t="s">
        <v>1088</v>
      </c>
      <c r="K153" s="311">
        <f t="shared" si="151"/>
        <v>-3.0999999999999996</v>
      </c>
      <c r="L153" s="333">
        <v>100</v>
      </c>
      <c r="M153" s="334">
        <f t="shared" si="152"/>
        <v>-4749.9999999999991</v>
      </c>
      <c r="N153" s="311">
        <v>1500</v>
      </c>
      <c r="O153" s="335" t="s">
        <v>601</v>
      </c>
      <c r="P153" s="398">
        <v>44637</v>
      </c>
      <c r="Q153" s="249"/>
      <c r="R153" s="250"/>
      <c r="S153" s="246"/>
      <c r="T153" s="246"/>
      <c r="U153" s="246"/>
      <c r="V153" s="246"/>
      <c r="W153" s="246"/>
      <c r="X153" s="246"/>
      <c r="Y153" s="246"/>
      <c r="Z153" s="246"/>
      <c r="AA153" s="246"/>
      <c r="AB153" s="246"/>
      <c r="AC153" s="246"/>
      <c r="AD153" s="246"/>
      <c r="AE153" s="246"/>
      <c r="AF153" s="246"/>
      <c r="AG153" s="246"/>
      <c r="AH153" s="246"/>
      <c r="AI153" s="246"/>
      <c r="AJ153" s="246"/>
      <c r="AK153" s="246"/>
      <c r="AL153" s="246"/>
    </row>
    <row r="154" spans="1:38" s="247" customFormat="1" ht="12.75" customHeight="1">
      <c r="A154" s="310">
        <v>22</v>
      </c>
      <c r="B154" s="358">
        <v>44636</v>
      </c>
      <c r="C154" s="420"/>
      <c r="D154" s="469" t="s">
        <v>1064</v>
      </c>
      <c r="E154" s="310" t="s">
        <v>591</v>
      </c>
      <c r="F154" s="310">
        <v>41</v>
      </c>
      <c r="G154" s="310">
        <v>25</v>
      </c>
      <c r="H154" s="311">
        <v>25</v>
      </c>
      <c r="I154" s="322" t="s">
        <v>1065</v>
      </c>
      <c r="J154" s="322" t="s">
        <v>1089</v>
      </c>
      <c r="K154" s="311">
        <f t="shared" si="151"/>
        <v>-16</v>
      </c>
      <c r="L154" s="333">
        <v>100</v>
      </c>
      <c r="M154" s="334">
        <f t="shared" si="152"/>
        <v>-4100</v>
      </c>
      <c r="N154" s="311">
        <v>250</v>
      </c>
      <c r="O154" s="335" t="s">
        <v>601</v>
      </c>
      <c r="P154" s="398">
        <v>44637</v>
      </c>
      <c r="Q154" s="249"/>
      <c r="R154" s="250"/>
      <c r="S154" s="246"/>
      <c r="T154" s="246"/>
      <c r="U154" s="246"/>
      <c r="V154" s="246"/>
      <c r="W154" s="246"/>
      <c r="X154" s="246"/>
      <c r="Y154" s="246"/>
      <c r="Z154" s="246"/>
      <c r="AA154" s="246"/>
      <c r="AB154" s="246"/>
      <c r="AC154" s="246"/>
      <c r="AD154" s="246"/>
      <c r="AE154" s="246"/>
      <c r="AF154" s="246"/>
      <c r="AG154" s="246"/>
      <c r="AH154" s="246"/>
      <c r="AI154" s="246"/>
      <c r="AJ154" s="246"/>
      <c r="AK154" s="246"/>
      <c r="AL154" s="246"/>
    </row>
    <row r="155" spans="1:38" s="247" customFormat="1" ht="12.75" customHeight="1">
      <c r="A155" s="285">
        <v>23</v>
      </c>
      <c r="B155" s="386">
        <v>44637</v>
      </c>
      <c r="C155" s="356"/>
      <c r="D155" s="368" t="s">
        <v>1075</v>
      </c>
      <c r="E155" s="285" t="s">
        <v>591</v>
      </c>
      <c r="F155" s="285">
        <v>42.5</v>
      </c>
      <c r="G155" s="285">
        <v>8</v>
      </c>
      <c r="H155" s="338">
        <v>63</v>
      </c>
      <c r="I155" s="350" t="s">
        <v>906</v>
      </c>
      <c r="J155" s="350" t="s">
        <v>1136</v>
      </c>
      <c r="K155" s="338">
        <f t="shared" si="149"/>
        <v>20.5</v>
      </c>
      <c r="L155" s="351">
        <v>100</v>
      </c>
      <c r="M155" s="352">
        <f t="shared" ref="M155:M158" si="153">(K155*N155)-L155</f>
        <v>925</v>
      </c>
      <c r="N155" s="338">
        <v>50</v>
      </c>
      <c r="O155" s="353" t="s">
        <v>589</v>
      </c>
      <c r="P155" s="386">
        <v>44637</v>
      </c>
      <c r="Q155" s="249"/>
      <c r="R155" s="250"/>
      <c r="S155" s="246"/>
      <c r="T155" s="246"/>
      <c r="U155" s="246"/>
      <c r="V155" s="246"/>
      <c r="W155" s="246"/>
      <c r="X155" s="246"/>
      <c r="Y155" s="246"/>
      <c r="Z155" s="246"/>
      <c r="AA155" s="246"/>
      <c r="AB155" s="246"/>
      <c r="AC155" s="246"/>
      <c r="AD155" s="246"/>
      <c r="AE155" s="246"/>
      <c r="AF155" s="246"/>
      <c r="AG155" s="246"/>
      <c r="AH155" s="246"/>
      <c r="AI155" s="246"/>
      <c r="AJ155" s="246"/>
      <c r="AK155" s="246"/>
      <c r="AL155" s="246"/>
    </row>
    <row r="156" spans="1:38" s="247" customFormat="1" ht="12.75" customHeight="1">
      <c r="A156" s="285">
        <v>24</v>
      </c>
      <c r="B156" s="386">
        <v>44637</v>
      </c>
      <c r="C156" s="356"/>
      <c r="D156" s="368" t="s">
        <v>1077</v>
      </c>
      <c r="E156" s="285" t="s">
        <v>591</v>
      </c>
      <c r="F156" s="285">
        <v>4.1500000000000004</v>
      </c>
      <c r="G156" s="285">
        <v>2.75</v>
      </c>
      <c r="H156" s="338">
        <v>4.75</v>
      </c>
      <c r="I156" s="357" t="s">
        <v>1078</v>
      </c>
      <c r="J156" s="350" t="s">
        <v>1137</v>
      </c>
      <c r="K156" s="338">
        <f t="shared" si="149"/>
        <v>0.59999999999999964</v>
      </c>
      <c r="L156" s="351">
        <v>100</v>
      </c>
      <c r="M156" s="352">
        <f t="shared" si="153"/>
        <v>1999.9999999999986</v>
      </c>
      <c r="N156" s="338">
        <v>3500</v>
      </c>
      <c r="O156" s="353" t="s">
        <v>589</v>
      </c>
      <c r="P156" s="386">
        <v>44637</v>
      </c>
      <c r="Q156" s="249"/>
      <c r="R156" s="250"/>
      <c r="S156" s="246"/>
      <c r="T156" s="246"/>
      <c r="U156" s="246"/>
      <c r="V156" s="246"/>
      <c r="W156" s="246"/>
      <c r="X156" s="246"/>
      <c r="Y156" s="246"/>
      <c r="Z156" s="246"/>
      <c r="AA156" s="246"/>
      <c r="AB156" s="246"/>
      <c r="AC156" s="246"/>
      <c r="AD156" s="246"/>
      <c r="AE156" s="246"/>
      <c r="AF156" s="246"/>
      <c r="AG156" s="246"/>
      <c r="AH156" s="246"/>
      <c r="AI156" s="246"/>
      <c r="AJ156" s="246"/>
      <c r="AK156" s="246"/>
      <c r="AL156" s="246"/>
    </row>
    <row r="157" spans="1:38" s="247" customFormat="1" ht="12.75" customHeight="1">
      <c r="A157" s="285">
        <v>25</v>
      </c>
      <c r="B157" s="386">
        <v>44637</v>
      </c>
      <c r="C157" s="356"/>
      <c r="D157" s="368" t="s">
        <v>1086</v>
      </c>
      <c r="E157" s="285" t="s">
        <v>591</v>
      </c>
      <c r="F157" s="285">
        <v>42.5</v>
      </c>
      <c r="G157" s="285">
        <v>8</v>
      </c>
      <c r="H157" s="338">
        <v>61</v>
      </c>
      <c r="I157" s="350" t="s">
        <v>906</v>
      </c>
      <c r="J157" s="350" t="s">
        <v>1135</v>
      </c>
      <c r="K157" s="338">
        <f t="shared" si="149"/>
        <v>18.5</v>
      </c>
      <c r="L157" s="351">
        <v>100</v>
      </c>
      <c r="M157" s="352">
        <f t="shared" si="153"/>
        <v>825</v>
      </c>
      <c r="N157" s="338">
        <v>50</v>
      </c>
      <c r="O157" s="353" t="s">
        <v>589</v>
      </c>
      <c r="P157" s="386">
        <v>44637</v>
      </c>
      <c r="Q157" s="249"/>
      <c r="R157" s="250"/>
      <c r="S157" s="246"/>
      <c r="T157" s="246"/>
      <c r="U157" s="246"/>
      <c r="V157" s="246"/>
      <c r="W157" s="246"/>
      <c r="X157" s="246"/>
      <c r="Y157" s="246"/>
      <c r="Z157" s="246"/>
      <c r="AA157" s="246"/>
      <c r="AB157" s="246"/>
      <c r="AC157" s="246"/>
      <c r="AD157" s="246"/>
      <c r="AE157" s="246"/>
      <c r="AF157" s="246"/>
      <c r="AG157" s="246"/>
      <c r="AH157" s="246"/>
      <c r="AI157" s="246"/>
      <c r="AJ157" s="246"/>
      <c r="AK157" s="246"/>
      <c r="AL157" s="246"/>
    </row>
    <row r="158" spans="1:38" s="247" customFormat="1" ht="12.75" customHeight="1">
      <c r="A158" s="310">
        <v>26</v>
      </c>
      <c r="B158" s="358">
        <v>44641</v>
      </c>
      <c r="C158" s="420"/>
      <c r="D158" s="469" t="s">
        <v>1101</v>
      </c>
      <c r="E158" s="310" t="s">
        <v>591</v>
      </c>
      <c r="F158" s="310">
        <v>77</v>
      </c>
      <c r="G158" s="310">
        <v>45</v>
      </c>
      <c r="H158" s="311">
        <v>45</v>
      </c>
      <c r="I158" s="322" t="s">
        <v>1102</v>
      </c>
      <c r="J158" s="322" t="s">
        <v>1124</v>
      </c>
      <c r="K158" s="311">
        <f t="shared" si="149"/>
        <v>-32</v>
      </c>
      <c r="L158" s="333">
        <v>100</v>
      </c>
      <c r="M158" s="334">
        <f t="shared" si="153"/>
        <v>-1700</v>
      </c>
      <c r="N158" s="311">
        <v>50</v>
      </c>
      <c r="O158" s="335" t="s">
        <v>601</v>
      </c>
      <c r="P158" s="398">
        <v>44637</v>
      </c>
      <c r="Q158" s="249"/>
      <c r="R158" s="250"/>
      <c r="S158" s="246"/>
      <c r="T158" s="246"/>
      <c r="U158" s="246"/>
      <c r="V158" s="246"/>
      <c r="W158" s="246"/>
      <c r="X158" s="246"/>
      <c r="Y158" s="246"/>
      <c r="Z158" s="246"/>
      <c r="AA158" s="246"/>
      <c r="AB158" s="246"/>
      <c r="AC158" s="246"/>
      <c r="AD158" s="246"/>
      <c r="AE158" s="246"/>
      <c r="AF158" s="246"/>
      <c r="AG158" s="246"/>
      <c r="AH158" s="246"/>
      <c r="AI158" s="246"/>
      <c r="AJ158" s="246"/>
      <c r="AK158" s="246"/>
      <c r="AL158" s="246"/>
    </row>
    <row r="159" spans="1:38" s="247" customFormat="1" ht="12.75" customHeight="1">
      <c r="A159" s="310">
        <v>27</v>
      </c>
      <c r="B159" s="358">
        <v>44641</v>
      </c>
      <c r="C159" s="420"/>
      <c r="D159" s="469" t="s">
        <v>1108</v>
      </c>
      <c r="E159" s="310" t="s">
        <v>591</v>
      </c>
      <c r="F159" s="310">
        <v>44.5</v>
      </c>
      <c r="G159" s="310">
        <v>25</v>
      </c>
      <c r="H159" s="311">
        <v>29</v>
      </c>
      <c r="I159" s="322" t="s">
        <v>1109</v>
      </c>
      <c r="J159" s="322" t="s">
        <v>1164</v>
      </c>
      <c r="K159" s="311">
        <f t="shared" ref="K159" si="154">H159-F159</f>
        <v>-15.5</v>
      </c>
      <c r="L159" s="333">
        <v>100</v>
      </c>
      <c r="M159" s="334">
        <f t="shared" ref="M159" si="155">(K159*N159)-L159</f>
        <v>-3975</v>
      </c>
      <c r="N159" s="311">
        <v>250</v>
      </c>
      <c r="O159" s="335" t="s">
        <v>601</v>
      </c>
      <c r="P159" s="398">
        <v>44643</v>
      </c>
      <c r="Q159" s="249"/>
      <c r="R159" s="250"/>
      <c r="S159" s="246"/>
      <c r="T159" s="246"/>
      <c r="U159" s="246"/>
      <c r="V159" s="246"/>
      <c r="W159" s="246"/>
      <c r="X159" s="246"/>
      <c r="Y159" s="246"/>
      <c r="Z159" s="246"/>
      <c r="AA159" s="246"/>
      <c r="AB159" s="246"/>
      <c r="AC159" s="246"/>
      <c r="AD159" s="246"/>
      <c r="AE159" s="246"/>
      <c r="AF159" s="246"/>
      <c r="AG159" s="246"/>
      <c r="AH159" s="246"/>
      <c r="AI159" s="246"/>
      <c r="AJ159" s="246"/>
      <c r="AK159" s="246"/>
      <c r="AL159" s="246"/>
    </row>
    <row r="160" spans="1:38" s="247" customFormat="1" ht="12.75" customHeight="1">
      <c r="A160" s="285">
        <v>28</v>
      </c>
      <c r="B160" s="357">
        <v>44642</v>
      </c>
      <c r="C160" s="356"/>
      <c r="D160" s="368" t="s">
        <v>1125</v>
      </c>
      <c r="E160" s="285" t="s">
        <v>591</v>
      </c>
      <c r="F160" s="285">
        <v>20.5</v>
      </c>
      <c r="G160" s="285">
        <v>12</v>
      </c>
      <c r="H160" s="338">
        <v>25.5</v>
      </c>
      <c r="I160" s="350" t="s">
        <v>1126</v>
      </c>
      <c r="J160" s="350" t="s">
        <v>913</v>
      </c>
      <c r="K160" s="338">
        <f t="shared" ref="K160:K161" si="156">H160-F160</f>
        <v>5</v>
      </c>
      <c r="L160" s="351">
        <v>100</v>
      </c>
      <c r="M160" s="352">
        <f t="shared" ref="M160:M161" si="157">(K160*N160)-L160</f>
        <v>2650</v>
      </c>
      <c r="N160" s="338">
        <v>550</v>
      </c>
      <c r="O160" s="353" t="s">
        <v>589</v>
      </c>
      <c r="P160" s="386">
        <v>44642</v>
      </c>
      <c r="Q160" s="249"/>
      <c r="R160" s="250"/>
      <c r="S160" s="246"/>
      <c r="T160" s="246"/>
      <c r="U160" s="246"/>
      <c r="V160" s="246"/>
      <c r="W160" s="246"/>
      <c r="X160" s="246"/>
      <c r="Y160" s="246"/>
      <c r="Z160" s="246"/>
      <c r="AA160" s="246"/>
      <c r="AB160" s="246"/>
      <c r="AC160" s="246"/>
      <c r="AD160" s="246"/>
      <c r="AE160" s="246"/>
      <c r="AF160" s="246"/>
      <c r="AG160" s="246"/>
      <c r="AH160" s="246"/>
      <c r="AI160" s="246"/>
      <c r="AJ160" s="246"/>
      <c r="AK160" s="246"/>
      <c r="AL160" s="246"/>
    </row>
    <row r="161" spans="1:38" s="247" customFormat="1" ht="12.75" customHeight="1">
      <c r="A161" s="285">
        <v>29</v>
      </c>
      <c r="B161" s="357">
        <v>44642</v>
      </c>
      <c r="C161" s="356"/>
      <c r="D161" s="368" t="s">
        <v>1127</v>
      </c>
      <c r="E161" s="285" t="s">
        <v>591</v>
      </c>
      <c r="F161" s="285">
        <v>28.5</v>
      </c>
      <c r="G161" s="285">
        <v>20</v>
      </c>
      <c r="H161" s="338">
        <v>34.5</v>
      </c>
      <c r="I161" s="350" t="s">
        <v>1128</v>
      </c>
      <c r="J161" s="350" t="s">
        <v>909</v>
      </c>
      <c r="K161" s="338">
        <f t="shared" si="156"/>
        <v>6</v>
      </c>
      <c r="L161" s="351">
        <v>100</v>
      </c>
      <c r="M161" s="352">
        <f t="shared" si="157"/>
        <v>3350</v>
      </c>
      <c r="N161" s="338">
        <v>575</v>
      </c>
      <c r="O161" s="353" t="s">
        <v>589</v>
      </c>
      <c r="P161" s="386">
        <v>44642</v>
      </c>
      <c r="Q161" s="249"/>
      <c r="R161" s="250"/>
      <c r="S161" s="246"/>
      <c r="T161" s="246"/>
      <c r="U161" s="246"/>
      <c r="V161" s="246"/>
      <c r="W161" s="246"/>
      <c r="X161" s="246"/>
      <c r="Y161" s="246"/>
      <c r="Z161" s="246"/>
      <c r="AA161" s="246"/>
      <c r="AB161" s="246"/>
      <c r="AC161" s="246"/>
      <c r="AD161" s="246"/>
      <c r="AE161" s="246"/>
      <c r="AF161" s="246"/>
      <c r="AG161" s="246"/>
      <c r="AH161" s="246"/>
      <c r="AI161" s="246"/>
      <c r="AJ161" s="246"/>
      <c r="AK161" s="246"/>
      <c r="AL161" s="246"/>
    </row>
    <row r="162" spans="1:38" s="247" customFormat="1" ht="12.75" customHeight="1">
      <c r="A162" s="285">
        <v>30</v>
      </c>
      <c r="B162" s="357">
        <v>44642</v>
      </c>
      <c r="C162" s="356"/>
      <c r="D162" s="368" t="s">
        <v>1133</v>
      </c>
      <c r="E162" s="285" t="s">
        <v>591</v>
      </c>
      <c r="F162" s="285">
        <v>167.5</v>
      </c>
      <c r="G162" s="285">
        <v>90</v>
      </c>
      <c r="H162" s="338">
        <v>197.5</v>
      </c>
      <c r="I162" s="350" t="s">
        <v>1134</v>
      </c>
      <c r="J162" s="350" t="s">
        <v>604</v>
      </c>
      <c r="K162" s="338">
        <f t="shared" ref="K162" si="158">H162-F162</f>
        <v>30</v>
      </c>
      <c r="L162" s="351">
        <v>100</v>
      </c>
      <c r="M162" s="352">
        <f t="shared" ref="M162" si="159">(K162*N162)-L162</f>
        <v>1400</v>
      </c>
      <c r="N162" s="338">
        <v>50</v>
      </c>
      <c r="O162" s="353" t="s">
        <v>589</v>
      </c>
      <c r="P162" s="386">
        <v>44642</v>
      </c>
      <c r="Q162" s="249"/>
      <c r="R162" s="250"/>
      <c r="S162" s="246"/>
      <c r="T162" s="246"/>
      <c r="U162" s="246"/>
      <c r="V162" s="246"/>
      <c r="W162" s="246"/>
      <c r="X162" s="246"/>
      <c r="Y162" s="246"/>
      <c r="Z162" s="246"/>
      <c r="AA162" s="246"/>
      <c r="AB162" s="246"/>
      <c r="AC162" s="246"/>
      <c r="AD162" s="246"/>
      <c r="AE162" s="246"/>
      <c r="AF162" s="246"/>
      <c r="AG162" s="246"/>
      <c r="AH162" s="246"/>
      <c r="AI162" s="246"/>
      <c r="AJ162" s="246"/>
      <c r="AK162" s="246"/>
      <c r="AL162" s="246"/>
    </row>
    <row r="163" spans="1:38" s="247" customFormat="1" ht="12.75" customHeight="1">
      <c r="A163" s="285">
        <v>31</v>
      </c>
      <c r="B163" s="357">
        <v>44642</v>
      </c>
      <c r="C163" s="356"/>
      <c r="D163" s="368" t="s">
        <v>1140</v>
      </c>
      <c r="E163" s="285" t="s">
        <v>591</v>
      </c>
      <c r="F163" s="285">
        <v>56.5</v>
      </c>
      <c r="G163" s="285">
        <v>30</v>
      </c>
      <c r="H163" s="338">
        <v>72</v>
      </c>
      <c r="I163" s="350" t="s">
        <v>996</v>
      </c>
      <c r="J163" s="350" t="s">
        <v>1163</v>
      </c>
      <c r="K163" s="338">
        <f t="shared" ref="K163:K165" si="160">H163-F163</f>
        <v>15.5</v>
      </c>
      <c r="L163" s="351">
        <v>100</v>
      </c>
      <c r="M163" s="352">
        <f t="shared" ref="M163:M165" si="161">(K163*N163)-L163</f>
        <v>2225</v>
      </c>
      <c r="N163" s="338">
        <v>150</v>
      </c>
      <c r="O163" s="353" t="s">
        <v>589</v>
      </c>
      <c r="P163" s="386">
        <v>44643</v>
      </c>
      <c r="Q163" s="249"/>
      <c r="R163" s="250"/>
      <c r="S163" s="246"/>
      <c r="T163" s="246"/>
      <c r="U163" s="246"/>
      <c r="V163" s="246"/>
      <c r="W163" s="246"/>
      <c r="X163" s="246"/>
      <c r="Y163" s="246"/>
      <c r="Z163" s="246"/>
      <c r="AA163" s="246"/>
      <c r="AB163" s="246"/>
      <c r="AC163" s="246"/>
      <c r="AD163" s="246"/>
      <c r="AE163" s="246"/>
      <c r="AF163" s="246"/>
      <c r="AG163" s="246"/>
      <c r="AH163" s="246"/>
      <c r="AI163" s="246"/>
      <c r="AJ163" s="246"/>
      <c r="AK163" s="246"/>
      <c r="AL163" s="246"/>
    </row>
    <row r="164" spans="1:38" s="247" customFormat="1" ht="12.75" customHeight="1">
      <c r="A164" s="285">
        <v>32</v>
      </c>
      <c r="B164" s="357">
        <v>44642</v>
      </c>
      <c r="C164" s="356"/>
      <c r="D164" s="368" t="s">
        <v>1141</v>
      </c>
      <c r="E164" s="285" t="s">
        <v>591</v>
      </c>
      <c r="F164" s="285">
        <v>42</v>
      </c>
      <c r="G164" s="285">
        <v>27</v>
      </c>
      <c r="H164" s="338">
        <v>51</v>
      </c>
      <c r="I164" s="350" t="s">
        <v>1142</v>
      </c>
      <c r="J164" s="350" t="s">
        <v>797</v>
      </c>
      <c r="K164" s="338">
        <f t="shared" si="160"/>
        <v>9</v>
      </c>
      <c r="L164" s="351">
        <v>100</v>
      </c>
      <c r="M164" s="352">
        <f t="shared" si="161"/>
        <v>2600</v>
      </c>
      <c r="N164" s="338">
        <v>300</v>
      </c>
      <c r="O164" s="353" t="s">
        <v>589</v>
      </c>
      <c r="P164" s="386">
        <v>44643</v>
      </c>
      <c r="Q164" s="249"/>
      <c r="R164" s="250"/>
      <c r="S164" s="246"/>
      <c r="T164" s="246"/>
      <c r="U164" s="246"/>
      <c r="V164" s="246"/>
      <c r="W164" s="246"/>
      <c r="X164" s="246"/>
      <c r="Y164" s="246"/>
      <c r="Z164" s="246"/>
      <c r="AA164" s="246"/>
      <c r="AB164" s="246"/>
      <c r="AC164" s="246"/>
      <c r="AD164" s="246"/>
      <c r="AE164" s="246"/>
      <c r="AF164" s="246"/>
      <c r="AG164" s="246"/>
      <c r="AH164" s="246"/>
      <c r="AI164" s="246"/>
      <c r="AJ164" s="246"/>
      <c r="AK164" s="246"/>
      <c r="AL164" s="246"/>
    </row>
    <row r="165" spans="1:38" s="247" customFormat="1" ht="12.75" customHeight="1">
      <c r="A165" s="285">
        <v>33</v>
      </c>
      <c r="B165" s="357">
        <v>44642</v>
      </c>
      <c r="C165" s="356"/>
      <c r="D165" s="368" t="s">
        <v>1143</v>
      </c>
      <c r="E165" s="285" t="s">
        <v>591</v>
      </c>
      <c r="F165" s="285">
        <v>41</v>
      </c>
      <c r="G165" s="285">
        <v>25</v>
      </c>
      <c r="H165" s="338">
        <v>49</v>
      </c>
      <c r="I165" s="350" t="s">
        <v>1142</v>
      </c>
      <c r="J165" s="350" t="s">
        <v>917</v>
      </c>
      <c r="K165" s="338">
        <f t="shared" si="160"/>
        <v>8</v>
      </c>
      <c r="L165" s="351">
        <v>100</v>
      </c>
      <c r="M165" s="352">
        <f t="shared" si="161"/>
        <v>1900</v>
      </c>
      <c r="N165" s="338">
        <v>250</v>
      </c>
      <c r="O165" s="353" t="s">
        <v>589</v>
      </c>
      <c r="P165" s="386">
        <v>44643</v>
      </c>
      <c r="Q165" s="249"/>
      <c r="R165" s="250"/>
      <c r="S165" s="246"/>
      <c r="T165" s="246"/>
      <c r="U165" s="246"/>
      <c r="V165" s="246"/>
      <c r="W165" s="246"/>
      <c r="X165" s="246"/>
      <c r="Y165" s="246"/>
      <c r="Z165" s="246"/>
      <c r="AA165" s="246"/>
      <c r="AB165" s="246"/>
      <c r="AC165" s="246"/>
      <c r="AD165" s="246"/>
      <c r="AE165" s="246"/>
      <c r="AF165" s="246"/>
      <c r="AG165" s="246"/>
      <c r="AH165" s="246"/>
      <c r="AI165" s="246"/>
      <c r="AJ165" s="246"/>
      <c r="AK165" s="246"/>
      <c r="AL165" s="246"/>
    </row>
    <row r="166" spans="1:38" s="247" customFormat="1" ht="12.75" customHeight="1">
      <c r="A166" s="251">
        <v>34</v>
      </c>
      <c r="B166" s="339">
        <v>44642</v>
      </c>
      <c r="C166" s="383"/>
      <c r="D166" s="384" t="s">
        <v>1144</v>
      </c>
      <c r="E166" s="251" t="s">
        <v>591</v>
      </c>
      <c r="F166" s="379" t="s">
        <v>1145</v>
      </c>
      <c r="G166" s="251">
        <v>2.8</v>
      </c>
      <c r="H166" s="252"/>
      <c r="I166" s="470" t="s">
        <v>1146</v>
      </c>
      <c r="J166" s="302"/>
      <c r="K166" s="252"/>
      <c r="L166" s="283"/>
      <c r="M166" s="284"/>
      <c r="N166" s="252"/>
      <c r="O166" s="367"/>
      <c r="P166" s="293"/>
      <c r="Q166" s="249"/>
      <c r="R166" s="250"/>
      <c r="S166" s="246"/>
      <c r="T166" s="246"/>
      <c r="U166" s="246"/>
      <c r="V166" s="246"/>
      <c r="W166" s="246"/>
      <c r="X166" s="246"/>
      <c r="Y166" s="246"/>
      <c r="Z166" s="246"/>
      <c r="AA166" s="246"/>
      <c r="AB166" s="246"/>
      <c r="AC166" s="246"/>
      <c r="AD166" s="246"/>
      <c r="AE166" s="246"/>
      <c r="AF166" s="246"/>
      <c r="AG166" s="246"/>
      <c r="AH166" s="246"/>
      <c r="AI166" s="246"/>
      <c r="AJ166" s="246"/>
      <c r="AK166" s="246"/>
      <c r="AL166" s="246"/>
    </row>
    <row r="167" spans="1:38" s="247" customFormat="1" ht="12.75" customHeight="1">
      <c r="A167" s="285">
        <v>30</v>
      </c>
      <c r="B167" s="357">
        <v>44643</v>
      </c>
      <c r="C167" s="356"/>
      <c r="D167" s="368" t="s">
        <v>1133</v>
      </c>
      <c r="E167" s="285" t="s">
        <v>591</v>
      </c>
      <c r="F167" s="285">
        <v>167.5</v>
      </c>
      <c r="G167" s="285">
        <v>90</v>
      </c>
      <c r="H167" s="338">
        <v>192</v>
      </c>
      <c r="I167" s="350" t="s">
        <v>1134</v>
      </c>
      <c r="J167" s="350" t="s">
        <v>1165</v>
      </c>
      <c r="K167" s="338">
        <f t="shared" ref="K167" si="162">H167-F167</f>
        <v>24.5</v>
      </c>
      <c r="L167" s="351">
        <v>100</v>
      </c>
      <c r="M167" s="352">
        <f t="shared" ref="M167" si="163">(K167*N167)-L167</f>
        <v>1125</v>
      </c>
      <c r="N167" s="338">
        <v>50</v>
      </c>
      <c r="O167" s="353" t="s">
        <v>589</v>
      </c>
      <c r="P167" s="386">
        <v>44643</v>
      </c>
      <c r="Q167" s="249"/>
      <c r="R167" s="250"/>
      <c r="S167" s="246"/>
      <c r="T167" s="246"/>
      <c r="U167" s="246"/>
      <c r="V167" s="246"/>
      <c r="W167" s="246"/>
      <c r="X167" s="246"/>
      <c r="Y167" s="246"/>
      <c r="Z167" s="246"/>
      <c r="AA167" s="246"/>
      <c r="AB167" s="246"/>
      <c r="AC167" s="246"/>
      <c r="AD167" s="246"/>
      <c r="AE167" s="246"/>
      <c r="AF167" s="246"/>
      <c r="AG167" s="246"/>
      <c r="AH167" s="246"/>
      <c r="AI167" s="246"/>
      <c r="AJ167" s="246"/>
      <c r="AK167" s="246"/>
      <c r="AL167" s="246"/>
    </row>
    <row r="168" spans="1:38" s="247" customFormat="1" ht="12.75" customHeight="1">
      <c r="A168" s="251">
        <v>31</v>
      </c>
      <c r="B168" s="339">
        <v>44643</v>
      </c>
      <c r="C168" s="383"/>
      <c r="D168" s="384" t="s">
        <v>1141</v>
      </c>
      <c r="E168" s="251" t="s">
        <v>591</v>
      </c>
      <c r="F168" s="379" t="s">
        <v>1169</v>
      </c>
      <c r="G168" s="251">
        <v>20</v>
      </c>
      <c r="H168" s="252"/>
      <c r="I168" s="470" t="s">
        <v>1142</v>
      </c>
      <c r="J168" s="302" t="s">
        <v>592</v>
      </c>
      <c r="K168" s="252"/>
      <c r="L168" s="283"/>
      <c r="M168" s="284"/>
      <c r="N168" s="252"/>
      <c r="O168" s="367"/>
      <c r="P168" s="293"/>
      <c r="Q168" s="249"/>
      <c r="R168" s="250"/>
      <c r="S168" s="246"/>
      <c r="T168" s="246"/>
      <c r="U168" s="246"/>
      <c r="V168" s="246"/>
      <c r="W168" s="246"/>
      <c r="X168" s="246"/>
      <c r="Y168" s="246"/>
      <c r="Z168" s="246"/>
      <c r="AA168" s="246"/>
      <c r="AB168" s="246"/>
      <c r="AC168" s="246"/>
      <c r="AD168" s="246"/>
      <c r="AE168" s="246"/>
      <c r="AF168" s="246"/>
      <c r="AG168" s="246"/>
      <c r="AH168" s="246"/>
      <c r="AI168" s="246"/>
      <c r="AJ168" s="246"/>
      <c r="AK168" s="246"/>
      <c r="AL168" s="246"/>
    </row>
    <row r="169" spans="1:38" s="247" customFormat="1" ht="12.75" customHeight="1">
      <c r="A169" s="251">
        <v>32</v>
      </c>
      <c r="B169" s="339">
        <v>44643</v>
      </c>
      <c r="C169" s="383"/>
      <c r="D169" s="384" t="s">
        <v>1170</v>
      </c>
      <c r="E169" s="251" t="s">
        <v>591</v>
      </c>
      <c r="F169" s="379" t="s">
        <v>1171</v>
      </c>
      <c r="G169" s="251">
        <v>0</v>
      </c>
      <c r="H169" s="252"/>
      <c r="I169" s="470" t="s">
        <v>1172</v>
      </c>
      <c r="J169" s="302" t="s">
        <v>592</v>
      </c>
      <c r="K169" s="252"/>
      <c r="L169" s="283"/>
      <c r="M169" s="284"/>
      <c r="N169" s="252"/>
      <c r="O169" s="367"/>
      <c r="P169" s="293"/>
      <c r="Q169" s="249"/>
      <c r="R169" s="250"/>
      <c r="S169" s="246"/>
      <c r="T169" s="246"/>
      <c r="U169" s="246"/>
      <c r="V169" s="246"/>
      <c r="W169" s="246"/>
      <c r="X169" s="246"/>
      <c r="Y169" s="246"/>
      <c r="Z169" s="246"/>
      <c r="AA169" s="246"/>
      <c r="AB169" s="246"/>
      <c r="AC169" s="246"/>
      <c r="AD169" s="246"/>
      <c r="AE169" s="246"/>
      <c r="AF169" s="246"/>
      <c r="AG169" s="246"/>
      <c r="AH169" s="246"/>
      <c r="AI169" s="246"/>
      <c r="AJ169" s="246"/>
      <c r="AK169" s="246"/>
      <c r="AL169" s="246"/>
    </row>
    <row r="170" spans="1:38" s="247" customFormat="1" ht="12.75" customHeight="1">
      <c r="A170" s="251"/>
      <c r="B170" s="339"/>
      <c r="C170" s="383"/>
      <c r="D170" s="384"/>
      <c r="E170" s="251"/>
      <c r="F170" s="379"/>
      <c r="G170" s="251"/>
      <c r="H170" s="252"/>
      <c r="I170" s="470"/>
      <c r="J170" s="302"/>
      <c r="K170" s="252"/>
      <c r="L170" s="283"/>
      <c r="M170" s="284"/>
      <c r="N170" s="252"/>
      <c r="O170" s="367"/>
      <c r="P170" s="293"/>
      <c r="Q170" s="249"/>
      <c r="R170" s="250"/>
      <c r="S170" s="246"/>
      <c r="T170" s="246"/>
      <c r="U170" s="246"/>
      <c r="V170" s="246"/>
      <c r="W170" s="246"/>
      <c r="X170" s="246"/>
      <c r="Y170" s="246"/>
      <c r="Z170" s="246"/>
      <c r="AA170" s="246"/>
      <c r="AB170" s="246"/>
      <c r="AC170" s="246"/>
      <c r="AD170" s="246"/>
      <c r="AE170" s="246"/>
      <c r="AF170" s="246"/>
      <c r="AG170" s="246"/>
      <c r="AH170" s="246"/>
      <c r="AI170" s="246"/>
      <c r="AJ170" s="246"/>
      <c r="AK170" s="246"/>
      <c r="AL170" s="246"/>
    </row>
    <row r="171" spans="1:38" s="301" customFormat="1" ht="12.75" customHeight="1">
      <c r="A171" s="385"/>
      <c r="B171" s="385"/>
      <c r="C171" s="385"/>
      <c r="D171" s="385"/>
      <c r="E171" s="385"/>
      <c r="F171" s="385"/>
      <c r="G171" s="385"/>
      <c r="H171" s="385"/>
      <c r="I171" s="385"/>
      <c r="J171" s="385"/>
      <c r="K171" s="252"/>
      <c r="L171" s="283"/>
      <c r="M171" s="284"/>
      <c r="N171" s="252"/>
      <c r="O171" s="367"/>
      <c r="P171" s="293"/>
      <c r="Q171" s="298"/>
      <c r="R171" s="299"/>
      <c r="S171" s="298"/>
      <c r="T171" s="298"/>
      <c r="U171" s="298"/>
      <c r="V171" s="298"/>
      <c r="W171" s="298"/>
      <c r="X171" s="298"/>
      <c r="Y171" s="298"/>
      <c r="Z171" s="298"/>
      <c r="AA171" s="298"/>
      <c r="AB171" s="298"/>
      <c r="AC171" s="298"/>
      <c r="AD171" s="298"/>
      <c r="AE171" s="298"/>
      <c r="AF171" s="300"/>
      <c r="AG171" s="300"/>
      <c r="AH171" s="300"/>
      <c r="AI171" s="300"/>
      <c r="AJ171" s="300"/>
      <c r="AK171" s="300"/>
      <c r="AL171" s="300"/>
    </row>
    <row r="172" spans="1:38" ht="14.25" customHeight="1">
      <c r="A172" s="151"/>
      <c r="B172" s="156"/>
      <c r="C172" s="156"/>
      <c r="D172" s="157"/>
      <c r="E172" s="151"/>
      <c r="F172" s="158"/>
      <c r="G172" s="151"/>
      <c r="H172" s="151"/>
      <c r="I172" s="151"/>
      <c r="J172" s="156"/>
      <c r="K172" s="159"/>
      <c r="L172" s="151"/>
      <c r="M172" s="151"/>
      <c r="N172" s="151"/>
      <c r="O172" s="160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</row>
    <row r="173" spans="1:38" ht="12.75" customHeight="1">
      <c r="A173" s="94" t="s">
        <v>613</v>
      </c>
      <c r="B173" s="161"/>
      <c r="C173" s="161"/>
      <c r="D173" s="162"/>
      <c r="E173" s="135"/>
      <c r="F173" s="6"/>
      <c r="G173" s="6"/>
      <c r="H173" s="136"/>
      <c r="I173" s="163"/>
      <c r="J173" s="1"/>
      <c r="K173" s="6"/>
      <c r="L173" s="6"/>
      <c r="M173" s="6"/>
      <c r="N173" s="1"/>
      <c r="O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38" ht="38.25" customHeight="1">
      <c r="A174" s="95" t="s">
        <v>16</v>
      </c>
      <c r="B174" s="96" t="s">
        <v>566</v>
      </c>
      <c r="C174" s="96"/>
      <c r="D174" s="97" t="s">
        <v>577</v>
      </c>
      <c r="E174" s="96" t="s">
        <v>578</v>
      </c>
      <c r="F174" s="96" t="s">
        <v>579</v>
      </c>
      <c r="G174" s="96" t="s">
        <v>580</v>
      </c>
      <c r="H174" s="96" t="s">
        <v>581</v>
      </c>
      <c r="I174" s="96" t="s">
        <v>582</v>
      </c>
      <c r="J174" s="95" t="s">
        <v>583</v>
      </c>
      <c r="K174" s="139" t="s">
        <v>600</v>
      </c>
      <c r="L174" s="140" t="s">
        <v>585</v>
      </c>
      <c r="M174" s="98" t="s">
        <v>586</v>
      </c>
      <c r="N174" s="96" t="s">
        <v>587</v>
      </c>
      <c r="O174" s="97" t="s">
        <v>588</v>
      </c>
      <c r="P174" s="96" t="s">
        <v>820</v>
      </c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38" s="247" customFormat="1" ht="14.25" customHeight="1">
      <c r="A175" s="271">
        <v>1</v>
      </c>
      <c r="B175" s="272">
        <v>44488</v>
      </c>
      <c r="C175" s="273"/>
      <c r="D175" s="274" t="s">
        <v>137</v>
      </c>
      <c r="E175" s="275" t="s">
        <v>1067</v>
      </c>
      <c r="F175" s="276">
        <v>235.25</v>
      </c>
      <c r="G175" s="276">
        <v>198</v>
      </c>
      <c r="H175" s="275"/>
      <c r="I175" s="277" t="s">
        <v>825</v>
      </c>
      <c r="J175" s="278" t="s">
        <v>592</v>
      </c>
      <c r="K175" s="278"/>
      <c r="L175" s="279"/>
      <c r="M175" s="280"/>
      <c r="N175" s="278"/>
      <c r="O175" s="281"/>
      <c r="P175" s="278"/>
      <c r="Q175" s="246"/>
      <c r="R175" s="1" t="s">
        <v>590</v>
      </c>
      <c r="S175" s="246"/>
      <c r="T175" s="246"/>
      <c r="U175" s="246"/>
      <c r="V175" s="246"/>
      <c r="W175" s="246"/>
      <c r="X175" s="246"/>
      <c r="Y175" s="246"/>
      <c r="Z175" s="246"/>
      <c r="AA175" s="246"/>
      <c r="AB175" s="246"/>
      <c r="AC175" s="246"/>
      <c r="AD175" s="246"/>
      <c r="AE175" s="246"/>
      <c r="AF175" s="246"/>
      <c r="AG175" s="246"/>
      <c r="AH175" s="246"/>
      <c r="AI175" s="246"/>
      <c r="AJ175" s="246"/>
      <c r="AK175" s="246"/>
      <c r="AL175" s="246"/>
    </row>
    <row r="176" spans="1:38" s="247" customFormat="1" ht="12.75" customHeight="1">
      <c r="A176" s="399">
        <v>2</v>
      </c>
      <c r="B176" s="386">
        <v>44599</v>
      </c>
      <c r="C176" s="400"/>
      <c r="D176" s="401" t="s">
        <v>71</v>
      </c>
      <c r="E176" s="402" t="s">
        <v>591</v>
      </c>
      <c r="F176" s="399">
        <v>200</v>
      </c>
      <c r="G176" s="399">
        <v>183</v>
      </c>
      <c r="H176" s="402">
        <v>224</v>
      </c>
      <c r="I176" s="403" t="s">
        <v>860</v>
      </c>
      <c r="J176" s="404" t="s">
        <v>978</v>
      </c>
      <c r="K176" s="404">
        <f t="shared" ref="K176" si="164">H176-F176</f>
        <v>24</v>
      </c>
      <c r="L176" s="405">
        <f>(F176*-0.7)/100</f>
        <v>-1.4</v>
      </c>
      <c r="M176" s="406">
        <f t="shared" ref="M176" si="165">(K176+L176)/F176</f>
        <v>0.113</v>
      </c>
      <c r="N176" s="404" t="s">
        <v>589</v>
      </c>
      <c r="O176" s="407">
        <v>44624</v>
      </c>
      <c r="P176" s="421"/>
      <c r="Q176" s="246"/>
      <c r="R176" s="246" t="s">
        <v>590</v>
      </c>
      <c r="S176" s="246"/>
      <c r="T176" s="246"/>
      <c r="U176" s="246"/>
      <c r="V176" s="246"/>
      <c r="W176" s="246"/>
      <c r="X176" s="246"/>
      <c r="Y176" s="246"/>
      <c r="Z176" s="246"/>
      <c r="AA176" s="246"/>
      <c r="AB176" s="246"/>
      <c r="AC176" s="246"/>
      <c r="AD176" s="246"/>
      <c r="AE176" s="246"/>
      <c r="AF176" s="246"/>
      <c r="AG176" s="246"/>
      <c r="AH176" s="246"/>
      <c r="AI176" s="246"/>
      <c r="AJ176" s="246"/>
      <c r="AK176" s="246"/>
      <c r="AL176" s="246"/>
    </row>
    <row r="177" spans="1:38" ht="14.25" customHeight="1">
      <c r="A177" s="164"/>
      <c r="B177" s="141"/>
      <c r="C177" s="165"/>
      <c r="D177" s="100"/>
      <c r="E177" s="166"/>
      <c r="F177" s="166"/>
      <c r="G177" s="166"/>
      <c r="H177" s="166"/>
      <c r="I177" s="166"/>
      <c r="J177" s="166"/>
      <c r="K177" s="167"/>
      <c r="L177" s="168"/>
      <c r="M177" s="166"/>
      <c r="N177" s="169"/>
      <c r="O177" s="170"/>
      <c r="P177" s="170"/>
      <c r="R177" s="6"/>
      <c r="S177" s="41"/>
      <c r="T177" s="1"/>
      <c r="U177" s="1"/>
      <c r="V177" s="1"/>
      <c r="W177" s="1"/>
      <c r="X177" s="1"/>
      <c r="Y177" s="1"/>
      <c r="Z177" s="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41"/>
    </row>
    <row r="178" spans="1:38" ht="12.75" customHeight="1">
      <c r="A178" s="119" t="s">
        <v>593</v>
      </c>
      <c r="B178" s="119"/>
      <c r="C178" s="119"/>
      <c r="D178" s="119"/>
      <c r="E178" s="41"/>
      <c r="F178" s="127" t="s">
        <v>595</v>
      </c>
      <c r="G178" s="56"/>
      <c r="H178" s="56"/>
      <c r="I178" s="56"/>
      <c r="J178" s="6"/>
      <c r="K178" s="145"/>
      <c r="L178" s="146"/>
      <c r="M178" s="6"/>
      <c r="N178" s="109"/>
      <c r="O178" s="171"/>
      <c r="P178" s="1"/>
      <c r="Q178" s="1"/>
      <c r="R178" s="6"/>
      <c r="S178" s="1"/>
      <c r="T178" s="1"/>
      <c r="U178" s="1"/>
      <c r="V178" s="1"/>
      <c r="W178" s="1"/>
      <c r="X178" s="1"/>
      <c r="Y178" s="1"/>
    </row>
    <row r="179" spans="1:38" ht="12.75" customHeight="1">
      <c r="A179" s="126" t="s">
        <v>594</v>
      </c>
      <c r="B179" s="119"/>
      <c r="C179" s="119"/>
      <c r="D179" s="119"/>
      <c r="E179" s="6"/>
      <c r="F179" s="127" t="s">
        <v>597</v>
      </c>
      <c r="G179" s="6"/>
      <c r="H179" s="6" t="s">
        <v>816</v>
      </c>
      <c r="I179" s="6"/>
      <c r="J179" s="1"/>
      <c r="K179" s="6"/>
      <c r="L179" s="6"/>
      <c r="M179" s="6"/>
      <c r="N179" s="1"/>
      <c r="O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38" ht="12.75" customHeight="1">
      <c r="A180" s="126"/>
      <c r="B180" s="119"/>
      <c r="C180" s="119"/>
      <c r="D180" s="119"/>
      <c r="E180" s="6"/>
      <c r="F180" s="127"/>
      <c r="G180" s="6"/>
      <c r="H180" s="6"/>
      <c r="I180" s="6"/>
      <c r="J180" s="1"/>
      <c r="K180" s="6"/>
      <c r="L180" s="6"/>
      <c r="M180" s="6"/>
      <c r="N180" s="1"/>
      <c r="O180" s="1"/>
      <c r="Q180" s="1"/>
      <c r="R180" s="56"/>
      <c r="S180" s="1"/>
      <c r="T180" s="1"/>
      <c r="U180" s="1"/>
      <c r="V180" s="1"/>
      <c r="W180" s="1"/>
      <c r="X180" s="1"/>
      <c r="Y180" s="1"/>
      <c r="Z180" s="1"/>
    </row>
    <row r="181" spans="1:38" ht="12.75" customHeight="1">
      <c r="A181" s="1"/>
      <c r="B181" s="134" t="s">
        <v>614</v>
      </c>
      <c r="C181" s="134"/>
      <c r="D181" s="134"/>
      <c r="E181" s="134"/>
      <c r="F181" s="135"/>
      <c r="G181" s="6"/>
      <c r="H181" s="6"/>
      <c r="I181" s="136"/>
      <c r="J181" s="137"/>
      <c r="K181" s="138"/>
      <c r="L181" s="137"/>
      <c r="M181" s="6"/>
      <c r="N181" s="1"/>
      <c r="O181" s="1"/>
      <c r="Q181" s="1"/>
      <c r="R181" s="56"/>
      <c r="S181" s="1"/>
      <c r="T181" s="1"/>
      <c r="U181" s="1"/>
      <c r="V181" s="1"/>
      <c r="W181" s="1"/>
      <c r="X181" s="1"/>
      <c r="Y181" s="1"/>
      <c r="Z181" s="1"/>
    </row>
    <row r="182" spans="1:38" ht="38.25" customHeight="1">
      <c r="A182" s="95" t="s">
        <v>16</v>
      </c>
      <c r="B182" s="96" t="s">
        <v>566</v>
      </c>
      <c r="C182" s="96"/>
      <c r="D182" s="97" t="s">
        <v>577</v>
      </c>
      <c r="E182" s="96" t="s">
        <v>578</v>
      </c>
      <c r="F182" s="96" t="s">
        <v>579</v>
      </c>
      <c r="G182" s="96" t="s">
        <v>599</v>
      </c>
      <c r="H182" s="96" t="s">
        <v>581</v>
      </c>
      <c r="I182" s="96" t="s">
        <v>582</v>
      </c>
      <c r="J182" s="172" t="s">
        <v>583</v>
      </c>
      <c r="K182" s="139" t="s">
        <v>600</v>
      </c>
      <c r="L182" s="149" t="s">
        <v>608</v>
      </c>
      <c r="M182" s="96" t="s">
        <v>609</v>
      </c>
      <c r="N182" s="140" t="s">
        <v>585</v>
      </c>
      <c r="O182" s="98" t="s">
        <v>586</v>
      </c>
      <c r="P182" s="96" t="s">
        <v>587</v>
      </c>
      <c r="Q182" s="97" t="s">
        <v>588</v>
      </c>
      <c r="R182" s="56"/>
      <c r="S182" s="1"/>
      <c r="T182" s="1"/>
      <c r="U182" s="1"/>
      <c r="V182" s="1"/>
      <c r="W182" s="1"/>
      <c r="X182" s="1"/>
      <c r="Y182" s="1"/>
      <c r="Z182" s="1"/>
    </row>
    <row r="183" spans="1:38" ht="14.25" customHeight="1">
      <c r="A183" s="101"/>
      <c r="B183" s="102"/>
      <c r="C183" s="173"/>
      <c r="D183" s="103"/>
      <c r="E183" s="104"/>
      <c r="F183" s="174"/>
      <c r="G183" s="101"/>
      <c r="H183" s="104"/>
      <c r="I183" s="105"/>
      <c r="J183" s="175"/>
      <c r="K183" s="175"/>
      <c r="L183" s="176"/>
      <c r="M183" s="99"/>
      <c r="N183" s="176"/>
      <c r="O183" s="177"/>
      <c r="P183" s="178"/>
      <c r="Q183" s="179"/>
      <c r="R183" s="144"/>
      <c r="S183" s="113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38" ht="14.25" customHeight="1">
      <c r="A184" s="101"/>
      <c r="B184" s="102"/>
      <c r="C184" s="173"/>
      <c r="D184" s="103"/>
      <c r="E184" s="104"/>
      <c r="F184" s="174"/>
      <c r="G184" s="101"/>
      <c r="H184" s="104"/>
      <c r="I184" s="105"/>
      <c r="J184" s="175"/>
      <c r="K184" s="175"/>
      <c r="L184" s="176"/>
      <c r="M184" s="99"/>
      <c r="N184" s="176"/>
      <c r="O184" s="177"/>
      <c r="P184" s="178"/>
      <c r="Q184" s="179"/>
      <c r="R184" s="144"/>
      <c r="S184" s="113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38" ht="14.25" customHeight="1">
      <c r="A185" s="101"/>
      <c r="B185" s="102"/>
      <c r="C185" s="173"/>
      <c r="D185" s="103"/>
      <c r="E185" s="104"/>
      <c r="F185" s="174"/>
      <c r="G185" s="101"/>
      <c r="H185" s="104"/>
      <c r="I185" s="105"/>
      <c r="J185" s="175"/>
      <c r="K185" s="175"/>
      <c r="L185" s="176"/>
      <c r="M185" s="99"/>
      <c r="N185" s="176"/>
      <c r="O185" s="177"/>
      <c r="P185" s="178"/>
      <c r="Q185" s="179"/>
      <c r="R185" s="6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</row>
    <row r="186" spans="1:38" ht="14.25" customHeight="1">
      <c r="A186" s="101"/>
      <c r="B186" s="102"/>
      <c r="C186" s="173"/>
      <c r="D186" s="103"/>
      <c r="E186" s="104"/>
      <c r="F186" s="175"/>
      <c r="G186" s="101"/>
      <c r="H186" s="104"/>
      <c r="I186" s="105"/>
      <c r="J186" s="175"/>
      <c r="K186" s="175"/>
      <c r="L186" s="176"/>
      <c r="M186" s="99"/>
      <c r="N186" s="176"/>
      <c r="O186" s="177"/>
      <c r="P186" s="178"/>
      <c r="Q186" s="179"/>
      <c r="R186" s="6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</row>
    <row r="187" spans="1:38" ht="14.25" customHeight="1">
      <c r="A187" s="101"/>
      <c r="B187" s="102"/>
      <c r="C187" s="173"/>
      <c r="D187" s="103"/>
      <c r="E187" s="104"/>
      <c r="F187" s="175"/>
      <c r="G187" s="101"/>
      <c r="H187" s="104"/>
      <c r="I187" s="105"/>
      <c r="J187" s="175"/>
      <c r="K187" s="175"/>
      <c r="L187" s="176"/>
      <c r="M187" s="99"/>
      <c r="N187" s="176"/>
      <c r="O187" s="177"/>
      <c r="P187" s="178"/>
      <c r="Q187" s="179"/>
      <c r="R187" s="6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</row>
    <row r="188" spans="1:38" ht="14.25" customHeight="1">
      <c r="A188" s="101"/>
      <c r="B188" s="102"/>
      <c r="C188" s="173"/>
      <c r="D188" s="103"/>
      <c r="E188" s="104"/>
      <c r="F188" s="174"/>
      <c r="G188" s="101"/>
      <c r="H188" s="104"/>
      <c r="I188" s="105"/>
      <c r="J188" s="175"/>
      <c r="K188" s="175"/>
      <c r="L188" s="176"/>
      <c r="M188" s="99"/>
      <c r="N188" s="176"/>
      <c r="O188" s="177"/>
      <c r="P188" s="178"/>
      <c r="Q188" s="179"/>
      <c r="R188" s="6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</row>
    <row r="189" spans="1:38" ht="14.25" customHeight="1">
      <c r="A189" s="101"/>
      <c r="B189" s="102"/>
      <c r="C189" s="173"/>
      <c r="D189" s="103"/>
      <c r="E189" s="104"/>
      <c r="F189" s="174"/>
      <c r="G189" s="101"/>
      <c r="H189" s="104"/>
      <c r="I189" s="105"/>
      <c r="J189" s="175"/>
      <c r="K189" s="175"/>
      <c r="L189" s="175"/>
      <c r="M189" s="175"/>
      <c r="N189" s="176"/>
      <c r="O189" s="180"/>
      <c r="P189" s="178"/>
      <c r="Q189" s="179"/>
      <c r="R189" s="6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</row>
    <row r="190" spans="1:38" ht="14.25" customHeight="1">
      <c r="A190" s="101"/>
      <c r="B190" s="102"/>
      <c r="C190" s="173"/>
      <c r="D190" s="103"/>
      <c r="E190" s="104"/>
      <c r="F190" s="175"/>
      <c r="G190" s="101"/>
      <c r="H190" s="104"/>
      <c r="I190" s="105"/>
      <c r="J190" s="175"/>
      <c r="K190" s="175"/>
      <c r="L190" s="176"/>
      <c r="M190" s="99"/>
      <c r="N190" s="176"/>
      <c r="O190" s="177"/>
      <c r="P190" s="178"/>
      <c r="Q190" s="179"/>
      <c r="R190" s="144"/>
      <c r="S190" s="113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</row>
    <row r="191" spans="1:38" ht="14.25" customHeight="1">
      <c r="A191" s="101"/>
      <c r="B191" s="102"/>
      <c r="C191" s="173"/>
      <c r="D191" s="103"/>
      <c r="E191" s="104"/>
      <c r="F191" s="174"/>
      <c r="G191" s="101"/>
      <c r="H191" s="104"/>
      <c r="I191" s="105"/>
      <c r="J191" s="181"/>
      <c r="K191" s="181"/>
      <c r="L191" s="181"/>
      <c r="M191" s="181"/>
      <c r="N191" s="182"/>
      <c r="O191" s="177"/>
      <c r="P191" s="106"/>
      <c r="Q191" s="179"/>
      <c r="R191" s="144"/>
      <c r="S191" s="113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</row>
    <row r="192" spans="1:38" ht="12.75" customHeight="1">
      <c r="A192" s="126"/>
      <c r="B192" s="119"/>
      <c r="C192" s="119"/>
      <c r="D192" s="119"/>
      <c r="E192" s="6"/>
      <c r="F192" s="127"/>
      <c r="G192" s="6"/>
      <c r="H192" s="6"/>
      <c r="I192" s="6"/>
      <c r="J192" s="1"/>
      <c r="K192" s="6"/>
      <c r="L192" s="6"/>
      <c r="M192" s="6"/>
      <c r="N192" s="1"/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26"/>
      <c r="B193" s="119"/>
      <c r="C193" s="119"/>
      <c r="D193" s="119"/>
      <c r="E193" s="6"/>
      <c r="F193" s="127"/>
      <c r="G193" s="56"/>
      <c r="H193" s="41"/>
      <c r="I193" s="56"/>
      <c r="J193" s="6"/>
      <c r="K193" s="145"/>
      <c r="L193" s="146"/>
      <c r="M193" s="6"/>
      <c r="N193" s="109"/>
      <c r="O193" s="147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56"/>
      <c r="B194" s="108"/>
      <c r="C194" s="108"/>
      <c r="D194" s="41"/>
      <c r="E194" s="56"/>
      <c r="F194" s="56"/>
      <c r="G194" s="56"/>
      <c r="H194" s="41"/>
      <c r="I194" s="56"/>
      <c r="J194" s="6"/>
      <c r="K194" s="145"/>
      <c r="L194" s="146"/>
      <c r="M194" s="6"/>
      <c r="N194" s="109"/>
      <c r="O194" s="147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41"/>
      <c r="B195" s="183" t="s">
        <v>615</v>
      </c>
      <c r="C195" s="183"/>
      <c r="D195" s="183"/>
      <c r="E195" s="183"/>
      <c r="F195" s="6"/>
      <c r="G195" s="6"/>
      <c r="H195" s="137"/>
      <c r="I195" s="6"/>
      <c r="J195" s="137"/>
      <c r="K195" s="138"/>
      <c r="L195" s="6"/>
      <c r="M195" s="6"/>
      <c r="N195" s="1"/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38.25" customHeight="1">
      <c r="A196" s="95" t="s">
        <v>16</v>
      </c>
      <c r="B196" s="96" t="s">
        <v>566</v>
      </c>
      <c r="C196" s="96"/>
      <c r="D196" s="97" t="s">
        <v>577</v>
      </c>
      <c r="E196" s="96" t="s">
        <v>578</v>
      </c>
      <c r="F196" s="96" t="s">
        <v>579</v>
      </c>
      <c r="G196" s="96" t="s">
        <v>616</v>
      </c>
      <c r="H196" s="96" t="s">
        <v>617</v>
      </c>
      <c r="I196" s="96" t="s">
        <v>582</v>
      </c>
      <c r="J196" s="184" t="s">
        <v>583</v>
      </c>
      <c r="K196" s="96" t="s">
        <v>584</v>
      </c>
      <c r="L196" s="96" t="s">
        <v>618</v>
      </c>
      <c r="M196" s="96" t="s">
        <v>587</v>
      </c>
      <c r="N196" s="97" t="s">
        <v>588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5">
        <v>1</v>
      </c>
      <c r="B197" s="186">
        <v>41579</v>
      </c>
      <c r="C197" s="186"/>
      <c r="D197" s="187" t="s">
        <v>619</v>
      </c>
      <c r="E197" s="188" t="s">
        <v>620</v>
      </c>
      <c r="F197" s="189">
        <v>82</v>
      </c>
      <c r="G197" s="188" t="s">
        <v>621</v>
      </c>
      <c r="H197" s="188">
        <v>100</v>
      </c>
      <c r="I197" s="190">
        <v>100</v>
      </c>
      <c r="J197" s="191" t="s">
        <v>622</v>
      </c>
      <c r="K197" s="192">
        <f t="shared" ref="K197:K249" si="166">H197-F197</f>
        <v>18</v>
      </c>
      <c r="L197" s="193">
        <f t="shared" ref="L197:L249" si="167">K197/F197</f>
        <v>0.21951219512195122</v>
      </c>
      <c r="M197" s="188" t="s">
        <v>589</v>
      </c>
      <c r="N197" s="194">
        <v>42657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5">
        <v>2</v>
      </c>
      <c r="B198" s="186">
        <v>41794</v>
      </c>
      <c r="C198" s="186"/>
      <c r="D198" s="187" t="s">
        <v>623</v>
      </c>
      <c r="E198" s="188" t="s">
        <v>591</v>
      </c>
      <c r="F198" s="189">
        <v>257</v>
      </c>
      <c r="G198" s="188" t="s">
        <v>621</v>
      </c>
      <c r="H198" s="188">
        <v>300</v>
      </c>
      <c r="I198" s="190">
        <v>300</v>
      </c>
      <c r="J198" s="191" t="s">
        <v>622</v>
      </c>
      <c r="K198" s="192">
        <f t="shared" si="166"/>
        <v>43</v>
      </c>
      <c r="L198" s="193">
        <f t="shared" si="167"/>
        <v>0.16731517509727625</v>
      </c>
      <c r="M198" s="188" t="s">
        <v>589</v>
      </c>
      <c r="N198" s="194">
        <v>41822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5">
        <v>3</v>
      </c>
      <c r="B199" s="186">
        <v>41828</v>
      </c>
      <c r="C199" s="186"/>
      <c r="D199" s="187" t="s">
        <v>624</v>
      </c>
      <c r="E199" s="188" t="s">
        <v>591</v>
      </c>
      <c r="F199" s="189">
        <v>393</v>
      </c>
      <c r="G199" s="188" t="s">
        <v>621</v>
      </c>
      <c r="H199" s="188">
        <v>468</v>
      </c>
      <c r="I199" s="190">
        <v>468</v>
      </c>
      <c r="J199" s="191" t="s">
        <v>622</v>
      </c>
      <c r="K199" s="192">
        <f t="shared" si="166"/>
        <v>75</v>
      </c>
      <c r="L199" s="193">
        <f t="shared" si="167"/>
        <v>0.19083969465648856</v>
      </c>
      <c r="M199" s="188" t="s">
        <v>589</v>
      </c>
      <c r="N199" s="194">
        <v>41863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5">
        <v>4</v>
      </c>
      <c r="B200" s="186">
        <v>41857</v>
      </c>
      <c r="C200" s="186"/>
      <c r="D200" s="187" t="s">
        <v>625</v>
      </c>
      <c r="E200" s="188" t="s">
        <v>591</v>
      </c>
      <c r="F200" s="189">
        <v>205</v>
      </c>
      <c r="G200" s="188" t="s">
        <v>621</v>
      </c>
      <c r="H200" s="188">
        <v>275</v>
      </c>
      <c r="I200" s="190">
        <v>250</v>
      </c>
      <c r="J200" s="191" t="s">
        <v>622</v>
      </c>
      <c r="K200" s="192">
        <f t="shared" si="166"/>
        <v>70</v>
      </c>
      <c r="L200" s="193">
        <f t="shared" si="167"/>
        <v>0.34146341463414637</v>
      </c>
      <c r="M200" s="188" t="s">
        <v>589</v>
      </c>
      <c r="N200" s="194">
        <v>41962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5">
        <v>5</v>
      </c>
      <c r="B201" s="186">
        <v>41886</v>
      </c>
      <c r="C201" s="186"/>
      <c r="D201" s="187" t="s">
        <v>626</v>
      </c>
      <c r="E201" s="188" t="s">
        <v>591</v>
      </c>
      <c r="F201" s="189">
        <v>162</v>
      </c>
      <c r="G201" s="188" t="s">
        <v>621</v>
      </c>
      <c r="H201" s="188">
        <v>190</v>
      </c>
      <c r="I201" s="190">
        <v>190</v>
      </c>
      <c r="J201" s="191" t="s">
        <v>622</v>
      </c>
      <c r="K201" s="192">
        <f t="shared" si="166"/>
        <v>28</v>
      </c>
      <c r="L201" s="193">
        <f t="shared" si="167"/>
        <v>0.1728395061728395</v>
      </c>
      <c r="M201" s="188" t="s">
        <v>589</v>
      </c>
      <c r="N201" s="194">
        <v>42006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5">
        <v>6</v>
      </c>
      <c r="B202" s="186">
        <v>41886</v>
      </c>
      <c r="C202" s="186"/>
      <c r="D202" s="187" t="s">
        <v>627</v>
      </c>
      <c r="E202" s="188" t="s">
        <v>591</v>
      </c>
      <c r="F202" s="189">
        <v>75</v>
      </c>
      <c r="G202" s="188" t="s">
        <v>621</v>
      </c>
      <c r="H202" s="188">
        <v>91.5</v>
      </c>
      <c r="I202" s="190" t="s">
        <v>628</v>
      </c>
      <c r="J202" s="191" t="s">
        <v>629</v>
      </c>
      <c r="K202" s="192">
        <f t="shared" si="166"/>
        <v>16.5</v>
      </c>
      <c r="L202" s="193">
        <f t="shared" si="167"/>
        <v>0.22</v>
      </c>
      <c r="M202" s="188" t="s">
        <v>589</v>
      </c>
      <c r="N202" s="194">
        <v>41954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5">
        <v>7</v>
      </c>
      <c r="B203" s="186">
        <v>41913</v>
      </c>
      <c r="C203" s="186"/>
      <c r="D203" s="187" t="s">
        <v>630</v>
      </c>
      <c r="E203" s="188" t="s">
        <v>591</v>
      </c>
      <c r="F203" s="189">
        <v>850</v>
      </c>
      <c r="G203" s="188" t="s">
        <v>621</v>
      </c>
      <c r="H203" s="188">
        <v>982.5</v>
      </c>
      <c r="I203" s="190">
        <v>1050</v>
      </c>
      <c r="J203" s="191" t="s">
        <v>631</v>
      </c>
      <c r="K203" s="192">
        <f t="shared" si="166"/>
        <v>132.5</v>
      </c>
      <c r="L203" s="193">
        <f t="shared" si="167"/>
        <v>0.15588235294117647</v>
      </c>
      <c r="M203" s="188" t="s">
        <v>589</v>
      </c>
      <c r="N203" s="194">
        <v>42039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5">
        <v>8</v>
      </c>
      <c r="B204" s="186">
        <v>41913</v>
      </c>
      <c r="C204" s="186"/>
      <c r="D204" s="187" t="s">
        <v>632</v>
      </c>
      <c r="E204" s="188" t="s">
        <v>591</v>
      </c>
      <c r="F204" s="189">
        <v>475</v>
      </c>
      <c r="G204" s="188" t="s">
        <v>621</v>
      </c>
      <c r="H204" s="188">
        <v>515</v>
      </c>
      <c r="I204" s="190">
        <v>600</v>
      </c>
      <c r="J204" s="191" t="s">
        <v>633</v>
      </c>
      <c r="K204" s="192">
        <f t="shared" si="166"/>
        <v>40</v>
      </c>
      <c r="L204" s="193">
        <f t="shared" si="167"/>
        <v>8.4210526315789472E-2</v>
      </c>
      <c r="M204" s="188" t="s">
        <v>589</v>
      </c>
      <c r="N204" s="194">
        <v>41939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5">
        <v>9</v>
      </c>
      <c r="B205" s="186">
        <v>41913</v>
      </c>
      <c r="C205" s="186"/>
      <c r="D205" s="187" t="s">
        <v>634</v>
      </c>
      <c r="E205" s="188" t="s">
        <v>591</v>
      </c>
      <c r="F205" s="189">
        <v>86</v>
      </c>
      <c r="G205" s="188" t="s">
        <v>621</v>
      </c>
      <c r="H205" s="188">
        <v>99</v>
      </c>
      <c r="I205" s="190">
        <v>140</v>
      </c>
      <c r="J205" s="191" t="s">
        <v>635</v>
      </c>
      <c r="K205" s="192">
        <f t="shared" si="166"/>
        <v>13</v>
      </c>
      <c r="L205" s="193">
        <f t="shared" si="167"/>
        <v>0.15116279069767441</v>
      </c>
      <c r="M205" s="188" t="s">
        <v>589</v>
      </c>
      <c r="N205" s="194">
        <v>41939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5">
        <v>10</v>
      </c>
      <c r="B206" s="186">
        <v>41926</v>
      </c>
      <c r="C206" s="186"/>
      <c r="D206" s="187" t="s">
        <v>636</v>
      </c>
      <c r="E206" s="188" t="s">
        <v>591</v>
      </c>
      <c r="F206" s="189">
        <v>496.6</v>
      </c>
      <c r="G206" s="188" t="s">
        <v>621</v>
      </c>
      <c r="H206" s="188">
        <v>621</v>
      </c>
      <c r="I206" s="190">
        <v>580</v>
      </c>
      <c r="J206" s="191" t="s">
        <v>622</v>
      </c>
      <c r="K206" s="192">
        <f t="shared" si="166"/>
        <v>124.39999999999998</v>
      </c>
      <c r="L206" s="193">
        <f t="shared" si="167"/>
        <v>0.25050342327829234</v>
      </c>
      <c r="M206" s="188" t="s">
        <v>589</v>
      </c>
      <c r="N206" s="194">
        <v>42605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5">
        <v>11</v>
      </c>
      <c r="B207" s="186">
        <v>41926</v>
      </c>
      <c r="C207" s="186"/>
      <c r="D207" s="187" t="s">
        <v>637</v>
      </c>
      <c r="E207" s="188" t="s">
        <v>591</v>
      </c>
      <c r="F207" s="189">
        <v>2481.9</v>
      </c>
      <c r="G207" s="188" t="s">
        <v>621</v>
      </c>
      <c r="H207" s="188">
        <v>2840</v>
      </c>
      <c r="I207" s="190">
        <v>2870</v>
      </c>
      <c r="J207" s="191" t="s">
        <v>638</v>
      </c>
      <c r="K207" s="192">
        <f t="shared" si="166"/>
        <v>358.09999999999991</v>
      </c>
      <c r="L207" s="193">
        <f t="shared" si="167"/>
        <v>0.14428462065353154</v>
      </c>
      <c r="M207" s="188" t="s">
        <v>589</v>
      </c>
      <c r="N207" s="194">
        <v>42017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5">
        <v>12</v>
      </c>
      <c r="B208" s="186">
        <v>41928</v>
      </c>
      <c r="C208" s="186"/>
      <c r="D208" s="187" t="s">
        <v>639</v>
      </c>
      <c r="E208" s="188" t="s">
        <v>591</v>
      </c>
      <c r="F208" s="189">
        <v>84.5</v>
      </c>
      <c r="G208" s="188" t="s">
        <v>621</v>
      </c>
      <c r="H208" s="188">
        <v>93</v>
      </c>
      <c r="I208" s="190">
        <v>110</v>
      </c>
      <c r="J208" s="191" t="s">
        <v>640</v>
      </c>
      <c r="K208" s="192">
        <f t="shared" si="166"/>
        <v>8.5</v>
      </c>
      <c r="L208" s="193">
        <f t="shared" si="167"/>
        <v>0.10059171597633136</v>
      </c>
      <c r="M208" s="188" t="s">
        <v>589</v>
      </c>
      <c r="N208" s="194">
        <v>41939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5">
        <v>13</v>
      </c>
      <c r="B209" s="186">
        <v>41928</v>
      </c>
      <c r="C209" s="186"/>
      <c r="D209" s="187" t="s">
        <v>641</v>
      </c>
      <c r="E209" s="188" t="s">
        <v>591</v>
      </c>
      <c r="F209" s="189">
        <v>401</v>
      </c>
      <c r="G209" s="188" t="s">
        <v>621</v>
      </c>
      <c r="H209" s="188">
        <v>428</v>
      </c>
      <c r="I209" s="190">
        <v>450</v>
      </c>
      <c r="J209" s="191" t="s">
        <v>642</v>
      </c>
      <c r="K209" s="192">
        <f t="shared" si="166"/>
        <v>27</v>
      </c>
      <c r="L209" s="193">
        <f t="shared" si="167"/>
        <v>6.7331670822942641E-2</v>
      </c>
      <c r="M209" s="188" t="s">
        <v>589</v>
      </c>
      <c r="N209" s="194">
        <v>42020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5">
        <v>14</v>
      </c>
      <c r="B210" s="186">
        <v>41928</v>
      </c>
      <c r="C210" s="186"/>
      <c r="D210" s="187" t="s">
        <v>643</v>
      </c>
      <c r="E210" s="188" t="s">
        <v>591</v>
      </c>
      <c r="F210" s="189">
        <v>101</v>
      </c>
      <c r="G210" s="188" t="s">
        <v>621</v>
      </c>
      <c r="H210" s="188">
        <v>112</v>
      </c>
      <c r="I210" s="190">
        <v>120</v>
      </c>
      <c r="J210" s="191" t="s">
        <v>644</v>
      </c>
      <c r="K210" s="192">
        <f t="shared" si="166"/>
        <v>11</v>
      </c>
      <c r="L210" s="193">
        <f t="shared" si="167"/>
        <v>0.10891089108910891</v>
      </c>
      <c r="M210" s="188" t="s">
        <v>589</v>
      </c>
      <c r="N210" s="194">
        <v>41939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5">
        <v>15</v>
      </c>
      <c r="B211" s="186">
        <v>41954</v>
      </c>
      <c r="C211" s="186"/>
      <c r="D211" s="187" t="s">
        <v>645</v>
      </c>
      <c r="E211" s="188" t="s">
        <v>591</v>
      </c>
      <c r="F211" s="189">
        <v>59</v>
      </c>
      <c r="G211" s="188" t="s">
        <v>621</v>
      </c>
      <c r="H211" s="188">
        <v>76</v>
      </c>
      <c r="I211" s="190">
        <v>76</v>
      </c>
      <c r="J211" s="191" t="s">
        <v>622</v>
      </c>
      <c r="K211" s="192">
        <f t="shared" si="166"/>
        <v>17</v>
      </c>
      <c r="L211" s="193">
        <f t="shared" si="167"/>
        <v>0.28813559322033899</v>
      </c>
      <c r="M211" s="188" t="s">
        <v>589</v>
      </c>
      <c r="N211" s="194">
        <v>43032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5">
        <v>16</v>
      </c>
      <c r="B212" s="186">
        <v>41954</v>
      </c>
      <c r="C212" s="186"/>
      <c r="D212" s="187" t="s">
        <v>634</v>
      </c>
      <c r="E212" s="188" t="s">
        <v>591</v>
      </c>
      <c r="F212" s="189">
        <v>99</v>
      </c>
      <c r="G212" s="188" t="s">
        <v>621</v>
      </c>
      <c r="H212" s="188">
        <v>120</v>
      </c>
      <c r="I212" s="190">
        <v>120</v>
      </c>
      <c r="J212" s="191" t="s">
        <v>602</v>
      </c>
      <c r="K212" s="192">
        <f t="shared" si="166"/>
        <v>21</v>
      </c>
      <c r="L212" s="193">
        <f t="shared" si="167"/>
        <v>0.21212121212121213</v>
      </c>
      <c r="M212" s="188" t="s">
        <v>589</v>
      </c>
      <c r="N212" s="194">
        <v>41960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5">
        <v>17</v>
      </c>
      <c r="B213" s="186">
        <v>41956</v>
      </c>
      <c r="C213" s="186"/>
      <c r="D213" s="187" t="s">
        <v>646</v>
      </c>
      <c r="E213" s="188" t="s">
        <v>591</v>
      </c>
      <c r="F213" s="189">
        <v>22</v>
      </c>
      <c r="G213" s="188" t="s">
        <v>621</v>
      </c>
      <c r="H213" s="188">
        <v>33.549999999999997</v>
      </c>
      <c r="I213" s="190">
        <v>32</v>
      </c>
      <c r="J213" s="191" t="s">
        <v>647</v>
      </c>
      <c r="K213" s="192">
        <f t="shared" si="166"/>
        <v>11.549999999999997</v>
      </c>
      <c r="L213" s="193">
        <f t="shared" si="167"/>
        <v>0.52499999999999991</v>
      </c>
      <c r="M213" s="188" t="s">
        <v>589</v>
      </c>
      <c r="N213" s="194">
        <v>42188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5">
        <v>18</v>
      </c>
      <c r="B214" s="186">
        <v>41976</v>
      </c>
      <c r="C214" s="186"/>
      <c r="D214" s="187" t="s">
        <v>648</v>
      </c>
      <c r="E214" s="188" t="s">
        <v>591</v>
      </c>
      <c r="F214" s="189">
        <v>440</v>
      </c>
      <c r="G214" s="188" t="s">
        <v>621</v>
      </c>
      <c r="H214" s="188">
        <v>520</v>
      </c>
      <c r="I214" s="190">
        <v>520</v>
      </c>
      <c r="J214" s="191" t="s">
        <v>649</v>
      </c>
      <c r="K214" s="192">
        <f t="shared" si="166"/>
        <v>80</v>
      </c>
      <c r="L214" s="193">
        <f t="shared" si="167"/>
        <v>0.18181818181818182</v>
      </c>
      <c r="M214" s="188" t="s">
        <v>589</v>
      </c>
      <c r="N214" s="194">
        <v>42208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5">
        <v>19</v>
      </c>
      <c r="B215" s="186">
        <v>41976</v>
      </c>
      <c r="C215" s="186"/>
      <c r="D215" s="187" t="s">
        <v>650</v>
      </c>
      <c r="E215" s="188" t="s">
        <v>591</v>
      </c>
      <c r="F215" s="189">
        <v>360</v>
      </c>
      <c r="G215" s="188" t="s">
        <v>621</v>
      </c>
      <c r="H215" s="188">
        <v>427</v>
      </c>
      <c r="I215" s="190">
        <v>425</v>
      </c>
      <c r="J215" s="191" t="s">
        <v>651</v>
      </c>
      <c r="K215" s="192">
        <f t="shared" si="166"/>
        <v>67</v>
      </c>
      <c r="L215" s="193">
        <f t="shared" si="167"/>
        <v>0.18611111111111112</v>
      </c>
      <c r="M215" s="188" t="s">
        <v>589</v>
      </c>
      <c r="N215" s="194">
        <v>42058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5">
        <v>20</v>
      </c>
      <c r="B216" s="186">
        <v>42012</v>
      </c>
      <c r="C216" s="186"/>
      <c r="D216" s="187" t="s">
        <v>652</v>
      </c>
      <c r="E216" s="188" t="s">
        <v>591</v>
      </c>
      <c r="F216" s="189">
        <v>360</v>
      </c>
      <c r="G216" s="188" t="s">
        <v>621</v>
      </c>
      <c r="H216" s="188">
        <v>455</v>
      </c>
      <c r="I216" s="190">
        <v>420</v>
      </c>
      <c r="J216" s="191" t="s">
        <v>653</v>
      </c>
      <c r="K216" s="192">
        <f t="shared" si="166"/>
        <v>95</v>
      </c>
      <c r="L216" s="193">
        <f t="shared" si="167"/>
        <v>0.2638888888888889</v>
      </c>
      <c r="M216" s="188" t="s">
        <v>589</v>
      </c>
      <c r="N216" s="194">
        <v>42024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5">
        <v>21</v>
      </c>
      <c r="B217" s="186">
        <v>42012</v>
      </c>
      <c r="C217" s="186"/>
      <c r="D217" s="187" t="s">
        <v>654</v>
      </c>
      <c r="E217" s="188" t="s">
        <v>591</v>
      </c>
      <c r="F217" s="189">
        <v>130</v>
      </c>
      <c r="G217" s="188"/>
      <c r="H217" s="188">
        <v>175.5</v>
      </c>
      <c r="I217" s="190">
        <v>165</v>
      </c>
      <c r="J217" s="191" t="s">
        <v>655</v>
      </c>
      <c r="K217" s="192">
        <f t="shared" si="166"/>
        <v>45.5</v>
      </c>
      <c r="L217" s="193">
        <f t="shared" si="167"/>
        <v>0.35</v>
      </c>
      <c r="M217" s="188" t="s">
        <v>589</v>
      </c>
      <c r="N217" s="194">
        <v>43088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5">
        <v>22</v>
      </c>
      <c r="B218" s="186">
        <v>42040</v>
      </c>
      <c r="C218" s="186"/>
      <c r="D218" s="187" t="s">
        <v>381</v>
      </c>
      <c r="E218" s="188" t="s">
        <v>620</v>
      </c>
      <c r="F218" s="189">
        <v>98</v>
      </c>
      <c r="G218" s="188"/>
      <c r="H218" s="188">
        <v>120</v>
      </c>
      <c r="I218" s="190">
        <v>120</v>
      </c>
      <c r="J218" s="191" t="s">
        <v>622</v>
      </c>
      <c r="K218" s="192">
        <f t="shared" si="166"/>
        <v>22</v>
      </c>
      <c r="L218" s="193">
        <f t="shared" si="167"/>
        <v>0.22448979591836735</v>
      </c>
      <c r="M218" s="188" t="s">
        <v>589</v>
      </c>
      <c r="N218" s="194">
        <v>42753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5">
        <v>23</v>
      </c>
      <c r="B219" s="186">
        <v>42040</v>
      </c>
      <c r="C219" s="186"/>
      <c r="D219" s="187" t="s">
        <v>656</v>
      </c>
      <c r="E219" s="188" t="s">
        <v>620</v>
      </c>
      <c r="F219" s="189">
        <v>196</v>
      </c>
      <c r="G219" s="188"/>
      <c r="H219" s="188">
        <v>262</v>
      </c>
      <c r="I219" s="190">
        <v>255</v>
      </c>
      <c r="J219" s="191" t="s">
        <v>622</v>
      </c>
      <c r="K219" s="192">
        <f t="shared" si="166"/>
        <v>66</v>
      </c>
      <c r="L219" s="193">
        <f t="shared" si="167"/>
        <v>0.33673469387755101</v>
      </c>
      <c r="M219" s="188" t="s">
        <v>589</v>
      </c>
      <c r="N219" s="194">
        <v>42599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95">
        <v>24</v>
      </c>
      <c r="B220" s="196">
        <v>42067</v>
      </c>
      <c r="C220" s="196"/>
      <c r="D220" s="197" t="s">
        <v>380</v>
      </c>
      <c r="E220" s="198" t="s">
        <v>620</v>
      </c>
      <c r="F220" s="199">
        <v>235</v>
      </c>
      <c r="G220" s="199"/>
      <c r="H220" s="200">
        <v>77</v>
      </c>
      <c r="I220" s="200" t="s">
        <v>657</v>
      </c>
      <c r="J220" s="201" t="s">
        <v>658</v>
      </c>
      <c r="K220" s="202">
        <f t="shared" si="166"/>
        <v>-158</v>
      </c>
      <c r="L220" s="203">
        <f t="shared" si="167"/>
        <v>-0.67234042553191486</v>
      </c>
      <c r="M220" s="199" t="s">
        <v>601</v>
      </c>
      <c r="N220" s="196">
        <v>43522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5">
        <v>25</v>
      </c>
      <c r="B221" s="186">
        <v>42067</v>
      </c>
      <c r="C221" s="186"/>
      <c r="D221" s="187" t="s">
        <v>659</v>
      </c>
      <c r="E221" s="188" t="s">
        <v>620</v>
      </c>
      <c r="F221" s="189">
        <v>185</v>
      </c>
      <c r="G221" s="188"/>
      <c r="H221" s="188">
        <v>224</v>
      </c>
      <c r="I221" s="190" t="s">
        <v>660</v>
      </c>
      <c r="J221" s="191" t="s">
        <v>622</v>
      </c>
      <c r="K221" s="192">
        <f t="shared" si="166"/>
        <v>39</v>
      </c>
      <c r="L221" s="193">
        <f t="shared" si="167"/>
        <v>0.21081081081081082</v>
      </c>
      <c r="M221" s="188" t="s">
        <v>589</v>
      </c>
      <c r="N221" s="194">
        <v>42647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95">
        <v>26</v>
      </c>
      <c r="B222" s="196">
        <v>42090</v>
      </c>
      <c r="C222" s="196"/>
      <c r="D222" s="204" t="s">
        <v>661</v>
      </c>
      <c r="E222" s="199" t="s">
        <v>620</v>
      </c>
      <c r="F222" s="199">
        <v>49.5</v>
      </c>
      <c r="G222" s="200"/>
      <c r="H222" s="200">
        <v>15.85</v>
      </c>
      <c r="I222" s="200">
        <v>67</v>
      </c>
      <c r="J222" s="201" t="s">
        <v>662</v>
      </c>
      <c r="K222" s="200">
        <f t="shared" si="166"/>
        <v>-33.65</v>
      </c>
      <c r="L222" s="205">
        <f t="shared" si="167"/>
        <v>-0.67979797979797973</v>
      </c>
      <c r="M222" s="199" t="s">
        <v>601</v>
      </c>
      <c r="N222" s="206">
        <v>43627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5">
        <v>27</v>
      </c>
      <c r="B223" s="186">
        <v>42093</v>
      </c>
      <c r="C223" s="186"/>
      <c r="D223" s="187" t="s">
        <v>663</v>
      </c>
      <c r="E223" s="188" t="s">
        <v>620</v>
      </c>
      <c r="F223" s="189">
        <v>183.5</v>
      </c>
      <c r="G223" s="188"/>
      <c r="H223" s="188">
        <v>219</v>
      </c>
      <c r="I223" s="190">
        <v>218</v>
      </c>
      <c r="J223" s="191" t="s">
        <v>664</v>
      </c>
      <c r="K223" s="192">
        <f t="shared" si="166"/>
        <v>35.5</v>
      </c>
      <c r="L223" s="193">
        <f t="shared" si="167"/>
        <v>0.19346049046321526</v>
      </c>
      <c r="M223" s="188" t="s">
        <v>589</v>
      </c>
      <c r="N223" s="194">
        <v>42103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5">
        <v>28</v>
      </c>
      <c r="B224" s="186">
        <v>42114</v>
      </c>
      <c r="C224" s="186"/>
      <c r="D224" s="187" t="s">
        <v>665</v>
      </c>
      <c r="E224" s="188" t="s">
        <v>620</v>
      </c>
      <c r="F224" s="189">
        <f>(227+237)/2</f>
        <v>232</v>
      </c>
      <c r="G224" s="188"/>
      <c r="H224" s="188">
        <v>298</v>
      </c>
      <c r="I224" s="190">
        <v>298</v>
      </c>
      <c r="J224" s="191" t="s">
        <v>622</v>
      </c>
      <c r="K224" s="192">
        <f t="shared" si="166"/>
        <v>66</v>
      </c>
      <c r="L224" s="193">
        <f t="shared" si="167"/>
        <v>0.28448275862068967</v>
      </c>
      <c r="M224" s="188" t="s">
        <v>589</v>
      </c>
      <c r="N224" s="194">
        <v>42823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5">
        <v>29</v>
      </c>
      <c r="B225" s="186">
        <v>42128</v>
      </c>
      <c r="C225" s="186"/>
      <c r="D225" s="187" t="s">
        <v>666</v>
      </c>
      <c r="E225" s="188" t="s">
        <v>591</v>
      </c>
      <c r="F225" s="189">
        <v>385</v>
      </c>
      <c r="G225" s="188"/>
      <c r="H225" s="188">
        <f>212.5+331</f>
        <v>543.5</v>
      </c>
      <c r="I225" s="190">
        <v>510</v>
      </c>
      <c r="J225" s="191" t="s">
        <v>667</v>
      </c>
      <c r="K225" s="192">
        <f t="shared" si="166"/>
        <v>158.5</v>
      </c>
      <c r="L225" s="193">
        <f t="shared" si="167"/>
        <v>0.41168831168831171</v>
      </c>
      <c r="M225" s="188" t="s">
        <v>589</v>
      </c>
      <c r="N225" s="194">
        <v>42235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5">
        <v>30</v>
      </c>
      <c r="B226" s="186">
        <v>42128</v>
      </c>
      <c r="C226" s="186"/>
      <c r="D226" s="187" t="s">
        <v>668</v>
      </c>
      <c r="E226" s="188" t="s">
        <v>591</v>
      </c>
      <c r="F226" s="189">
        <v>115.5</v>
      </c>
      <c r="G226" s="188"/>
      <c r="H226" s="188">
        <v>146</v>
      </c>
      <c r="I226" s="190">
        <v>142</v>
      </c>
      <c r="J226" s="191" t="s">
        <v>669</v>
      </c>
      <c r="K226" s="192">
        <f t="shared" si="166"/>
        <v>30.5</v>
      </c>
      <c r="L226" s="193">
        <f t="shared" si="167"/>
        <v>0.26406926406926406</v>
      </c>
      <c r="M226" s="188" t="s">
        <v>589</v>
      </c>
      <c r="N226" s="194">
        <v>42202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5">
        <v>31</v>
      </c>
      <c r="B227" s="186">
        <v>42151</v>
      </c>
      <c r="C227" s="186"/>
      <c r="D227" s="187" t="s">
        <v>670</v>
      </c>
      <c r="E227" s="188" t="s">
        <v>591</v>
      </c>
      <c r="F227" s="189">
        <v>237.5</v>
      </c>
      <c r="G227" s="188"/>
      <c r="H227" s="188">
        <v>279.5</v>
      </c>
      <c r="I227" s="190">
        <v>278</v>
      </c>
      <c r="J227" s="191" t="s">
        <v>622</v>
      </c>
      <c r="K227" s="192">
        <f t="shared" si="166"/>
        <v>42</v>
      </c>
      <c r="L227" s="193">
        <f t="shared" si="167"/>
        <v>0.17684210526315788</v>
      </c>
      <c r="M227" s="188" t="s">
        <v>589</v>
      </c>
      <c r="N227" s="194">
        <v>42222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5">
        <v>32</v>
      </c>
      <c r="B228" s="186">
        <v>42174</v>
      </c>
      <c r="C228" s="186"/>
      <c r="D228" s="187" t="s">
        <v>641</v>
      </c>
      <c r="E228" s="188" t="s">
        <v>620</v>
      </c>
      <c r="F228" s="189">
        <v>340</v>
      </c>
      <c r="G228" s="188"/>
      <c r="H228" s="188">
        <v>448</v>
      </c>
      <c r="I228" s="190">
        <v>448</v>
      </c>
      <c r="J228" s="191" t="s">
        <v>622</v>
      </c>
      <c r="K228" s="192">
        <f t="shared" si="166"/>
        <v>108</v>
      </c>
      <c r="L228" s="193">
        <f t="shared" si="167"/>
        <v>0.31764705882352939</v>
      </c>
      <c r="M228" s="188" t="s">
        <v>589</v>
      </c>
      <c r="N228" s="194">
        <v>43018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5">
        <v>33</v>
      </c>
      <c r="B229" s="186">
        <v>42191</v>
      </c>
      <c r="C229" s="186"/>
      <c r="D229" s="187" t="s">
        <v>671</v>
      </c>
      <c r="E229" s="188" t="s">
        <v>620</v>
      </c>
      <c r="F229" s="189">
        <v>390</v>
      </c>
      <c r="G229" s="188"/>
      <c r="H229" s="188">
        <v>460</v>
      </c>
      <c r="I229" s="190">
        <v>460</v>
      </c>
      <c r="J229" s="191" t="s">
        <v>622</v>
      </c>
      <c r="K229" s="192">
        <f t="shared" si="166"/>
        <v>70</v>
      </c>
      <c r="L229" s="193">
        <f t="shared" si="167"/>
        <v>0.17948717948717949</v>
      </c>
      <c r="M229" s="188" t="s">
        <v>589</v>
      </c>
      <c r="N229" s="194">
        <v>42478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95">
        <v>34</v>
      </c>
      <c r="B230" s="196">
        <v>42195</v>
      </c>
      <c r="C230" s="196"/>
      <c r="D230" s="197" t="s">
        <v>672</v>
      </c>
      <c r="E230" s="198" t="s">
        <v>620</v>
      </c>
      <c r="F230" s="199">
        <v>122.5</v>
      </c>
      <c r="G230" s="199"/>
      <c r="H230" s="200">
        <v>61</v>
      </c>
      <c r="I230" s="200">
        <v>172</v>
      </c>
      <c r="J230" s="201" t="s">
        <v>673</v>
      </c>
      <c r="K230" s="202">
        <f t="shared" si="166"/>
        <v>-61.5</v>
      </c>
      <c r="L230" s="203">
        <f t="shared" si="167"/>
        <v>-0.50204081632653064</v>
      </c>
      <c r="M230" s="199" t="s">
        <v>601</v>
      </c>
      <c r="N230" s="196">
        <v>43333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5">
        <v>35</v>
      </c>
      <c r="B231" s="186">
        <v>42219</v>
      </c>
      <c r="C231" s="186"/>
      <c r="D231" s="187" t="s">
        <v>674</v>
      </c>
      <c r="E231" s="188" t="s">
        <v>620</v>
      </c>
      <c r="F231" s="189">
        <v>297.5</v>
      </c>
      <c r="G231" s="188"/>
      <c r="H231" s="188">
        <v>350</v>
      </c>
      <c r="I231" s="190">
        <v>360</v>
      </c>
      <c r="J231" s="191" t="s">
        <v>675</v>
      </c>
      <c r="K231" s="192">
        <f t="shared" si="166"/>
        <v>52.5</v>
      </c>
      <c r="L231" s="193">
        <f t="shared" si="167"/>
        <v>0.17647058823529413</v>
      </c>
      <c r="M231" s="188" t="s">
        <v>589</v>
      </c>
      <c r="N231" s="194">
        <v>42232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5">
        <v>36</v>
      </c>
      <c r="B232" s="186">
        <v>42219</v>
      </c>
      <c r="C232" s="186"/>
      <c r="D232" s="187" t="s">
        <v>676</v>
      </c>
      <c r="E232" s="188" t="s">
        <v>620</v>
      </c>
      <c r="F232" s="189">
        <v>115.5</v>
      </c>
      <c r="G232" s="188"/>
      <c r="H232" s="188">
        <v>149</v>
      </c>
      <c r="I232" s="190">
        <v>140</v>
      </c>
      <c r="J232" s="191" t="s">
        <v>677</v>
      </c>
      <c r="K232" s="192">
        <f t="shared" si="166"/>
        <v>33.5</v>
      </c>
      <c r="L232" s="193">
        <f t="shared" si="167"/>
        <v>0.29004329004329005</v>
      </c>
      <c r="M232" s="188" t="s">
        <v>589</v>
      </c>
      <c r="N232" s="194">
        <v>42740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5">
        <v>37</v>
      </c>
      <c r="B233" s="186">
        <v>42251</v>
      </c>
      <c r="C233" s="186"/>
      <c r="D233" s="187" t="s">
        <v>670</v>
      </c>
      <c r="E233" s="188" t="s">
        <v>620</v>
      </c>
      <c r="F233" s="189">
        <v>226</v>
      </c>
      <c r="G233" s="188"/>
      <c r="H233" s="188">
        <v>292</v>
      </c>
      <c r="I233" s="190">
        <v>292</v>
      </c>
      <c r="J233" s="191" t="s">
        <v>678</v>
      </c>
      <c r="K233" s="192">
        <f t="shared" si="166"/>
        <v>66</v>
      </c>
      <c r="L233" s="193">
        <f t="shared" si="167"/>
        <v>0.29203539823008851</v>
      </c>
      <c r="M233" s="188" t="s">
        <v>589</v>
      </c>
      <c r="N233" s="194">
        <v>42286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5">
        <v>38</v>
      </c>
      <c r="B234" s="186">
        <v>42254</v>
      </c>
      <c r="C234" s="186"/>
      <c r="D234" s="187" t="s">
        <v>665</v>
      </c>
      <c r="E234" s="188" t="s">
        <v>620</v>
      </c>
      <c r="F234" s="189">
        <v>232.5</v>
      </c>
      <c r="G234" s="188"/>
      <c r="H234" s="188">
        <v>312.5</v>
      </c>
      <c r="I234" s="190">
        <v>310</v>
      </c>
      <c r="J234" s="191" t="s">
        <v>622</v>
      </c>
      <c r="K234" s="192">
        <f t="shared" si="166"/>
        <v>80</v>
      </c>
      <c r="L234" s="193">
        <f t="shared" si="167"/>
        <v>0.34408602150537637</v>
      </c>
      <c r="M234" s="188" t="s">
        <v>589</v>
      </c>
      <c r="N234" s="194">
        <v>42823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5">
        <v>39</v>
      </c>
      <c r="B235" s="186">
        <v>42268</v>
      </c>
      <c r="C235" s="186"/>
      <c r="D235" s="187" t="s">
        <v>679</v>
      </c>
      <c r="E235" s="188" t="s">
        <v>620</v>
      </c>
      <c r="F235" s="189">
        <v>196.5</v>
      </c>
      <c r="G235" s="188"/>
      <c r="H235" s="188">
        <v>238</v>
      </c>
      <c r="I235" s="190">
        <v>238</v>
      </c>
      <c r="J235" s="191" t="s">
        <v>678</v>
      </c>
      <c r="K235" s="192">
        <f t="shared" si="166"/>
        <v>41.5</v>
      </c>
      <c r="L235" s="193">
        <f t="shared" si="167"/>
        <v>0.21119592875318066</v>
      </c>
      <c r="M235" s="188" t="s">
        <v>589</v>
      </c>
      <c r="N235" s="194">
        <v>42291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5">
        <v>40</v>
      </c>
      <c r="B236" s="186">
        <v>42271</v>
      </c>
      <c r="C236" s="186"/>
      <c r="D236" s="187" t="s">
        <v>619</v>
      </c>
      <c r="E236" s="188" t="s">
        <v>620</v>
      </c>
      <c r="F236" s="189">
        <v>65</v>
      </c>
      <c r="G236" s="188"/>
      <c r="H236" s="188">
        <v>82</v>
      </c>
      <c r="I236" s="190">
        <v>82</v>
      </c>
      <c r="J236" s="191" t="s">
        <v>678</v>
      </c>
      <c r="K236" s="192">
        <f t="shared" si="166"/>
        <v>17</v>
      </c>
      <c r="L236" s="193">
        <f t="shared" si="167"/>
        <v>0.26153846153846155</v>
      </c>
      <c r="M236" s="188" t="s">
        <v>589</v>
      </c>
      <c r="N236" s="194">
        <v>42578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5">
        <v>41</v>
      </c>
      <c r="B237" s="186">
        <v>42291</v>
      </c>
      <c r="C237" s="186"/>
      <c r="D237" s="187" t="s">
        <v>680</v>
      </c>
      <c r="E237" s="188" t="s">
        <v>620</v>
      </c>
      <c r="F237" s="189">
        <v>144</v>
      </c>
      <c r="G237" s="188"/>
      <c r="H237" s="188">
        <v>182.5</v>
      </c>
      <c r="I237" s="190">
        <v>181</v>
      </c>
      <c r="J237" s="191" t="s">
        <v>678</v>
      </c>
      <c r="K237" s="192">
        <f t="shared" si="166"/>
        <v>38.5</v>
      </c>
      <c r="L237" s="193">
        <f t="shared" si="167"/>
        <v>0.2673611111111111</v>
      </c>
      <c r="M237" s="188" t="s">
        <v>589</v>
      </c>
      <c r="N237" s="194">
        <v>42817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5">
        <v>42</v>
      </c>
      <c r="B238" s="186">
        <v>42291</v>
      </c>
      <c r="C238" s="186"/>
      <c r="D238" s="187" t="s">
        <v>681</v>
      </c>
      <c r="E238" s="188" t="s">
        <v>620</v>
      </c>
      <c r="F238" s="189">
        <v>264</v>
      </c>
      <c r="G238" s="188"/>
      <c r="H238" s="188">
        <v>311</v>
      </c>
      <c r="I238" s="190">
        <v>311</v>
      </c>
      <c r="J238" s="191" t="s">
        <v>678</v>
      </c>
      <c r="K238" s="192">
        <f t="shared" si="166"/>
        <v>47</v>
      </c>
      <c r="L238" s="193">
        <f t="shared" si="167"/>
        <v>0.17803030303030304</v>
      </c>
      <c r="M238" s="188" t="s">
        <v>589</v>
      </c>
      <c r="N238" s="194">
        <v>42604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5">
        <v>43</v>
      </c>
      <c r="B239" s="186">
        <v>42318</v>
      </c>
      <c r="C239" s="186"/>
      <c r="D239" s="187" t="s">
        <v>682</v>
      </c>
      <c r="E239" s="188" t="s">
        <v>591</v>
      </c>
      <c r="F239" s="189">
        <v>549.5</v>
      </c>
      <c r="G239" s="188"/>
      <c r="H239" s="188">
        <v>630</v>
      </c>
      <c r="I239" s="190">
        <v>630</v>
      </c>
      <c r="J239" s="191" t="s">
        <v>678</v>
      </c>
      <c r="K239" s="192">
        <f t="shared" si="166"/>
        <v>80.5</v>
      </c>
      <c r="L239" s="193">
        <f t="shared" si="167"/>
        <v>0.1464968152866242</v>
      </c>
      <c r="M239" s="188" t="s">
        <v>589</v>
      </c>
      <c r="N239" s="194">
        <v>42419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5">
        <v>44</v>
      </c>
      <c r="B240" s="186">
        <v>42342</v>
      </c>
      <c r="C240" s="186"/>
      <c r="D240" s="187" t="s">
        <v>683</v>
      </c>
      <c r="E240" s="188" t="s">
        <v>620</v>
      </c>
      <c r="F240" s="189">
        <v>1027.5</v>
      </c>
      <c r="G240" s="188"/>
      <c r="H240" s="188">
        <v>1315</v>
      </c>
      <c r="I240" s="190">
        <v>1250</v>
      </c>
      <c r="J240" s="191" t="s">
        <v>678</v>
      </c>
      <c r="K240" s="192">
        <f t="shared" si="166"/>
        <v>287.5</v>
      </c>
      <c r="L240" s="193">
        <f t="shared" si="167"/>
        <v>0.27980535279805352</v>
      </c>
      <c r="M240" s="188" t="s">
        <v>589</v>
      </c>
      <c r="N240" s="194">
        <v>43244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5">
        <v>45</v>
      </c>
      <c r="B241" s="186">
        <v>42367</v>
      </c>
      <c r="C241" s="186"/>
      <c r="D241" s="187" t="s">
        <v>684</v>
      </c>
      <c r="E241" s="188" t="s">
        <v>620</v>
      </c>
      <c r="F241" s="189">
        <v>465</v>
      </c>
      <c r="G241" s="188"/>
      <c r="H241" s="188">
        <v>540</v>
      </c>
      <c r="I241" s="190">
        <v>540</v>
      </c>
      <c r="J241" s="191" t="s">
        <v>678</v>
      </c>
      <c r="K241" s="192">
        <f t="shared" si="166"/>
        <v>75</v>
      </c>
      <c r="L241" s="193">
        <f t="shared" si="167"/>
        <v>0.16129032258064516</v>
      </c>
      <c r="M241" s="188" t="s">
        <v>589</v>
      </c>
      <c r="N241" s="194">
        <v>42530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5">
        <v>46</v>
      </c>
      <c r="B242" s="186">
        <v>42380</v>
      </c>
      <c r="C242" s="186"/>
      <c r="D242" s="187" t="s">
        <v>381</v>
      </c>
      <c r="E242" s="188" t="s">
        <v>591</v>
      </c>
      <c r="F242" s="189">
        <v>81</v>
      </c>
      <c r="G242" s="188"/>
      <c r="H242" s="188">
        <v>110</v>
      </c>
      <c r="I242" s="190">
        <v>110</v>
      </c>
      <c r="J242" s="191" t="s">
        <v>678</v>
      </c>
      <c r="K242" s="192">
        <f t="shared" si="166"/>
        <v>29</v>
      </c>
      <c r="L242" s="193">
        <f t="shared" si="167"/>
        <v>0.35802469135802467</v>
      </c>
      <c r="M242" s="188" t="s">
        <v>589</v>
      </c>
      <c r="N242" s="194">
        <v>42745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5">
        <v>47</v>
      </c>
      <c r="B243" s="186">
        <v>42382</v>
      </c>
      <c r="C243" s="186"/>
      <c r="D243" s="187" t="s">
        <v>685</v>
      </c>
      <c r="E243" s="188" t="s">
        <v>591</v>
      </c>
      <c r="F243" s="189">
        <v>417.5</v>
      </c>
      <c r="G243" s="188"/>
      <c r="H243" s="188">
        <v>547</v>
      </c>
      <c r="I243" s="190">
        <v>535</v>
      </c>
      <c r="J243" s="191" t="s">
        <v>678</v>
      </c>
      <c r="K243" s="192">
        <f t="shared" si="166"/>
        <v>129.5</v>
      </c>
      <c r="L243" s="193">
        <f t="shared" si="167"/>
        <v>0.31017964071856285</v>
      </c>
      <c r="M243" s="188" t="s">
        <v>589</v>
      </c>
      <c r="N243" s="194">
        <v>42578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5">
        <v>48</v>
      </c>
      <c r="B244" s="186">
        <v>42408</v>
      </c>
      <c r="C244" s="186"/>
      <c r="D244" s="187" t="s">
        <v>686</v>
      </c>
      <c r="E244" s="188" t="s">
        <v>620</v>
      </c>
      <c r="F244" s="189">
        <v>650</v>
      </c>
      <c r="G244" s="188"/>
      <c r="H244" s="188">
        <v>800</v>
      </c>
      <c r="I244" s="190">
        <v>800</v>
      </c>
      <c r="J244" s="191" t="s">
        <v>678</v>
      </c>
      <c r="K244" s="192">
        <f t="shared" si="166"/>
        <v>150</v>
      </c>
      <c r="L244" s="193">
        <f t="shared" si="167"/>
        <v>0.23076923076923078</v>
      </c>
      <c r="M244" s="188" t="s">
        <v>589</v>
      </c>
      <c r="N244" s="194">
        <v>43154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5">
        <v>49</v>
      </c>
      <c r="B245" s="186">
        <v>42433</v>
      </c>
      <c r="C245" s="186"/>
      <c r="D245" s="187" t="s">
        <v>210</v>
      </c>
      <c r="E245" s="188" t="s">
        <v>620</v>
      </c>
      <c r="F245" s="189">
        <v>437.5</v>
      </c>
      <c r="G245" s="188"/>
      <c r="H245" s="188">
        <v>504.5</v>
      </c>
      <c r="I245" s="190">
        <v>522</v>
      </c>
      <c r="J245" s="191" t="s">
        <v>687</v>
      </c>
      <c r="K245" s="192">
        <f t="shared" si="166"/>
        <v>67</v>
      </c>
      <c r="L245" s="193">
        <f t="shared" si="167"/>
        <v>0.15314285714285714</v>
      </c>
      <c r="M245" s="188" t="s">
        <v>589</v>
      </c>
      <c r="N245" s="194">
        <v>42480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5">
        <v>50</v>
      </c>
      <c r="B246" s="186">
        <v>42438</v>
      </c>
      <c r="C246" s="186"/>
      <c r="D246" s="187" t="s">
        <v>688</v>
      </c>
      <c r="E246" s="188" t="s">
        <v>620</v>
      </c>
      <c r="F246" s="189">
        <v>189.5</v>
      </c>
      <c r="G246" s="188"/>
      <c r="H246" s="188">
        <v>218</v>
      </c>
      <c r="I246" s="190">
        <v>218</v>
      </c>
      <c r="J246" s="191" t="s">
        <v>678</v>
      </c>
      <c r="K246" s="192">
        <f t="shared" si="166"/>
        <v>28.5</v>
      </c>
      <c r="L246" s="193">
        <f t="shared" si="167"/>
        <v>0.15039577836411611</v>
      </c>
      <c r="M246" s="188" t="s">
        <v>589</v>
      </c>
      <c r="N246" s="194">
        <v>43034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95">
        <v>51</v>
      </c>
      <c r="B247" s="196">
        <v>42471</v>
      </c>
      <c r="C247" s="196"/>
      <c r="D247" s="204" t="s">
        <v>689</v>
      </c>
      <c r="E247" s="199" t="s">
        <v>620</v>
      </c>
      <c r="F247" s="199">
        <v>36.5</v>
      </c>
      <c r="G247" s="200"/>
      <c r="H247" s="200">
        <v>15.85</v>
      </c>
      <c r="I247" s="200">
        <v>60</v>
      </c>
      <c r="J247" s="201" t="s">
        <v>690</v>
      </c>
      <c r="K247" s="202">
        <f t="shared" si="166"/>
        <v>-20.65</v>
      </c>
      <c r="L247" s="203">
        <f t="shared" si="167"/>
        <v>-0.5657534246575342</v>
      </c>
      <c r="M247" s="199" t="s">
        <v>601</v>
      </c>
      <c r="N247" s="207">
        <v>43627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5">
        <v>52</v>
      </c>
      <c r="B248" s="186">
        <v>42472</v>
      </c>
      <c r="C248" s="186"/>
      <c r="D248" s="187" t="s">
        <v>691</v>
      </c>
      <c r="E248" s="188" t="s">
        <v>620</v>
      </c>
      <c r="F248" s="189">
        <v>93</v>
      </c>
      <c r="G248" s="188"/>
      <c r="H248" s="188">
        <v>149</v>
      </c>
      <c r="I248" s="190">
        <v>140</v>
      </c>
      <c r="J248" s="191" t="s">
        <v>692</v>
      </c>
      <c r="K248" s="192">
        <f t="shared" si="166"/>
        <v>56</v>
      </c>
      <c r="L248" s="193">
        <f t="shared" si="167"/>
        <v>0.60215053763440862</v>
      </c>
      <c r="M248" s="188" t="s">
        <v>589</v>
      </c>
      <c r="N248" s="194">
        <v>42740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5">
        <v>53</v>
      </c>
      <c r="B249" s="186">
        <v>42472</v>
      </c>
      <c r="C249" s="186"/>
      <c r="D249" s="187" t="s">
        <v>693</v>
      </c>
      <c r="E249" s="188" t="s">
        <v>620</v>
      </c>
      <c r="F249" s="189">
        <v>130</v>
      </c>
      <c r="G249" s="188"/>
      <c r="H249" s="188">
        <v>150</v>
      </c>
      <c r="I249" s="190" t="s">
        <v>694</v>
      </c>
      <c r="J249" s="191" t="s">
        <v>678</v>
      </c>
      <c r="K249" s="192">
        <f t="shared" si="166"/>
        <v>20</v>
      </c>
      <c r="L249" s="193">
        <f t="shared" si="167"/>
        <v>0.15384615384615385</v>
      </c>
      <c r="M249" s="188" t="s">
        <v>589</v>
      </c>
      <c r="N249" s="194">
        <v>42564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5">
        <v>54</v>
      </c>
      <c r="B250" s="186">
        <v>42473</v>
      </c>
      <c r="C250" s="186"/>
      <c r="D250" s="187" t="s">
        <v>695</v>
      </c>
      <c r="E250" s="188" t="s">
        <v>620</v>
      </c>
      <c r="F250" s="189">
        <v>196</v>
      </c>
      <c r="G250" s="188"/>
      <c r="H250" s="188">
        <v>299</v>
      </c>
      <c r="I250" s="190">
        <v>299</v>
      </c>
      <c r="J250" s="191" t="s">
        <v>678</v>
      </c>
      <c r="K250" s="192">
        <v>103</v>
      </c>
      <c r="L250" s="193">
        <v>0.52551020408163296</v>
      </c>
      <c r="M250" s="188" t="s">
        <v>589</v>
      </c>
      <c r="N250" s="194">
        <v>42620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5">
        <v>55</v>
      </c>
      <c r="B251" s="186">
        <v>42473</v>
      </c>
      <c r="C251" s="186"/>
      <c r="D251" s="187" t="s">
        <v>696</v>
      </c>
      <c r="E251" s="188" t="s">
        <v>620</v>
      </c>
      <c r="F251" s="189">
        <v>88</v>
      </c>
      <c r="G251" s="188"/>
      <c r="H251" s="188">
        <v>103</v>
      </c>
      <c r="I251" s="190">
        <v>103</v>
      </c>
      <c r="J251" s="191" t="s">
        <v>678</v>
      </c>
      <c r="K251" s="192">
        <v>15</v>
      </c>
      <c r="L251" s="193">
        <v>0.170454545454545</v>
      </c>
      <c r="M251" s="188" t="s">
        <v>589</v>
      </c>
      <c r="N251" s="194">
        <v>42530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5">
        <v>56</v>
      </c>
      <c r="B252" s="186">
        <v>42492</v>
      </c>
      <c r="C252" s="186"/>
      <c r="D252" s="187" t="s">
        <v>697</v>
      </c>
      <c r="E252" s="188" t="s">
        <v>620</v>
      </c>
      <c r="F252" s="189">
        <v>127.5</v>
      </c>
      <c r="G252" s="188"/>
      <c r="H252" s="188">
        <v>148</v>
      </c>
      <c r="I252" s="190" t="s">
        <v>698</v>
      </c>
      <c r="J252" s="191" t="s">
        <v>678</v>
      </c>
      <c r="K252" s="192">
        <f t="shared" ref="K252:K256" si="168">H252-F252</f>
        <v>20.5</v>
      </c>
      <c r="L252" s="193">
        <f t="shared" ref="L252:L256" si="169">K252/F252</f>
        <v>0.16078431372549021</v>
      </c>
      <c r="M252" s="188" t="s">
        <v>589</v>
      </c>
      <c r="N252" s="194">
        <v>42564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5">
        <v>57</v>
      </c>
      <c r="B253" s="186">
        <v>42493</v>
      </c>
      <c r="C253" s="186"/>
      <c r="D253" s="187" t="s">
        <v>699</v>
      </c>
      <c r="E253" s="188" t="s">
        <v>620</v>
      </c>
      <c r="F253" s="189">
        <v>675</v>
      </c>
      <c r="G253" s="188"/>
      <c r="H253" s="188">
        <v>815</v>
      </c>
      <c r="I253" s="190" t="s">
        <v>700</v>
      </c>
      <c r="J253" s="191" t="s">
        <v>678</v>
      </c>
      <c r="K253" s="192">
        <f t="shared" si="168"/>
        <v>140</v>
      </c>
      <c r="L253" s="193">
        <f t="shared" si="169"/>
        <v>0.2074074074074074</v>
      </c>
      <c r="M253" s="188" t="s">
        <v>589</v>
      </c>
      <c r="N253" s="194">
        <v>43154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95">
        <v>58</v>
      </c>
      <c r="B254" s="196">
        <v>42522</v>
      </c>
      <c r="C254" s="196"/>
      <c r="D254" s="197" t="s">
        <v>701</v>
      </c>
      <c r="E254" s="198" t="s">
        <v>620</v>
      </c>
      <c r="F254" s="199">
        <v>500</v>
      </c>
      <c r="G254" s="199"/>
      <c r="H254" s="200">
        <v>232.5</v>
      </c>
      <c r="I254" s="200" t="s">
        <v>702</v>
      </c>
      <c r="J254" s="201" t="s">
        <v>703</v>
      </c>
      <c r="K254" s="202">
        <f t="shared" si="168"/>
        <v>-267.5</v>
      </c>
      <c r="L254" s="203">
        <f t="shared" si="169"/>
        <v>-0.53500000000000003</v>
      </c>
      <c r="M254" s="199" t="s">
        <v>601</v>
      </c>
      <c r="N254" s="196">
        <v>43735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5">
        <v>59</v>
      </c>
      <c r="B255" s="186">
        <v>42527</v>
      </c>
      <c r="C255" s="186"/>
      <c r="D255" s="187" t="s">
        <v>540</v>
      </c>
      <c r="E255" s="188" t="s">
        <v>620</v>
      </c>
      <c r="F255" s="189">
        <v>110</v>
      </c>
      <c r="G255" s="188"/>
      <c r="H255" s="188">
        <v>126.5</v>
      </c>
      <c r="I255" s="190">
        <v>125</v>
      </c>
      <c r="J255" s="191" t="s">
        <v>629</v>
      </c>
      <c r="K255" s="192">
        <f t="shared" si="168"/>
        <v>16.5</v>
      </c>
      <c r="L255" s="193">
        <f t="shared" si="169"/>
        <v>0.15</v>
      </c>
      <c r="M255" s="188" t="s">
        <v>589</v>
      </c>
      <c r="N255" s="194">
        <v>42552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5">
        <v>60</v>
      </c>
      <c r="B256" s="186">
        <v>42538</v>
      </c>
      <c r="C256" s="186"/>
      <c r="D256" s="187" t="s">
        <v>704</v>
      </c>
      <c r="E256" s="188" t="s">
        <v>620</v>
      </c>
      <c r="F256" s="189">
        <v>44</v>
      </c>
      <c r="G256" s="188"/>
      <c r="H256" s="188">
        <v>69.5</v>
      </c>
      <c r="I256" s="190">
        <v>69.5</v>
      </c>
      <c r="J256" s="191" t="s">
        <v>705</v>
      </c>
      <c r="K256" s="192">
        <f t="shared" si="168"/>
        <v>25.5</v>
      </c>
      <c r="L256" s="193">
        <f t="shared" si="169"/>
        <v>0.57954545454545459</v>
      </c>
      <c r="M256" s="188" t="s">
        <v>589</v>
      </c>
      <c r="N256" s="194">
        <v>42977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5">
        <v>61</v>
      </c>
      <c r="B257" s="186">
        <v>42549</v>
      </c>
      <c r="C257" s="186"/>
      <c r="D257" s="187" t="s">
        <v>706</v>
      </c>
      <c r="E257" s="188" t="s">
        <v>620</v>
      </c>
      <c r="F257" s="189">
        <v>262.5</v>
      </c>
      <c r="G257" s="188"/>
      <c r="H257" s="188">
        <v>340</v>
      </c>
      <c r="I257" s="190">
        <v>333</v>
      </c>
      <c r="J257" s="191" t="s">
        <v>707</v>
      </c>
      <c r="K257" s="192">
        <v>77.5</v>
      </c>
      <c r="L257" s="193">
        <v>0.29523809523809502</v>
      </c>
      <c r="M257" s="188" t="s">
        <v>589</v>
      </c>
      <c r="N257" s="194">
        <v>43017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5">
        <v>62</v>
      </c>
      <c r="B258" s="186">
        <v>42549</v>
      </c>
      <c r="C258" s="186"/>
      <c r="D258" s="187" t="s">
        <v>708</v>
      </c>
      <c r="E258" s="188" t="s">
        <v>620</v>
      </c>
      <c r="F258" s="189">
        <v>840</v>
      </c>
      <c r="G258" s="188"/>
      <c r="H258" s="188">
        <v>1230</v>
      </c>
      <c r="I258" s="190">
        <v>1230</v>
      </c>
      <c r="J258" s="191" t="s">
        <v>678</v>
      </c>
      <c r="K258" s="192">
        <v>390</v>
      </c>
      <c r="L258" s="193">
        <v>0.46428571428571402</v>
      </c>
      <c r="M258" s="188" t="s">
        <v>589</v>
      </c>
      <c r="N258" s="194">
        <v>42649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08">
        <v>63</v>
      </c>
      <c r="B259" s="209">
        <v>42556</v>
      </c>
      <c r="C259" s="209"/>
      <c r="D259" s="210" t="s">
        <v>709</v>
      </c>
      <c r="E259" s="211" t="s">
        <v>620</v>
      </c>
      <c r="F259" s="211">
        <v>395</v>
      </c>
      <c r="G259" s="212"/>
      <c r="H259" s="212">
        <f>(468.5+342.5)/2</f>
        <v>405.5</v>
      </c>
      <c r="I259" s="212">
        <v>510</v>
      </c>
      <c r="J259" s="213" t="s">
        <v>710</v>
      </c>
      <c r="K259" s="214">
        <f t="shared" ref="K259:K265" si="170">H259-F259</f>
        <v>10.5</v>
      </c>
      <c r="L259" s="215">
        <f t="shared" ref="L259:L265" si="171">K259/F259</f>
        <v>2.6582278481012658E-2</v>
      </c>
      <c r="M259" s="211" t="s">
        <v>711</v>
      </c>
      <c r="N259" s="209">
        <v>43606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95">
        <v>64</v>
      </c>
      <c r="B260" s="196">
        <v>42584</v>
      </c>
      <c r="C260" s="196"/>
      <c r="D260" s="197" t="s">
        <v>712</v>
      </c>
      <c r="E260" s="198" t="s">
        <v>591</v>
      </c>
      <c r="F260" s="199">
        <f>169.5-12.8</f>
        <v>156.69999999999999</v>
      </c>
      <c r="G260" s="199"/>
      <c r="H260" s="200">
        <v>77</v>
      </c>
      <c r="I260" s="200" t="s">
        <v>713</v>
      </c>
      <c r="J260" s="201" t="s">
        <v>714</v>
      </c>
      <c r="K260" s="202">
        <f t="shared" si="170"/>
        <v>-79.699999999999989</v>
      </c>
      <c r="L260" s="203">
        <f t="shared" si="171"/>
        <v>-0.50861518825781749</v>
      </c>
      <c r="M260" s="199" t="s">
        <v>601</v>
      </c>
      <c r="N260" s="196">
        <v>43522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95">
        <v>65</v>
      </c>
      <c r="B261" s="196">
        <v>42586</v>
      </c>
      <c r="C261" s="196"/>
      <c r="D261" s="197" t="s">
        <v>715</v>
      </c>
      <c r="E261" s="198" t="s">
        <v>620</v>
      </c>
      <c r="F261" s="199">
        <v>400</v>
      </c>
      <c r="G261" s="199"/>
      <c r="H261" s="200">
        <v>305</v>
      </c>
      <c r="I261" s="200">
        <v>475</v>
      </c>
      <c r="J261" s="201" t="s">
        <v>716</v>
      </c>
      <c r="K261" s="202">
        <f t="shared" si="170"/>
        <v>-95</v>
      </c>
      <c r="L261" s="203">
        <f t="shared" si="171"/>
        <v>-0.23749999999999999</v>
      </c>
      <c r="M261" s="199" t="s">
        <v>601</v>
      </c>
      <c r="N261" s="196">
        <v>43606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5">
        <v>66</v>
      </c>
      <c r="B262" s="186">
        <v>42593</v>
      </c>
      <c r="C262" s="186"/>
      <c r="D262" s="187" t="s">
        <v>717</v>
      </c>
      <c r="E262" s="188" t="s">
        <v>620</v>
      </c>
      <c r="F262" s="189">
        <v>86.5</v>
      </c>
      <c r="G262" s="188"/>
      <c r="H262" s="188">
        <v>130</v>
      </c>
      <c r="I262" s="190">
        <v>130</v>
      </c>
      <c r="J262" s="191" t="s">
        <v>718</v>
      </c>
      <c r="K262" s="192">
        <f t="shared" si="170"/>
        <v>43.5</v>
      </c>
      <c r="L262" s="193">
        <f t="shared" si="171"/>
        <v>0.50289017341040465</v>
      </c>
      <c r="M262" s="188" t="s">
        <v>589</v>
      </c>
      <c r="N262" s="194">
        <v>43091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95">
        <v>67</v>
      </c>
      <c r="B263" s="196">
        <v>42600</v>
      </c>
      <c r="C263" s="196"/>
      <c r="D263" s="197" t="s">
        <v>109</v>
      </c>
      <c r="E263" s="198" t="s">
        <v>620</v>
      </c>
      <c r="F263" s="199">
        <v>133.5</v>
      </c>
      <c r="G263" s="199"/>
      <c r="H263" s="200">
        <v>126.5</v>
      </c>
      <c r="I263" s="200">
        <v>178</v>
      </c>
      <c r="J263" s="201" t="s">
        <v>719</v>
      </c>
      <c r="K263" s="202">
        <f t="shared" si="170"/>
        <v>-7</v>
      </c>
      <c r="L263" s="203">
        <f t="shared" si="171"/>
        <v>-5.2434456928838954E-2</v>
      </c>
      <c r="M263" s="199" t="s">
        <v>601</v>
      </c>
      <c r="N263" s="196">
        <v>42615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5">
        <v>68</v>
      </c>
      <c r="B264" s="186">
        <v>42613</v>
      </c>
      <c r="C264" s="186"/>
      <c r="D264" s="187" t="s">
        <v>720</v>
      </c>
      <c r="E264" s="188" t="s">
        <v>620</v>
      </c>
      <c r="F264" s="189">
        <v>560</v>
      </c>
      <c r="G264" s="188"/>
      <c r="H264" s="188">
        <v>725</v>
      </c>
      <c r="I264" s="190">
        <v>725</v>
      </c>
      <c r="J264" s="191" t="s">
        <v>622</v>
      </c>
      <c r="K264" s="192">
        <f t="shared" si="170"/>
        <v>165</v>
      </c>
      <c r="L264" s="193">
        <f t="shared" si="171"/>
        <v>0.29464285714285715</v>
      </c>
      <c r="M264" s="188" t="s">
        <v>589</v>
      </c>
      <c r="N264" s="194">
        <v>42456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5">
        <v>69</v>
      </c>
      <c r="B265" s="186">
        <v>42614</v>
      </c>
      <c r="C265" s="186"/>
      <c r="D265" s="187" t="s">
        <v>721</v>
      </c>
      <c r="E265" s="188" t="s">
        <v>620</v>
      </c>
      <c r="F265" s="189">
        <v>160.5</v>
      </c>
      <c r="G265" s="188"/>
      <c r="H265" s="188">
        <v>210</v>
      </c>
      <c r="I265" s="190">
        <v>210</v>
      </c>
      <c r="J265" s="191" t="s">
        <v>622</v>
      </c>
      <c r="K265" s="192">
        <f t="shared" si="170"/>
        <v>49.5</v>
      </c>
      <c r="L265" s="193">
        <f t="shared" si="171"/>
        <v>0.30841121495327101</v>
      </c>
      <c r="M265" s="188" t="s">
        <v>589</v>
      </c>
      <c r="N265" s="194">
        <v>42871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5">
        <v>70</v>
      </c>
      <c r="B266" s="186">
        <v>42646</v>
      </c>
      <c r="C266" s="186"/>
      <c r="D266" s="187" t="s">
        <v>395</v>
      </c>
      <c r="E266" s="188" t="s">
        <v>620</v>
      </c>
      <c r="F266" s="189">
        <v>430</v>
      </c>
      <c r="G266" s="188"/>
      <c r="H266" s="188">
        <v>596</v>
      </c>
      <c r="I266" s="190">
        <v>575</v>
      </c>
      <c r="J266" s="191" t="s">
        <v>722</v>
      </c>
      <c r="K266" s="192">
        <v>166</v>
      </c>
      <c r="L266" s="193">
        <v>0.38604651162790699</v>
      </c>
      <c r="M266" s="188" t="s">
        <v>589</v>
      </c>
      <c r="N266" s="194">
        <v>42769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5">
        <v>71</v>
      </c>
      <c r="B267" s="186">
        <v>42657</v>
      </c>
      <c r="C267" s="186"/>
      <c r="D267" s="187" t="s">
        <v>723</v>
      </c>
      <c r="E267" s="188" t="s">
        <v>620</v>
      </c>
      <c r="F267" s="189">
        <v>280</v>
      </c>
      <c r="G267" s="188"/>
      <c r="H267" s="188">
        <v>345</v>
      </c>
      <c r="I267" s="190">
        <v>345</v>
      </c>
      <c r="J267" s="191" t="s">
        <v>622</v>
      </c>
      <c r="K267" s="192">
        <f t="shared" ref="K267:K272" si="172">H267-F267</f>
        <v>65</v>
      </c>
      <c r="L267" s="193">
        <f t="shared" ref="L267:L268" si="173">K267/F267</f>
        <v>0.23214285714285715</v>
      </c>
      <c r="M267" s="188" t="s">
        <v>589</v>
      </c>
      <c r="N267" s="194">
        <v>42814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5">
        <v>72</v>
      </c>
      <c r="B268" s="186">
        <v>42657</v>
      </c>
      <c r="C268" s="186"/>
      <c r="D268" s="187" t="s">
        <v>724</v>
      </c>
      <c r="E268" s="188" t="s">
        <v>620</v>
      </c>
      <c r="F268" s="189">
        <v>245</v>
      </c>
      <c r="G268" s="188"/>
      <c r="H268" s="188">
        <v>325.5</v>
      </c>
      <c r="I268" s="190">
        <v>330</v>
      </c>
      <c r="J268" s="191" t="s">
        <v>725</v>
      </c>
      <c r="K268" s="192">
        <f t="shared" si="172"/>
        <v>80.5</v>
      </c>
      <c r="L268" s="193">
        <f t="shared" si="173"/>
        <v>0.32857142857142857</v>
      </c>
      <c r="M268" s="188" t="s">
        <v>589</v>
      </c>
      <c r="N268" s="194">
        <v>42769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5">
        <v>73</v>
      </c>
      <c r="B269" s="186">
        <v>42660</v>
      </c>
      <c r="C269" s="186"/>
      <c r="D269" s="187" t="s">
        <v>345</v>
      </c>
      <c r="E269" s="188" t="s">
        <v>620</v>
      </c>
      <c r="F269" s="189">
        <v>125</v>
      </c>
      <c r="G269" s="188"/>
      <c r="H269" s="188">
        <v>160</v>
      </c>
      <c r="I269" s="190">
        <v>160</v>
      </c>
      <c r="J269" s="191" t="s">
        <v>678</v>
      </c>
      <c r="K269" s="192">
        <f t="shared" si="172"/>
        <v>35</v>
      </c>
      <c r="L269" s="193">
        <v>0.28000000000000003</v>
      </c>
      <c r="M269" s="188" t="s">
        <v>589</v>
      </c>
      <c r="N269" s="194">
        <v>42803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5">
        <v>74</v>
      </c>
      <c r="B270" s="186">
        <v>42660</v>
      </c>
      <c r="C270" s="186"/>
      <c r="D270" s="187" t="s">
        <v>468</v>
      </c>
      <c r="E270" s="188" t="s">
        <v>620</v>
      </c>
      <c r="F270" s="189">
        <v>114</v>
      </c>
      <c r="G270" s="188"/>
      <c r="H270" s="188">
        <v>145</v>
      </c>
      <c r="I270" s="190">
        <v>145</v>
      </c>
      <c r="J270" s="191" t="s">
        <v>678</v>
      </c>
      <c r="K270" s="192">
        <f t="shared" si="172"/>
        <v>31</v>
      </c>
      <c r="L270" s="193">
        <f t="shared" ref="L270:L272" si="174">K270/F270</f>
        <v>0.27192982456140352</v>
      </c>
      <c r="M270" s="188" t="s">
        <v>589</v>
      </c>
      <c r="N270" s="194">
        <v>42859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5">
        <v>75</v>
      </c>
      <c r="B271" s="186">
        <v>42660</v>
      </c>
      <c r="C271" s="186"/>
      <c r="D271" s="187" t="s">
        <v>726</v>
      </c>
      <c r="E271" s="188" t="s">
        <v>620</v>
      </c>
      <c r="F271" s="189">
        <v>212</v>
      </c>
      <c r="G271" s="188"/>
      <c r="H271" s="188">
        <v>280</v>
      </c>
      <c r="I271" s="190">
        <v>276</v>
      </c>
      <c r="J271" s="191" t="s">
        <v>727</v>
      </c>
      <c r="K271" s="192">
        <f t="shared" si="172"/>
        <v>68</v>
      </c>
      <c r="L271" s="193">
        <f t="shared" si="174"/>
        <v>0.32075471698113206</v>
      </c>
      <c r="M271" s="188" t="s">
        <v>589</v>
      </c>
      <c r="N271" s="194">
        <v>42858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85">
        <v>76</v>
      </c>
      <c r="B272" s="186">
        <v>42678</v>
      </c>
      <c r="C272" s="186"/>
      <c r="D272" s="187" t="s">
        <v>456</v>
      </c>
      <c r="E272" s="188" t="s">
        <v>620</v>
      </c>
      <c r="F272" s="189">
        <v>155</v>
      </c>
      <c r="G272" s="188"/>
      <c r="H272" s="188">
        <v>210</v>
      </c>
      <c r="I272" s="190">
        <v>210</v>
      </c>
      <c r="J272" s="191" t="s">
        <v>728</v>
      </c>
      <c r="K272" s="192">
        <f t="shared" si="172"/>
        <v>55</v>
      </c>
      <c r="L272" s="193">
        <f t="shared" si="174"/>
        <v>0.35483870967741937</v>
      </c>
      <c r="M272" s="188" t="s">
        <v>589</v>
      </c>
      <c r="N272" s="194">
        <v>42944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95">
        <v>77</v>
      </c>
      <c r="B273" s="196">
        <v>42710</v>
      </c>
      <c r="C273" s="196"/>
      <c r="D273" s="197" t="s">
        <v>729</v>
      </c>
      <c r="E273" s="198" t="s">
        <v>620</v>
      </c>
      <c r="F273" s="199">
        <v>150.5</v>
      </c>
      <c r="G273" s="199"/>
      <c r="H273" s="200">
        <v>72.5</v>
      </c>
      <c r="I273" s="200">
        <v>174</v>
      </c>
      <c r="J273" s="201" t="s">
        <v>730</v>
      </c>
      <c r="K273" s="202">
        <v>-78</v>
      </c>
      <c r="L273" s="203">
        <v>-0.51827242524916906</v>
      </c>
      <c r="M273" s="199" t="s">
        <v>601</v>
      </c>
      <c r="N273" s="196">
        <v>43333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5">
        <v>78</v>
      </c>
      <c r="B274" s="186">
        <v>42712</v>
      </c>
      <c r="C274" s="186"/>
      <c r="D274" s="187" t="s">
        <v>731</v>
      </c>
      <c r="E274" s="188" t="s">
        <v>620</v>
      </c>
      <c r="F274" s="189">
        <v>380</v>
      </c>
      <c r="G274" s="188"/>
      <c r="H274" s="188">
        <v>478</v>
      </c>
      <c r="I274" s="190">
        <v>468</v>
      </c>
      <c r="J274" s="191" t="s">
        <v>678</v>
      </c>
      <c r="K274" s="192">
        <f t="shared" ref="K274:K276" si="175">H274-F274</f>
        <v>98</v>
      </c>
      <c r="L274" s="193">
        <f t="shared" ref="L274:L276" si="176">K274/F274</f>
        <v>0.25789473684210529</v>
      </c>
      <c r="M274" s="188" t="s">
        <v>589</v>
      </c>
      <c r="N274" s="194">
        <v>43025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5">
        <v>79</v>
      </c>
      <c r="B275" s="186">
        <v>42734</v>
      </c>
      <c r="C275" s="186"/>
      <c r="D275" s="187" t="s">
        <v>108</v>
      </c>
      <c r="E275" s="188" t="s">
        <v>620</v>
      </c>
      <c r="F275" s="189">
        <v>305</v>
      </c>
      <c r="G275" s="188"/>
      <c r="H275" s="188">
        <v>375</v>
      </c>
      <c r="I275" s="190">
        <v>375</v>
      </c>
      <c r="J275" s="191" t="s">
        <v>678</v>
      </c>
      <c r="K275" s="192">
        <f t="shared" si="175"/>
        <v>70</v>
      </c>
      <c r="L275" s="193">
        <f t="shared" si="176"/>
        <v>0.22950819672131148</v>
      </c>
      <c r="M275" s="188" t="s">
        <v>589</v>
      </c>
      <c r="N275" s="194">
        <v>42768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85">
        <v>80</v>
      </c>
      <c r="B276" s="186">
        <v>42739</v>
      </c>
      <c r="C276" s="186"/>
      <c r="D276" s="187" t="s">
        <v>94</v>
      </c>
      <c r="E276" s="188" t="s">
        <v>620</v>
      </c>
      <c r="F276" s="189">
        <v>99.5</v>
      </c>
      <c r="G276" s="188"/>
      <c r="H276" s="188">
        <v>158</v>
      </c>
      <c r="I276" s="190">
        <v>158</v>
      </c>
      <c r="J276" s="191" t="s">
        <v>678</v>
      </c>
      <c r="K276" s="192">
        <f t="shared" si="175"/>
        <v>58.5</v>
      </c>
      <c r="L276" s="193">
        <f t="shared" si="176"/>
        <v>0.5879396984924623</v>
      </c>
      <c r="M276" s="188" t="s">
        <v>589</v>
      </c>
      <c r="N276" s="194">
        <v>42898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85">
        <v>81</v>
      </c>
      <c r="B277" s="186">
        <v>42739</v>
      </c>
      <c r="C277" s="186"/>
      <c r="D277" s="187" t="s">
        <v>94</v>
      </c>
      <c r="E277" s="188" t="s">
        <v>620</v>
      </c>
      <c r="F277" s="189">
        <v>99.5</v>
      </c>
      <c r="G277" s="188"/>
      <c r="H277" s="188">
        <v>158</v>
      </c>
      <c r="I277" s="190">
        <v>158</v>
      </c>
      <c r="J277" s="191" t="s">
        <v>678</v>
      </c>
      <c r="K277" s="192">
        <v>58.5</v>
      </c>
      <c r="L277" s="193">
        <v>0.58793969849246197</v>
      </c>
      <c r="M277" s="188" t="s">
        <v>589</v>
      </c>
      <c r="N277" s="194">
        <v>42898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5">
        <v>82</v>
      </c>
      <c r="B278" s="186">
        <v>42786</v>
      </c>
      <c r="C278" s="186"/>
      <c r="D278" s="187" t="s">
        <v>185</v>
      </c>
      <c r="E278" s="188" t="s">
        <v>620</v>
      </c>
      <c r="F278" s="189">
        <v>140.5</v>
      </c>
      <c r="G278" s="188"/>
      <c r="H278" s="188">
        <v>220</v>
      </c>
      <c r="I278" s="190">
        <v>220</v>
      </c>
      <c r="J278" s="191" t="s">
        <v>678</v>
      </c>
      <c r="K278" s="192">
        <f>H278-F278</f>
        <v>79.5</v>
      </c>
      <c r="L278" s="193">
        <f>K278/F278</f>
        <v>0.5658362989323843</v>
      </c>
      <c r="M278" s="188" t="s">
        <v>589</v>
      </c>
      <c r="N278" s="194">
        <v>42864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85">
        <v>83</v>
      </c>
      <c r="B279" s="186">
        <v>42786</v>
      </c>
      <c r="C279" s="186"/>
      <c r="D279" s="187" t="s">
        <v>732</v>
      </c>
      <c r="E279" s="188" t="s">
        <v>620</v>
      </c>
      <c r="F279" s="189">
        <v>202.5</v>
      </c>
      <c r="G279" s="188"/>
      <c r="H279" s="188">
        <v>234</v>
      </c>
      <c r="I279" s="190">
        <v>234</v>
      </c>
      <c r="J279" s="191" t="s">
        <v>678</v>
      </c>
      <c r="K279" s="192">
        <v>31.5</v>
      </c>
      <c r="L279" s="193">
        <v>0.155555555555556</v>
      </c>
      <c r="M279" s="188" t="s">
        <v>589</v>
      </c>
      <c r="N279" s="194">
        <v>42836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85">
        <v>84</v>
      </c>
      <c r="B280" s="186">
        <v>42818</v>
      </c>
      <c r="C280" s="186"/>
      <c r="D280" s="187" t="s">
        <v>733</v>
      </c>
      <c r="E280" s="188" t="s">
        <v>620</v>
      </c>
      <c r="F280" s="189">
        <v>300.5</v>
      </c>
      <c r="G280" s="188"/>
      <c r="H280" s="188">
        <v>417.5</v>
      </c>
      <c r="I280" s="190">
        <v>420</v>
      </c>
      <c r="J280" s="191" t="s">
        <v>734</v>
      </c>
      <c r="K280" s="192">
        <f>H280-F280</f>
        <v>117</v>
      </c>
      <c r="L280" s="193">
        <f>K280/F280</f>
        <v>0.38935108153078202</v>
      </c>
      <c r="M280" s="188" t="s">
        <v>589</v>
      </c>
      <c r="N280" s="194">
        <v>43070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85">
        <v>85</v>
      </c>
      <c r="B281" s="186">
        <v>42818</v>
      </c>
      <c r="C281" s="186"/>
      <c r="D281" s="187" t="s">
        <v>708</v>
      </c>
      <c r="E281" s="188" t="s">
        <v>620</v>
      </c>
      <c r="F281" s="189">
        <v>850</v>
      </c>
      <c r="G281" s="188"/>
      <c r="H281" s="188">
        <v>1042.5</v>
      </c>
      <c r="I281" s="190">
        <v>1023</v>
      </c>
      <c r="J281" s="191" t="s">
        <v>735</v>
      </c>
      <c r="K281" s="192">
        <v>192.5</v>
      </c>
      <c r="L281" s="193">
        <v>0.22647058823529401</v>
      </c>
      <c r="M281" s="188" t="s">
        <v>589</v>
      </c>
      <c r="N281" s="194">
        <v>42830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85">
        <v>86</v>
      </c>
      <c r="B282" s="186">
        <v>42830</v>
      </c>
      <c r="C282" s="186"/>
      <c r="D282" s="187" t="s">
        <v>487</v>
      </c>
      <c r="E282" s="188" t="s">
        <v>620</v>
      </c>
      <c r="F282" s="189">
        <v>785</v>
      </c>
      <c r="G282" s="188"/>
      <c r="H282" s="188">
        <v>930</v>
      </c>
      <c r="I282" s="190">
        <v>920</v>
      </c>
      <c r="J282" s="191" t="s">
        <v>736</v>
      </c>
      <c r="K282" s="192">
        <f>H282-F282</f>
        <v>145</v>
      </c>
      <c r="L282" s="193">
        <f>K282/F282</f>
        <v>0.18471337579617833</v>
      </c>
      <c r="M282" s="188" t="s">
        <v>589</v>
      </c>
      <c r="N282" s="194">
        <v>42976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95">
        <v>87</v>
      </c>
      <c r="B283" s="196">
        <v>42831</v>
      </c>
      <c r="C283" s="196"/>
      <c r="D283" s="197" t="s">
        <v>737</v>
      </c>
      <c r="E283" s="198" t="s">
        <v>620</v>
      </c>
      <c r="F283" s="199">
        <v>40</v>
      </c>
      <c r="G283" s="199"/>
      <c r="H283" s="200">
        <v>13.1</v>
      </c>
      <c r="I283" s="200">
        <v>60</v>
      </c>
      <c r="J283" s="201" t="s">
        <v>738</v>
      </c>
      <c r="K283" s="202">
        <v>-26.9</v>
      </c>
      <c r="L283" s="203">
        <v>-0.67249999999999999</v>
      </c>
      <c r="M283" s="199" t="s">
        <v>601</v>
      </c>
      <c r="N283" s="196">
        <v>43138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85">
        <v>88</v>
      </c>
      <c r="B284" s="186">
        <v>42837</v>
      </c>
      <c r="C284" s="186"/>
      <c r="D284" s="187" t="s">
        <v>93</v>
      </c>
      <c r="E284" s="188" t="s">
        <v>620</v>
      </c>
      <c r="F284" s="189">
        <v>289.5</v>
      </c>
      <c r="G284" s="188"/>
      <c r="H284" s="188">
        <v>354</v>
      </c>
      <c r="I284" s="190">
        <v>360</v>
      </c>
      <c r="J284" s="191" t="s">
        <v>739</v>
      </c>
      <c r="K284" s="192">
        <f t="shared" ref="K284:K292" si="177">H284-F284</f>
        <v>64.5</v>
      </c>
      <c r="L284" s="193">
        <f t="shared" ref="L284:L292" si="178">K284/F284</f>
        <v>0.22279792746113988</v>
      </c>
      <c r="M284" s="188" t="s">
        <v>589</v>
      </c>
      <c r="N284" s="194">
        <v>43040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85">
        <v>89</v>
      </c>
      <c r="B285" s="186">
        <v>42845</v>
      </c>
      <c r="C285" s="186"/>
      <c r="D285" s="187" t="s">
        <v>426</v>
      </c>
      <c r="E285" s="188" t="s">
        <v>620</v>
      </c>
      <c r="F285" s="189">
        <v>700</v>
      </c>
      <c r="G285" s="188"/>
      <c r="H285" s="188">
        <v>840</v>
      </c>
      <c r="I285" s="190">
        <v>840</v>
      </c>
      <c r="J285" s="191" t="s">
        <v>740</v>
      </c>
      <c r="K285" s="192">
        <f t="shared" si="177"/>
        <v>140</v>
      </c>
      <c r="L285" s="193">
        <f t="shared" si="178"/>
        <v>0.2</v>
      </c>
      <c r="M285" s="188" t="s">
        <v>589</v>
      </c>
      <c r="N285" s="194">
        <v>42893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85">
        <v>90</v>
      </c>
      <c r="B286" s="186">
        <v>42887</v>
      </c>
      <c r="C286" s="186"/>
      <c r="D286" s="187" t="s">
        <v>741</v>
      </c>
      <c r="E286" s="188" t="s">
        <v>620</v>
      </c>
      <c r="F286" s="189">
        <v>130</v>
      </c>
      <c r="G286" s="188"/>
      <c r="H286" s="188">
        <v>144.25</v>
      </c>
      <c r="I286" s="190">
        <v>170</v>
      </c>
      <c r="J286" s="191" t="s">
        <v>742</v>
      </c>
      <c r="K286" s="192">
        <f t="shared" si="177"/>
        <v>14.25</v>
      </c>
      <c r="L286" s="193">
        <f t="shared" si="178"/>
        <v>0.10961538461538461</v>
      </c>
      <c r="M286" s="188" t="s">
        <v>589</v>
      </c>
      <c r="N286" s="194">
        <v>43675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85">
        <v>91</v>
      </c>
      <c r="B287" s="186">
        <v>42901</v>
      </c>
      <c r="C287" s="186"/>
      <c r="D287" s="187" t="s">
        <v>743</v>
      </c>
      <c r="E287" s="188" t="s">
        <v>620</v>
      </c>
      <c r="F287" s="189">
        <v>214.5</v>
      </c>
      <c r="G287" s="188"/>
      <c r="H287" s="188">
        <v>262</v>
      </c>
      <c r="I287" s="190">
        <v>262</v>
      </c>
      <c r="J287" s="191" t="s">
        <v>744</v>
      </c>
      <c r="K287" s="192">
        <f t="shared" si="177"/>
        <v>47.5</v>
      </c>
      <c r="L287" s="193">
        <f t="shared" si="178"/>
        <v>0.22144522144522144</v>
      </c>
      <c r="M287" s="188" t="s">
        <v>589</v>
      </c>
      <c r="N287" s="194">
        <v>42977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16">
        <v>92</v>
      </c>
      <c r="B288" s="217">
        <v>42933</v>
      </c>
      <c r="C288" s="217"/>
      <c r="D288" s="218" t="s">
        <v>745</v>
      </c>
      <c r="E288" s="219" t="s">
        <v>620</v>
      </c>
      <c r="F288" s="220">
        <v>370</v>
      </c>
      <c r="G288" s="219"/>
      <c r="H288" s="219">
        <v>447.5</v>
      </c>
      <c r="I288" s="221">
        <v>450</v>
      </c>
      <c r="J288" s="222" t="s">
        <v>678</v>
      </c>
      <c r="K288" s="192">
        <f t="shared" si="177"/>
        <v>77.5</v>
      </c>
      <c r="L288" s="223">
        <f t="shared" si="178"/>
        <v>0.20945945945945946</v>
      </c>
      <c r="M288" s="219" t="s">
        <v>589</v>
      </c>
      <c r="N288" s="224">
        <v>43035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16">
        <v>93</v>
      </c>
      <c r="B289" s="217">
        <v>42943</v>
      </c>
      <c r="C289" s="217"/>
      <c r="D289" s="218" t="s">
        <v>183</v>
      </c>
      <c r="E289" s="219" t="s">
        <v>620</v>
      </c>
      <c r="F289" s="220">
        <v>657.5</v>
      </c>
      <c r="G289" s="219"/>
      <c r="H289" s="219">
        <v>825</v>
      </c>
      <c r="I289" s="221">
        <v>820</v>
      </c>
      <c r="J289" s="222" t="s">
        <v>678</v>
      </c>
      <c r="K289" s="192">
        <f t="shared" si="177"/>
        <v>167.5</v>
      </c>
      <c r="L289" s="223">
        <f t="shared" si="178"/>
        <v>0.25475285171102663</v>
      </c>
      <c r="M289" s="219" t="s">
        <v>589</v>
      </c>
      <c r="N289" s="224">
        <v>43090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85">
        <v>94</v>
      </c>
      <c r="B290" s="186">
        <v>42964</v>
      </c>
      <c r="C290" s="186"/>
      <c r="D290" s="187" t="s">
        <v>361</v>
      </c>
      <c r="E290" s="188" t="s">
        <v>620</v>
      </c>
      <c r="F290" s="189">
        <v>605</v>
      </c>
      <c r="G290" s="188"/>
      <c r="H290" s="188">
        <v>750</v>
      </c>
      <c r="I290" s="190">
        <v>750</v>
      </c>
      <c r="J290" s="191" t="s">
        <v>736</v>
      </c>
      <c r="K290" s="192">
        <f t="shared" si="177"/>
        <v>145</v>
      </c>
      <c r="L290" s="193">
        <f t="shared" si="178"/>
        <v>0.23966942148760331</v>
      </c>
      <c r="M290" s="188" t="s">
        <v>589</v>
      </c>
      <c r="N290" s="194">
        <v>43027</v>
      </c>
      <c r="O290" s="1"/>
      <c r="P290" s="1"/>
      <c r="Q290" s="1"/>
      <c r="R290" s="6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95">
        <v>95</v>
      </c>
      <c r="B291" s="196">
        <v>42979</v>
      </c>
      <c r="C291" s="196"/>
      <c r="D291" s="204" t="s">
        <v>746</v>
      </c>
      <c r="E291" s="199" t="s">
        <v>620</v>
      </c>
      <c r="F291" s="199">
        <v>255</v>
      </c>
      <c r="G291" s="200"/>
      <c r="H291" s="200">
        <v>217.25</v>
      </c>
      <c r="I291" s="200">
        <v>320</v>
      </c>
      <c r="J291" s="201" t="s">
        <v>747</v>
      </c>
      <c r="K291" s="202">
        <f t="shared" si="177"/>
        <v>-37.75</v>
      </c>
      <c r="L291" s="205">
        <f t="shared" si="178"/>
        <v>-0.14803921568627451</v>
      </c>
      <c r="M291" s="199" t="s">
        <v>601</v>
      </c>
      <c r="N291" s="196">
        <v>43661</v>
      </c>
      <c r="O291" s="1"/>
      <c r="P291" s="1"/>
      <c r="Q291" s="1"/>
      <c r="R291" s="6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85">
        <v>96</v>
      </c>
      <c r="B292" s="186">
        <v>42997</v>
      </c>
      <c r="C292" s="186"/>
      <c r="D292" s="187" t="s">
        <v>748</v>
      </c>
      <c r="E292" s="188" t="s">
        <v>620</v>
      </c>
      <c r="F292" s="189">
        <v>215</v>
      </c>
      <c r="G292" s="188"/>
      <c r="H292" s="188">
        <v>258</v>
      </c>
      <c r="I292" s="190">
        <v>258</v>
      </c>
      <c r="J292" s="191" t="s">
        <v>678</v>
      </c>
      <c r="K292" s="192">
        <f t="shared" si="177"/>
        <v>43</v>
      </c>
      <c r="L292" s="193">
        <f t="shared" si="178"/>
        <v>0.2</v>
      </c>
      <c r="M292" s="188" t="s">
        <v>589</v>
      </c>
      <c r="N292" s="194">
        <v>43040</v>
      </c>
      <c r="O292" s="1"/>
      <c r="P292" s="1"/>
      <c r="Q292" s="1"/>
      <c r="R292" s="6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85">
        <v>97</v>
      </c>
      <c r="B293" s="186">
        <v>42997</v>
      </c>
      <c r="C293" s="186"/>
      <c r="D293" s="187" t="s">
        <v>748</v>
      </c>
      <c r="E293" s="188" t="s">
        <v>620</v>
      </c>
      <c r="F293" s="189">
        <v>215</v>
      </c>
      <c r="G293" s="188"/>
      <c r="H293" s="188">
        <v>258</v>
      </c>
      <c r="I293" s="190">
        <v>258</v>
      </c>
      <c r="J293" s="222" t="s">
        <v>678</v>
      </c>
      <c r="K293" s="192">
        <v>43</v>
      </c>
      <c r="L293" s="193">
        <v>0.2</v>
      </c>
      <c r="M293" s="188" t="s">
        <v>589</v>
      </c>
      <c r="N293" s="194">
        <v>43040</v>
      </c>
      <c r="O293" s="1"/>
      <c r="P293" s="1"/>
      <c r="Q293" s="1"/>
      <c r="R293" s="6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16">
        <v>98</v>
      </c>
      <c r="B294" s="217">
        <v>42998</v>
      </c>
      <c r="C294" s="217"/>
      <c r="D294" s="218" t="s">
        <v>749</v>
      </c>
      <c r="E294" s="219" t="s">
        <v>620</v>
      </c>
      <c r="F294" s="189">
        <v>75</v>
      </c>
      <c r="G294" s="219"/>
      <c r="H294" s="219">
        <v>90</v>
      </c>
      <c r="I294" s="221">
        <v>90</v>
      </c>
      <c r="J294" s="191" t="s">
        <v>750</v>
      </c>
      <c r="K294" s="192">
        <f t="shared" ref="K294:K299" si="179">H294-F294</f>
        <v>15</v>
      </c>
      <c r="L294" s="193">
        <f t="shared" ref="L294:L299" si="180">K294/F294</f>
        <v>0.2</v>
      </c>
      <c r="M294" s="188" t="s">
        <v>589</v>
      </c>
      <c r="N294" s="194">
        <v>43019</v>
      </c>
      <c r="O294" s="1"/>
      <c r="P294" s="1"/>
      <c r="Q294" s="1"/>
      <c r="R294" s="6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16">
        <v>99</v>
      </c>
      <c r="B295" s="217">
        <v>43011</v>
      </c>
      <c r="C295" s="217"/>
      <c r="D295" s="218" t="s">
        <v>603</v>
      </c>
      <c r="E295" s="219" t="s">
        <v>620</v>
      </c>
      <c r="F295" s="220">
        <v>315</v>
      </c>
      <c r="G295" s="219"/>
      <c r="H295" s="219">
        <v>392</v>
      </c>
      <c r="I295" s="221">
        <v>384</v>
      </c>
      <c r="J295" s="222" t="s">
        <v>751</v>
      </c>
      <c r="K295" s="192">
        <f t="shared" si="179"/>
        <v>77</v>
      </c>
      <c r="L295" s="223">
        <f t="shared" si="180"/>
        <v>0.24444444444444444</v>
      </c>
      <c r="M295" s="219" t="s">
        <v>589</v>
      </c>
      <c r="N295" s="224">
        <v>43017</v>
      </c>
      <c r="O295" s="1"/>
      <c r="P295" s="1"/>
      <c r="Q295" s="1"/>
      <c r="R295" s="6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16">
        <v>100</v>
      </c>
      <c r="B296" s="217">
        <v>43013</v>
      </c>
      <c r="C296" s="217"/>
      <c r="D296" s="218" t="s">
        <v>461</v>
      </c>
      <c r="E296" s="219" t="s">
        <v>620</v>
      </c>
      <c r="F296" s="220">
        <v>145</v>
      </c>
      <c r="G296" s="219"/>
      <c r="H296" s="219">
        <v>179</v>
      </c>
      <c r="I296" s="221">
        <v>180</v>
      </c>
      <c r="J296" s="222" t="s">
        <v>752</v>
      </c>
      <c r="K296" s="192">
        <f t="shared" si="179"/>
        <v>34</v>
      </c>
      <c r="L296" s="223">
        <f t="shared" si="180"/>
        <v>0.23448275862068965</v>
      </c>
      <c r="M296" s="219" t="s">
        <v>589</v>
      </c>
      <c r="N296" s="224">
        <v>43025</v>
      </c>
      <c r="O296" s="1"/>
      <c r="P296" s="1"/>
      <c r="Q296" s="1"/>
      <c r="R296" s="6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16">
        <v>101</v>
      </c>
      <c r="B297" s="217">
        <v>43014</v>
      </c>
      <c r="C297" s="217"/>
      <c r="D297" s="218" t="s">
        <v>335</v>
      </c>
      <c r="E297" s="219" t="s">
        <v>620</v>
      </c>
      <c r="F297" s="220">
        <v>256</v>
      </c>
      <c r="G297" s="219"/>
      <c r="H297" s="219">
        <v>323</v>
      </c>
      <c r="I297" s="221">
        <v>320</v>
      </c>
      <c r="J297" s="222" t="s">
        <v>678</v>
      </c>
      <c r="K297" s="192">
        <f t="shared" si="179"/>
        <v>67</v>
      </c>
      <c r="L297" s="223">
        <f t="shared" si="180"/>
        <v>0.26171875</v>
      </c>
      <c r="M297" s="219" t="s">
        <v>589</v>
      </c>
      <c r="N297" s="224">
        <v>43067</v>
      </c>
      <c r="O297" s="1"/>
      <c r="P297" s="1"/>
      <c r="Q297" s="1"/>
      <c r="R297" s="6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16">
        <v>102</v>
      </c>
      <c r="B298" s="217">
        <v>43017</v>
      </c>
      <c r="C298" s="217"/>
      <c r="D298" s="218" t="s">
        <v>351</v>
      </c>
      <c r="E298" s="219" t="s">
        <v>620</v>
      </c>
      <c r="F298" s="220">
        <v>137.5</v>
      </c>
      <c r="G298" s="219"/>
      <c r="H298" s="219">
        <v>184</v>
      </c>
      <c r="I298" s="221">
        <v>183</v>
      </c>
      <c r="J298" s="222" t="s">
        <v>753</v>
      </c>
      <c r="K298" s="192">
        <f t="shared" si="179"/>
        <v>46.5</v>
      </c>
      <c r="L298" s="223">
        <f t="shared" si="180"/>
        <v>0.33818181818181819</v>
      </c>
      <c r="M298" s="219" t="s">
        <v>589</v>
      </c>
      <c r="N298" s="224">
        <v>43108</v>
      </c>
      <c r="O298" s="1"/>
      <c r="P298" s="1"/>
      <c r="Q298" s="1"/>
      <c r="R298" s="6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16">
        <v>103</v>
      </c>
      <c r="B299" s="217">
        <v>43018</v>
      </c>
      <c r="C299" s="217"/>
      <c r="D299" s="218" t="s">
        <v>754</v>
      </c>
      <c r="E299" s="219" t="s">
        <v>620</v>
      </c>
      <c r="F299" s="220">
        <v>125.5</v>
      </c>
      <c r="G299" s="219"/>
      <c r="H299" s="219">
        <v>158</v>
      </c>
      <c r="I299" s="221">
        <v>155</v>
      </c>
      <c r="J299" s="222" t="s">
        <v>755</v>
      </c>
      <c r="K299" s="192">
        <f t="shared" si="179"/>
        <v>32.5</v>
      </c>
      <c r="L299" s="223">
        <f t="shared" si="180"/>
        <v>0.25896414342629481</v>
      </c>
      <c r="M299" s="219" t="s">
        <v>589</v>
      </c>
      <c r="N299" s="224">
        <v>43067</v>
      </c>
      <c r="O299" s="1"/>
      <c r="P299" s="1"/>
      <c r="Q299" s="1"/>
      <c r="R299" s="6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16">
        <v>104</v>
      </c>
      <c r="B300" s="217">
        <v>43018</v>
      </c>
      <c r="C300" s="217"/>
      <c r="D300" s="218" t="s">
        <v>756</v>
      </c>
      <c r="E300" s="219" t="s">
        <v>620</v>
      </c>
      <c r="F300" s="220">
        <v>895</v>
      </c>
      <c r="G300" s="219"/>
      <c r="H300" s="219">
        <v>1122.5</v>
      </c>
      <c r="I300" s="221">
        <v>1078</v>
      </c>
      <c r="J300" s="222" t="s">
        <v>757</v>
      </c>
      <c r="K300" s="192">
        <v>227.5</v>
      </c>
      <c r="L300" s="223">
        <v>0.25418994413407803</v>
      </c>
      <c r="M300" s="219" t="s">
        <v>589</v>
      </c>
      <c r="N300" s="224">
        <v>43117</v>
      </c>
      <c r="O300" s="1"/>
      <c r="P300" s="1"/>
      <c r="Q300" s="1"/>
      <c r="R300" s="6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16">
        <v>105</v>
      </c>
      <c r="B301" s="217">
        <v>43020</v>
      </c>
      <c r="C301" s="217"/>
      <c r="D301" s="218" t="s">
        <v>344</v>
      </c>
      <c r="E301" s="219" t="s">
        <v>620</v>
      </c>
      <c r="F301" s="220">
        <v>525</v>
      </c>
      <c r="G301" s="219"/>
      <c r="H301" s="219">
        <v>629</v>
      </c>
      <c r="I301" s="221">
        <v>629</v>
      </c>
      <c r="J301" s="222" t="s">
        <v>678</v>
      </c>
      <c r="K301" s="192">
        <v>104</v>
      </c>
      <c r="L301" s="223">
        <v>0.19809523809523799</v>
      </c>
      <c r="M301" s="219" t="s">
        <v>589</v>
      </c>
      <c r="N301" s="224">
        <v>43119</v>
      </c>
      <c r="O301" s="1"/>
      <c r="P301" s="1"/>
      <c r="Q301" s="1"/>
      <c r="R301" s="6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16">
        <v>106</v>
      </c>
      <c r="B302" s="217">
        <v>43046</v>
      </c>
      <c r="C302" s="217"/>
      <c r="D302" s="218" t="s">
        <v>386</v>
      </c>
      <c r="E302" s="219" t="s">
        <v>620</v>
      </c>
      <c r="F302" s="220">
        <v>740</v>
      </c>
      <c r="G302" s="219"/>
      <c r="H302" s="219">
        <v>892.5</v>
      </c>
      <c r="I302" s="221">
        <v>900</v>
      </c>
      <c r="J302" s="222" t="s">
        <v>758</v>
      </c>
      <c r="K302" s="192">
        <f t="shared" ref="K302:K304" si="181">H302-F302</f>
        <v>152.5</v>
      </c>
      <c r="L302" s="223">
        <f t="shared" ref="L302:L304" si="182">K302/F302</f>
        <v>0.20608108108108109</v>
      </c>
      <c r="M302" s="219" t="s">
        <v>589</v>
      </c>
      <c r="N302" s="224">
        <v>43052</v>
      </c>
      <c r="O302" s="1"/>
      <c r="P302" s="1"/>
      <c r="Q302" s="1"/>
      <c r="R302" s="6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85">
        <v>107</v>
      </c>
      <c r="B303" s="186">
        <v>43073</v>
      </c>
      <c r="C303" s="186"/>
      <c r="D303" s="187" t="s">
        <v>759</v>
      </c>
      <c r="E303" s="188" t="s">
        <v>620</v>
      </c>
      <c r="F303" s="189">
        <v>118.5</v>
      </c>
      <c r="G303" s="188"/>
      <c r="H303" s="188">
        <v>143.5</v>
      </c>
      <c r="I303" s="190">
        <v>145</v>
      </c>
      <c r="J303" s="191" t="s">
        <v>610</v>
      </c>
      <c r="K303" s="192">
        <f t="shared" si="181"/>
        <v>25</v>
      </c>
      <c r="L303" s="193">
        <f t="shared" si="182"/>
        <v>0.2109704641350211</v>
      </c>
      <c r="M303" s="188" t="s">
        <v>589</v>
      </c>
      <c r="N303" s="194">
        <v>43097</v>
      </c>
      <c r="O303" s="1"/>
      <c r="P303" s="1"/>
      <c r="Q303" s="1"/>
      <c r="R303" s="6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95">
        <v>108</v>
      </c>
      <c r="B304" s="196">
        <v>43090</v>
      </c>
      <c r="C304" s="196"/>
      <c r="D304" s="197" t="s">
        <v>432</v>
      </c>
      <c r="E304" s="198" t="s">
        <v>620</v>
      </c>
      <c r="F304" s="199">
        <v>715</v>
      </c>
      <c r="G304" s="199"/>
      <c r="H304" s="200">
        <v>500</v>
      </c>
      <c r="I304" s="200">
        <v>872</v>
      </c>
      <c r="J304" s="201" t="s">
        <v>760</v>
      </c>
      <c r="K304" s="202">
        <f t="shared" si="181"/>
        <v>-215</v>
      </c>
      <c r="L304" s="203">
        <f t="shared" si="182"/>
        <v>-0.30069930069930068</v>
      </c>
      <c r="M304" s="199" t="s">
        <v>601</v>
      </c>
      <c r="N304" s="196">
        <v>43670</v>
      </c>
      <c r="O304" s="1"/>
      <c r="P304" s="1"/>
      <c r="Q304" s="1"/>
      <c r="R304" s="6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85">
        <v>109</v>
      </c>
      <c r="B305" s="186">
        <v>43098</v>
      </c>
      <c r="C305" s="186"/>
      <c r="D305" s="187" t="s">
        <v>603</v>
      </c>
      <c r="E305" s="188" t="s">
        <v>620</v>
      </c>
      <c r="F305" s="189">
        <v>435</v>
      </c>
      <c r="G305" s="188"/>
      <c r="H305" s="188">
        <v>542.5</v>
      </c>
      <c r="I305" s="190">
        <v>539</v>
      </c>
      <c r="J305" s="191" t="s">
        <v>678</v>
      </c>
      <c r="K305" s="192">
        <v>107.5</v>
      </c>
      <c r="L305" s="193">
        <v>0.247126436781609</v>
      </c>
      <c r="M305" s="188" t="s">
        <v>589</v>
      </c>
      <c r="N305" s="194">
        <v>43206</v>
      </c>
      <c r="O305" s="1"/>
      <c r="P305" s="1"/>
      <c r="Q305" s="1"/>
      <c r="R305" s="6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85">
        <v>110</v>
      </c>
      <c r="B306" s="186">
        <v>43098</v>
      </c>
      <c r="C306" s="186"/>
      <c r="D306" s="187" t="s">
        <v>561</v>
      </c>
      <c r="E306" s="188" t="s">
        <v>620</v>
      </c>
      <c r="F306" s="189">
        <v>885</v>
      </c>
      <c r="G306" s="188"/>
      <c r="H306" s="188">
        <v>1090</v>
      </c>
      <c r="I306" s="190">
        <v>1084</v>
      </c>
      <c r="J306" s="191" t="s">
        <v>678</v>
      </c>
      <c r="K306" s="192">
        <v>205</v>
      </c>
      <c r="L306" s="193">
        <v>0.23163841807909599</v>
      </c>
      <c r="M306" s="188" t="s">
        <v>589</v>
      </c>
      <c r="N306" s="194">
        <v>43213</v>
      </c>
      <c r="O306" s="1"/>
      <c r="P306" s="1"/>
      <c r="Q306" s="1"/>
      <c r="R306" s="6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25">
        <v>111</v>
      </c>
      <c r="B307" s="226">
        <v>43192</v>
      </c>
      <c r="C307" s="226"/>
      <c r="D307" s="204" t="s">
        <v>761</v>
      </c>
      <c r="E307" s="199" t="s">
        <v>620</v>
      </c>
      <c r="F307" s="227">
        <v>478.5</v>
      </c>
      <c r="G307" s="199"/>
      <c r="H307" s="199">
        <v>442</v>
      </c>
      <c r="I307" s="200">
        <v>613</v>
      </c>
      <c r="J307" s="201" t="s">
        <v>762</v>
      </c>
      <c r="K307" s="202">
        <f t="shared" ref="K307:K310" si="183">H307-F307</f>
        <v>-36.5</v>
      </c>
      <c r="L307" s="203">
        <f t="shared" ref="L307:L310" si="184">K307/F307</f>
        <v>-7.6280041797283177E-2</v>
      </c>
      <c r="M307" s="199" t="s">
        <v>601</v>
      </c>
      <c r="N307" s="196">
        <v>43762</v>
      </c>
      <c r="O307" s="1"/>
      <c r="P307" s="1"/>
      <c r="Q307" s="1"/>
      <c r="R307" s="6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95">
        <v>112</v>
      </c>
      <c r="B308" s="196">
        <v>43194</v>
      </c>
      <c r="C308" s="196"/>
      <c r="D308" s="197" t="s">
        <v>763</v>
      </c>
      <c r="E308" s="198" t="s">
        <v>620</v>
      </c>
      <c r="F308" s="199">
        <f>141.5-7.3</f>
        <v>134.19999999999999</v>
      </c>
      <c r="G308" s="199"/>
      <c r="H308" s="200">
        <v>77</v>
      </c>
      <c r="I308" s="200">
        <v>180</v>
      </c>
      <c r="J308" s="201" t="s">
        <v>764</v>
      </c>
      <c r="K308" s="202">
        <f t="shared" si="183"/>
        <v>-57.199999999999989</v>
      </c>
      <c r="L308" s="203">
        <f t="shared" si="184"/>
        <v>-0.42622950819672129</v>
      </c>
      <c r="M308" s="199" t="s">
        <v>601</v>
      </c>
      <c r="N308" s="196">
        <v>43522</v>
      </c>
      <c r="O308" s="1"/>
      <c r="P308" s="1"/>
      <c r="Q308" s="1"/>
      <c r="R308" s="6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95">
        <v>113</v>
      </c>
      <c r="B309" s="196">
        <v>43209</v>
      </c>
      <c r="C309" s="196"/>
      <c r="D309" s="197" t="s">
        <v>765</v>
      </c>
      <c r="E309" s="198" t="s">
        <v>620</v>
      </c>
      <c r="F309" s="199">
        <v>430</v>
      </c>
      <c r="G309" s="199"/>
      <c r="H309" s="200">
        <v>220</v>
      </c>
      <c r="I309" s="200">
        <v>537</v>
      </c>
      <c r="J309" s="201" t="s">
        <v>766</v>
      </c>
      <c r="K309" s="202">
        <f t="shared" si="183"/>
        <v>-210</v>
      </c>
      <c r="L309" s="203">
        <f t="shared" si="184"/>
        <v>-0.48837209302325579</v>
      </c>
      <c r="M309" s="199" t="s">
        <v>601</v>
      </c>
      <c r="N309" s="196">
        <v>43252</v>
      </c>
      <c r="O309" s="1"/>
      <c r="P309" s="1"/>
      <c r="Q309" s="1"/>
      <c r="R309" s="6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16">
        <v>114</v>
      </c>
      <c r="B310" s="217">
        <v>43220</v>
      </c>
      <c r="C310" s="217"/>
      <c r="D310" s="218" t="s">
        <v>387</v>
      </c>
      <c r="E310" s="219" t="s">
        <v>620</v>
      </c>
      <c r="F310" s="219">
        <v>153.5</v>
      </c>
      <c r="G310" s="219"/>
      <c r="H310" s="219">
        <v>196</v>
      </c>
      <c r="I310" s="221">
        <v>196</v>
      </c>
      <c r="J310" s="191" t="s">
        <v>767</v>
      </c>
      <c r="K310" s="192">
        <f t="shared" si="183"/>
        <v>42.5</v>
      </c>
      <c r="L310" s="193">
        <f t="shared" si="184"/>
        <v>0.27687296416938112</v>
      </c>
      <c r="M310" s="188" t="s">
        <v>589</v>
      </c>
      <c r="N310" s="194">
        <v>43605</v>
      </c>
      <c r="O310" s="1"/>
      <c r="P310" s="1"/>
      <c r="Q310" s="1"/>
      <c r="R310" s="6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95">
        <v>115</v>
      </c>
      <c r="B311" s="196">
        <v>43306</v>
      </c>
      <c r="C311" s="196"/>
      <c r="D311" s="197" t="s">
        <v>737</v>
      </c>
      <c r="E311" s="198" t="s">
        <v>620</v>
      </c>
      <c r="F311" s="199">
        <v>27.5</v>
      </c>
      <c r="G311" s="199"/>
      <c r="H311" s="200">
        <v>13.1</v>
      </c>
      <c r="I311" s="200">
        <v>60</v>
      </c>
      <c r="J311" s="201" t="s">
        <v>768</v>
      </c>
      <c r="K311" s="202">
        <v>-14.4</v>
      </c>
      <c r="L311" s="203">
        <v>-0.52363636363636401</v>
      </c>
      <c r="M311" s="199" t="s">
        <v>601</v>
      </c>
      <c r="N311" s="196">
        <v>43138</v>
      </c>
      <c r="O311" s="1"/>
      <c r="P311" s="1"/>
      <c r="Q311" s="1"/>
      <c r="R311" s="6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25">
        <v>116</v>
      </c>
      <c r="B312" s="226">
        <v>43318</v>
      </c>
      <c r="C312" s="226"/>
      <c r="D312" s="204" t="s">
        <v>769</v>
      </c>
      <c r="E312" s="199" t="s">
        <v>620</v>
      </c>
      <c r="F312" s="199">
        <v>148.5</v>
      </c>
      <c r="G312" s="199"/>
      <c r="H312" s="199">
        <v>102</v>
      </c>
      <c r="I312" s="200">
        <v>182</v>
      </c>
      <c r="J312" s="201" t="s">
        <v>770</v>
      </c>
      <c r="K312" s="202">
        <f>H312-F312</f>
        <v>-46.5</v>
      </c>
      <c r="L312" s="203">
        <f>K312/F312</f>
        <v>-0.31313131313131315</v>
      </c>
      <c r="M312" s="199" t="s">
        <v>601</v>
      </c>
      <c r="N312" s="196">
        <v>43661</v>
      </c>
      <c r="O312" s="1"/>
      <c r="P312" s="1"/>
      <c r="Q312" s="1"/>
      <c r="R312" s="6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85">
        <v>117</v>
      </c>
      <c r="B313" s="186">
        <v>43335</v>
      </c>
      <c r="C313" s="186"/>
      <c r="D313" s="187" t="s">
        <v>771</v>
      </c>
      <c r="E313" s="188" t="s">
        <v>620</v>
      </c>
      <c r="F313" s="219">
        <v>285</v>
      </c>
      <c r="G313" s="188"/>
      <c r="H313" s="188">
        <v>355</v>
      </c>
      <c r="I313" s="190">
        <v>364</v>
      </c>
      <c r="J313" s="191" t="s">
        <v>772</v>
      </c>
      <c r="K313" s="192">
        <v>70</v>
      </c>
      <c r="L313" s="193">
        <v>0.24561403508771901</v>
      </c>
      <c r="M313" s="188" t="s">
        <v>589</v>
      </c>
      <c r="N313" s="194">
        <v>43455</v>
      </c>
      <c r="O313" s="1"/>
      <c r="P313" s="1"/>
      <c r="Q313" s="1"/>
      <c r="R313" s="6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85">
        <v>118</v>
      </c>
      <c r="B314" s="186">
        <v>43341</v>
      </c>
      <c r="C314" s="186"/>
      <c r="D314" s="187" t="s">
        <v>375</v>
      </c>
      <c r="E314" s="188" t="s">
        <v>620</v>
      </c>
      <c r="F314" s="219">
        <v>525</v>
      </c>
      <c r="G314" s="188"/>
      <c r="H314" s="188">
        <v>585</v>
      </c>
      <c r="I314" s="190">
        <v>635</v>
      </c>
      <c r="J314" s="191" t="s">
        <v>773</v>
      </c>
      <c r="K314" s="192">
        <f t="shared" ref="K314:K331" si="185">H314-F314</f>
        <v>60</v>
      </c>
      <c r="L314" s="193">
        <f t="shared" ref="L314:L331" si="186">K314/F314</f>
        <v>0.11428571428571428</v>
      </c>
      <c r="M314" s="188" t="s">
        <v>589</v>
      </c>
      <c r="N314" s="194">
        <v>43662</v>
      </c>
      <c r="O314" s="1"/>
      <c r="P314" s="1"/>
      <c r="Q314" s="1"/>
      <c r="R314" s="6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85">
        <v>119</v>
      </c>
      <c r="B315" s="186">
        <v>43395</v>
      </c>
      <c r="C315" s="186"/>
      <c r="D315" s="187" t="s">
        <v>361</v>
      </c>
      <c r="E315" s="188" t="s">
        <v>620</v>
      </c>
      <c r="F315" s="219">
        <v>475</v>
      </c>
      <c r="G315" s="188"/>
      <c r="H315" s="188">
        <v>574</v>
      </c>
      <c r="I315" s="190">
        <v>570</v>
      </c>
      <c r="J315" s="191" t="s">
        <v>678</v>
      </c>
      <c r="K315" s="192">
        <f t="shared" si="185"/>
        <v>99</v>
      </c>
      <c r="L315" s="193">
        <f t="shared" si="186"/>
        <v>0.20842105263157895</v>
      </c>
      <c r="M315" s="188" t="s">
        <v>589</v>
      </c>
      <c r="N315" s="194">
        <v>43403</v>
      </c>
      <c r="O315" s="1"/>
      <c r="P315" s="1"/>
      <c r="Q315" s="1"/>
      <c r="R315" s="6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16">
        <v>120</v>
      </c>
      <c r="B316" s="217">
        <v>43397</v>
      </c>
      <c r="C316" s="217"/>
      <c r="D316" s="218" t="s">
        <v>382</v>
      </c>
      <c r="E316" s="219" t="s">
        <v>620</v>
      </c>
      <c r="F316" s="219">
        <v>707.5</v>
      </c>
      <c r="G316" s="219"/>
      <c r="H316" s="219">
        <v>872</v>
      </c>
      <c r="I316" s="221">
        <v>872</v>
      </c>
      <c r="J316" s="222" t="s">
        <v>678</v>
      </c>
      <c r="K316" s="192">
        <f t="shared" si="185"/>
        <v>164.5</v>
      </c>
      <c r="L316" s="223">
        <f t="shared" si="186"/>
        <v>0.23250883392226149</v>
      </c>
      <c r="M316" s="219" t="s">
        <v>589</v>
      </c>
      <c r="N316" s="224">
        <v>43482</v>
      </c>
      <c r="O316" s="1"/>
      <c r="P316" s="1"/>
      <c r="Q316" s="1"/>
      <c r="R316" s="6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16">
        <v>121</v>
      </c>
      <c r="B317" s="217">
        <v>43398</v>
      </c>
      <c r="C317" s="217"/>
      <c r="D317" s="218" t="s">
        <v>774</v>
      </c>
      <c r="E317" s="219" t="s">
        <v>620</v>
      </c>
      <c r="F317" s="219">
        <v>162</v>
      </c>
      <c r="G317" s="219"/>
      <c r="H317" s="219">
        <v>204</v>
      </c>
      <c r="I317" s="221">
        <v>209</v>
      </c>
      <c r="J317" s="222" t="s">
        <v>775</v>
      </c>
      <c r="K317" s="192">
        <f t="shared" si="185"/>
        <v>42</v>
      </c>
      <c r="L317" s="223">
        <f t="shared" si="186"/>
        <v>0.25925925925925924</v>
      </c>
      <c r="M317" s="219" t="s">
        <v>589</v>
      </c>
      <c r="N317" s="224">
        <v>43539</v>
      </c>
      <c r="O317" s="1"/>
      <c r="P317" s="1"/>
      <c r="Q317" s="1"/>
      <c r="R317" s="6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16">
        <v>122</v>
      </c>
      <c r="B318" s="217">
        <v>43399</v>
      </c>
      <c r="C318" s="217"/>
      <c r="D318" s="218" t="s">
        <v>480</v>
      </c>
      <c r="E318" s="219" t="s">
        <v>620</v>
      </c>
      <c r="F318" s="219">
        <v>240</v>
      </c>
      <c r="G318" s="219"/>
      <c r="H318" s="219">
        <v>297</v>
      </c>
      <c r="I318" s="221">
        <v>297</v>
      </c>
      <c r="J318" s="222" t="s">
        <v>678</v>
      </c>
      <c r="K318" s="228">
        <f t="shared" si="185"/>
        <v>57</v>
      </c>
      <c r="L318" s="223">
        <f t="shared" si="186"/>
        <v>0.23749999999999999</v>
      </c>
      <c r="M318" s="219" t="s">
        <v>589</v>
      </c>
      <c r="N318" s="224">
        <v>43417</v>
      </c>
      <c r="O318" s="1"/>
      <c r="P318" s="1"/>
      <c r="Q318" s="1"/>
      <c r="R318" s="6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85">
        <v>123</v>
      </c>
      <c r="B319" s="186">
        <v>43439</v>
      </c>
      <c r="C319" s="186"/>
      <c r="D319" s="187" t="s">
        <v>776</v>
      </c>
      <c r="E319" s="188" t="s">
        <v>620</v>
      </c>
      <c r="F319" s="188">
        <v>202.5</v>
      </c>
      <c r="G319" s="188"/>
      <c r="H319" s="188">
        <v>255</v>
      </c>
      <c r="I319" s="190">
        <v>252</v>
      </c>
      <c r="J319" s="191" t="s">
        <v>678</v>
      </c>
      <c r="K319" s="192">
        <f t="shared" si="185"/>
        <v>52.5</v>
      </c>
      <c r="L319" s="193">
        <f t="shared" si="186"/>
        <v>0.25925925925925924</v>
      </c>
      <c r="M319" s="188" t="s">
        <v>589</v>
      </c>
      <c r="N319" s="194">
        <v>43542</v>
      </c>
      <c r="O319" s="1"/>
      <c r="P319" s="1"/>
      <c r="Q319" s="1"/>
      <c r="R319" s="6" t="s">
        <v>777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16">
        <v>124</v>
      </c>
      <c r="B320" s="217">
        <v>43465</v>
      </c>
      <c r="C320" s="186"/>
      <c r="D320" s="218" t="s">
        <v>414</v>
      </c>
      <c r="E320" s="219" t="s">
        <v>620</v>
      </c>
      <c r="F320" s="219">
        <v>710</v>
      </c>
      <c r="G320" s="219"/>
      <c r="H320" s="219">
        <v>866</v>
      </c>
      <c r="I320" s="221">
        <v>866</v>
      </c>
      <c r="J320" s="222" t="s">
        <v>678</v>
      </c>
      <c r="K320" s="192">
        <f t="shared" si="185"/>
        <v>156</v>
      </c>
      <c r="L320" s="193">
        <f t="shared" si="186"/>
        <v>0.21971830985915494</v>
      </c>
      <c r="M320" s="188" t="s">
        <v>589</v>
      </c>
      <c r="N320" s="194">
        <v>43553</v>
      </c>
      <c r="O320" s="1"/>
      <c r="P320" s="1"/>
      <c r="Q320" s="1"/>
      <c r="R320" s="6" t="s">
        <v>777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16">
        <v>125</v>
      </c>
      <c r="B321" s="217">
        <v>43522</v>
      </c>
      <c r="C321" s="217"/>
      <c r="D321" s="218" t="s">
        <v>152</v>
      </c>
      <c r="E321" s="219" t="s">
        <v>620</v>
      </c>
      <c r="F321" s="219">
        <v>337.25</v>
      </c>
      <c r="G321" s="219"/>
      <c r="H321" s="219">
        <v>398.5</v>
      </c>
      <c r="I321" s="221">
        <v>411</v>
      </c>
      <c r="J321" s="191" t="s">
        <v>778</v>
      </c>
      <c r="K321" s="192">
        <f t="shared" si="185"/>
        <v>61.25</v>
      </c>
      <c r="L321" s="193">
        <f t="shared" si="186"/>
        <v>0.1816160118606375</v>
      </c>
      <c r="M321" s="188" t="s">
        <v>589</v>
      </c>
      <c r="N321" s="194">
        <v>43760</v>
      </c>
      <c r="O321" s="1"/>
      <c r="P321" s="1"/>
      <c r="Q321" s="1"/>
      <c r="R321" s="6" t="s">
        <v>777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29">
        <v>126</v>
      </c>
      <c r="B322" s="230">
        <v>43559</v>
      </c>
      <c r="C322" s="230"/>
      <c r="D322" s="231" t="s">
        <v>779</v>
      </c>
      <c r="E322" s="232" t="s">
        <v>620</v>
      </c>
      <c r="F322" s="232">
        <v>130</v>
      </c>
      <c r="G322" s="232"/>
      <c r="H322" s="232">
        <v>65</v>
      </c>
      <c r="I322" s="233">
        <v>158</v>
      </c>
      <c r="J322" s="201" t="s">
        <v>780</v>
      </c>
      <c r="K322" s="202">
        <f t="shared" si="185"/>
        <v>-65</v>
      </c>
      <c r="L322" s="203">
        <f t="shared" si="186"/>
        <v>-0.5</v>
      </c>
      <c r="M322" s="199" t="s">
        <v>601</v>
      </c>
      <c r="N322" s="196">
        <v>43726</v>
      </c>
      <c r="O322" s="1"/>
      <c r="P322" s="1"/>
      <c r="Q322" s="1"/>
      <c r="R322" s="6" t="s">
        <v>781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16">
        <v>127</v>
      </c>
      <c r="B323" s="217">
        <v>43017</v>
      </c>
      <c r="C323" s="217"/>
      <c r="D323" s="218" t="s">
        <v>185</v>
      </c>
      <c r="E323" s="219" t="s">
        <v>620</v>
      </c>
      <c r="F323" s="219">
        <v>141.5</v>
      </c>
      <c r="G323" s="219"/>
      <c r="H323" s="219">
        <v>183.5</v>
      </c>
      <c r="I323" s="221">
        <v>210</v>
      </c>
      <c r="J323" s="191" t="s">
        <v>775</v>
      </c>
      <c r="K323" s="192">
        <f t="shared" si="185"/>
        <v>42</v>
      </c>
      <c r="L323" s="193">
        <f t="shared" si="186"/>
        <v>0.29681978798586572</v>
      </c>
      <c r="M323" s="188" t="s">
        <v>589</v>
      </c>
      <c r="N323" s="194">
        <v>43042</v>
      </c>
      <c r="O323" s="1"/>
      <c r="P323" s="1"/>
      <c r="Q323" s="1"/>
      <c r="R323" s="6" t="s">
        <v>781</v>
      </c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29">
        <v>128</v>
      </c>
      <c r="B324" s="230">
        <v>43074</v>
      </c>
      <c r="C324" s="230"/>
      <c r="D324" s="231" t="s">
        <v>782</v>
      </c>
      <c r="E324" s="232" t="s">
        <v>620</v>
      </c>
      <c r="F324" s="227">
        <v>172</v>
      </c>
      <c r="G324" s="232"/>
      <c r="H324" s="232">
        <v>155.25</v>
      </c>
      <c r="I324" s="233">
        <v>230</v>
      </c>
      <c r="J324" s="201" t="s">
        <v>783</v>
      </c>
      <c r="K324" s="202">
        <f t="shared" si="185"/>
        <v>-16.75</v>
      </c>
      <c r="L324" s="203">
        <f t="shared" si="186"/>
        <v>-9.7383720930232565E-2</v>
      </c>
      <c r="M324" s="199" t="s">
        <v>601</v>
      </c>
      <c r="N324" s="196">
        <v>43787</v>
      </c>
      <c r="O324" s="1"/>
      <c r="P324" s="1"/>
      <c r="Q324" s="1"/>
      <c r="R324" s="6" t="s">
        <v>781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16">
        <v>129</v>
      </c>
      <c r="B325" s="217">
        <v>43398</v>
      </c>
      <c r="C325" s="217"/>
      <c r="D325" s="218" t="s">
        <v>107</v>
      </c>
      <c r="E325" s="219" t="s">
        <v>620</v>
      </c>
      <c r="F325" s="219">
        <v>698.5</v>
      </c>
      <c r="G325" s="219"/>
      <c r="H325" s="219">
        <v>890</v>
      </c>
      <c r="I325" s="221">
        <v>890</v>
      </c>
      <c r="J325" s="191" t="s">
        <v>851</v>
      </c>
      <c r="K325" s="192">
        <f t="shared" si="185"/>
        <v>191.5</v>
      </c>
      <c r="L325" s="193">
        <f t="shared" si="186"/>
        <v>0.27415891195418757</v>
      </c>
      <c r="M325" s="188" t="s">
        <v>589</v>
      </c>
      <c r="N325" s="194">
        <v>44328</v>
      </c>
      <c r="O325" s="1"/>
      <c r="P325" s="1"/>
      <c r="Q325" s="1"/>
      <c r="R325" s="6" t="s">
        <v>777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16">
        <v>130</v>
      </c>
      <c r="B326" s="217">
        <v>42877</v>
      </c>
      <c r="C326" s="217"/>
      <c r="D326" s="218" t="s">
        <v>374</v>
      </c>
      <c r="E326" s="219" t="s">
        <v>620</v>
      </c>
      <c r="F326" s="219">
        <v>127.6</v>
      </c>
      <c r="G326" s="219"/>
      <c r="H326" s="219">
        <v>138</v>
      </c>
      <c r="I326" s="221">
        <v>190</v>
      </c>
      <c r="J326" s="191" t="s">
        <v>784</v>
      </c>
      <c r="K326" s="192">
        <f t="shared" si="185"/>
        <v>10.400000000000006</v>
      </c>
      <c r="L326" s="193">
        <f t="shared" si="186"/>
        <v>8.1504702194357417E-2</v>
      </c>
      <c r="M326" s="188" t="s">
        <v>589</v>
      </c>
      <c r="N326" s="194">
        <v>43774</v>
      </c>
      <c r="O326" s="1"/>
      <c r="P326" s="1"/>
      <c r="Q326" s="1"/>
      <c r="R326" s="6" t="s">
        <v>781</v>
      </c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216">
        <v>131</v>
      </c>
      <c r="B327" s="217">
        <v>43158</v>
      </c>
      <c r="C327" s="217"/>
      <c r="D327" s="218" t="s">
        <v>785</v>
      </c>
      <c r="E327" s="219" t="s">
        <v>620</v>
      </c>
      <c r="F327" s="219">
        <v>317</v>
      </c>
      <c r="G327" s="219"/>
      <c r="H327" s="219">
        <v>382.5</v>
      </c>
      <c r="I327" s="221">
        <v>398</v>
      </c>
      <c r="J327" s="191" t="s">
        <v>786</v>
      </c>
      <c r="K327" s="192">
        <f t="shared" si="185"/>
        <v>65.5</v>
      </c>
      <c r="L327" s="193">
        <f t="shared" si="186"/>
        <v>0.20662460567823343</v>
      </c>
      <c r="M327" s="188" t="s">
        <v>589</v>
      </c>
      <c r="N327" s="194">
        <v>44238</v>
      </c>
      <c r="O327" s="1"/>
      <c r="P327" s="1"/>
      <c r="Q327" s="1"/>
      <c r="R327" s="6" t="s">
        <v>781</v>
      </c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229">
        <v>132</v>
      </c>
      <c r="B328" s="230">
        <v>43164</v>
      </c>
      <c r="C328" s="230"/>
      <c r="D328" s="231" t="s">
        <v>144</v>
      </c>
      <c r="E328" s="232" t="s">
        <v>620</v>
      </c>
      <c r="F328" s="227">
        <f>510-14.4</f>
        <v>495.6</v>
      </c>
      <c r="G328" s="232"/>
      <c r="H328" s="232">
        <v>350</v>
      </c>
      <c r="I328" s="233">
        <v>672</v>
      </c>
      <c r="J328" s="201" t="s">
        <v>787</v>
      </c>
      <c r="K328" s="202">
        <f t="shared" si="185"/>
        <v>-145.60000000000002</v>
      </c>
      <c r="L328" s="203">
        <f t="shared" si="186"/>
        <v>-0.29378531073446329</v>
      </c>
      <c r="M328" s="199" t="s">
        <v>601</v>
      </c>
      <c r="N328" s="196">
        <v>43887</v>
      </c>
      <c r="O328" s="1"/>
      <c r="P328" s="1"/>
      <c r="Q328" s="1"/>
      <c r="R328" s="6" t="s">
        <v>777</v>
      </c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229">
        <v>133</v>
      </c>
      <c r="B329" s="230">
        <v>43237</v>
      </c>
      <c r="C329" s="230"/>
      <c r="D329" s="231" t="s">
        <v>472</v>
      </c>
      <c r="E329" s="232" t="s">
        <v>620</v>
      </c>
      <c r="F329" s="227">
        <v>230.3</v>
      </c>
      <c r="G329" s="232"/>
      <c r="H329" s="232">
        <v>102.5</v>
      </c>
      <c r="I329" s="233">
        <v>348</v>
      </c>
      <c r="J329" s="201" t="s">
        <v>788</v>
      </c>
      <c r="K329" s="202">
        <f t="shared" si="185"/>
        <v>-127.80000000000001</v>
      </c>
      <c r="L329" s="203">
        <f t="shared" si="186"/>
        <v>-0.55492835432045162</v>
      </c>
      <c r="M329" s="199" t="s">
        <v>601</v>
      </c>
      <c r="N329" s="196">
        <v>43896</v>
      </c>
      <c r="O329" s="1"/>
      <c r="P329" s="1"/>
      <c r="Q329" s="1"/>
      <c r="R329" s="6" t="s">
        <v>777</v>
      </c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216">
        <v>134</v>
      </c>
      <c r="B330" s="217">
        <v>43258</v>
      </c>
      <c r="C330" s="217"/>
      <c r="D330" s="218" t="s">
        <v>437</v>
      </c>
      <c r="E330" s="219" t="s">
        <v>620</v>
      </c>
      <c r="F330" s="219">
        <f>342.5-5.1</f>
        <v>337.4</v>
      </c>
      <c r="G330" s="219"/>
      <c r="H330" s="219">
        <v>412.5</v>
      </c>
      <c r="I330" s="221">
        <v>439</v>
      </c>
      <c r="J330" s="191" t="s">
        <v>789</v>
      </c>
      <c r="K330" s="192">
        <f t="shared" si="185"/>
        <v>75.100000000000023</v>
      </c>
      <c r="L330" s="193">
        <f t="shared" si="186"/>
        <v>0.22258446947243635</v>
      </c>
      <c r="M330" s="188" t="s">
        <v>589</v>
      </c>
      <c r="N330" s="194">
        <v>44230</v>
      </c>
      <c r="O330" s="1"/>
      <c r="P330" s="1"/>
      <c r="Q330" s="1"/>
      <c r="R330" s="6" t="s">
        <v>781</v>
      </c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210">
        <v>135</v>
      </c>
      <c r="B331" s="209">
        <v>43285</v>
      </c>
      <c r="C331" s="209"/>
      <c r="D331" s="210" t="s">
        <v>55</v>
      </c>
      <c r="E331" s="211" t="s">
        <v>620</v>
      </c>
      <c r="F331" s="211">
        <f>127.5-5.53</f>
        <v>121.97</v>
      </c>
      <c r="G331" s="212"/>
      <c r="H331" s="212">
        <v>122.5</v>
      </c>
      <c r="I331" s="212">
        <v>170</v>
      </c>
      <c r="J331" s="213" t="s">
        <v>818</v>
      </c>
      <c r="K331" s="214">
        <f t="shared" si="185"/>
        <v>0.53000000000000114</v>
      </c>
      <c r="L331" s="215">
        <f t="shared" si="186"/>
        <v>4.3453308190538747E-3</v>
      </c>
      <c r="M331" s="211" t="s">
        <v>711</v>
      </c>
      <c r="N331" s="209">
        <v>44431</v>
      </c>
      <c r="O331" s="1"/>
      <c r="P331" s="1"/>
      <c r="Q331" s="1"/>
      <c r="R331" s="6" t="s">
        <v>777</v>
      </c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229">
        <v>136</v>
      </c>
      <c r="B332" s="230">
        <v>43294</v>
      </c>
      <c r="C332" s="230"/>
      <c r="D332" s="231" t="s">
        <v>363</v>
      </c>
      <c r="E332" s="232" t="s">
        <v>620</v>
      </c>
      <c r="F332" s="227">
        <v>46.5</v>
      </c>
      <c r="G332" s="232"/>
      <c r="H332" s="232">
        <v>17</v>
      </c>
      <c r="I332" s="233">
        <v>59</v>
      </c>
      <c r="J332" s="201" t="s">
        <v>790</v>
      </c>
      <c r="K332" s="202">
        <f t="shared" ref="K332:K340" si="187">H332-F332</f>
        <v>-29.5</v>
      </c>
      <c r="L332" s="203">
        <f t="shared" ref="L332:L340" si="188">K332/F332</f>
        <v>-0.63440860215053763</v>
      </c>
      <c r="M332" s="199" t="s">
        <v>601</v>
      </c>
      <c r="N332" s="196">
        <v>43887</v>
      </c>
      <c r="O332" s="1"/>
      <c r="P332" s="1"/>
      <c r="Q332" s="1"/>
      <c r="R332" s="6" t="s">
        <v>777</v>
      </c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216">
        <v>137</v>
      </c>
      <c r="B333" s="217">
        <v>43396</v>
      </c>
      <c r="C333" s="217"/>
      <c r="D333" s="218" t="s">
        <v>416</v>
      </c>
      <c r="E333" s="219" t="s">
        <v>620</v>
      </c>
      <c r="F333" s="219">
        <v>156.5</v>
      </c>
      <c r="G333" s="219"/>
      <c r="H333" s="219">
        <v>207.5</v>
      </c>
      <c r="I333" s="221">
        <v>191</v>
      </c>
      <c r="J333" s="191" t="s">
        <v>678</v>
      </c>
      <c r="K333" s="192">
        <f t="shared" si="187"/>
        <v>51</v>
      </c>
      <c r="L333" s="193">
        <f t="shared" si="188"/>
        <v>0.32587859424920129</v>
      </c>
      <c r="M333" s="188" t="s">
        <v>589</v>
      </c>
      <c r="N333" s="194">
        <v>44369</v>
      </c>
      <c r="O333" s="1"/>
      <c r="P333" s="1"/>
      <c r="Q333" s="1"/>
      <c r="R333" s="6" t="s">
        <v>777</v>
      </c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216">
        <v>138</v>
      </c>
      <c r="B334" s="217">
        <v>43439</v>
      </c>
      <c r="C334" s="217"/>
      <c r="D334" s="218" t="s">
        <v>325</v>
      </c>
      <c r="E334" s="219" t="s">
        <v>620</v>
      </c>
      <c r="F334" s="219">
        <v>259.5</v>
      </c>
      <c r="G334" s="219"/>
      <c r="H334" s="219">
        <v>320</v>
      </c>
      <c r="I334" s="221">
        <v>320</v>
      </c>
      <c r="J334" s="191" t="s">
        <v>678</v>
      </c>
      <c r="K334" s="192">
        <f t="shared" si="187"/>
        <v>60.5</v>
      </c>
      <c r="L334" s="193">
        <f t="shared" si="188"/>
        <v>0.23314065510597304</v>
      </c>
      <c r="M334" s="188" t="s">
        <v>589</v>
      </c>
      <c r="N334" s="194">
        <v>44323</v>
      </c>
      <c r="O334" s="1"/>
      <c r="P334" s="1"/>
      <c r="Q334" s="1"/>
      <c r="R334" s="6" t="s">
        <v>777</v>
      </c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229">
        <v>139</v>
      </c>
      <c r="B335" s="230">
        <v>43439</v>
      </c>
      <c r="C335" s="230"/>
      <c r="D335" s="231" t="s">
        <v>791</v>
      </c>
      <c r="E335" s="232" t="s">
        <v>620</v>
      </c>
      <c r="F335" s="232">
        <v>715</v>
      </c>
      <c r="G335" s="232"/>
      <c r="H335" s="232">
        <v>445</v>
      </c>
      <c r="I335" s="233">
        <v>840</v>
      </c>
      <c r="J335" s="201" t="s">
        <v>792</v>
      </c>
      <c r="K335" s="202">
        <f t="shared" si="187"/>
        <v>-270</v>
      </c>
      <c r="L335" s="203">
        <f t="shared" si="188"/>
        <v>-0.3776223776223776</v>
      </c>
      <c r="M335" s="199" t="s">
        <v>601</v>
      </c>
      <c r="N335" s="196">
        <v>43800</v>
      </c>
      <c r="O335" s="1"/>
      <c r="P335" s="1"/>
      <c r="Q335" s="1"/>
      <c r="R335" s="6" t="s">
        <v>777</v>
      </c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216">
        <v>140</v>
      </c>
      <c r="B336" s="217">
        <v>43469</v>
      </c>
      <c r="C336" s="217"/>
      <c r="D336" s="218" t="s">
        <v>157</v>
      </c>
      <c r="E336" s="219" t="s">
        <v>620</v>
      </c>
      <c r="F336" s="219">
        <v>875</v>
      </c>
      <c r="G336" s="219"/>
      <c r="H336" s="219">
        <v>1165</v>
      </c>
      <c r="I336" s="221">
        <v>1185</v>
      </c>
      <c r="J336" s="191" t="s">
        <v>793</v>
      </c>
      <c r="K336" s="192">
        <f t="shared" si="187"/>
        <v>290</v>
      </c>
      <c r="L336" s="193">
        <f t="shared" si="188"/>
        <v>0.33142857142857141</v>
      </c>
      <c r="M336" s="188" t="s">
        <v>589</v>
      </c>
      <c r="N336" s="194">
        <v>43847</v>
      </c>
      <c r="O336" s="1"/>
      <c r="P336" s="1"/>
      <c r="Q336" s="1"/>
      <c r="R336" s="6" t="s">
        <v>777</v>
      </c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216">
        <v>141</v>
      </c>
      <c r="B337" s="217">
        <v>43559</v>
      </c>
      <c r="C337" s="217"/>
      <c r="D337" s="218" t="s">
        <v>341</v>
      </c>
      <c r="E337" s="219" t="s">
        <v>620</v>
      </c>
      <c r="F337" s="219">
        <f>387-14.63</f>
        <v>372.37</v>
      </c>
      <c r="G337" s="219"/>
      <c r="H337" s="219">
        <v>490</v>
      </c>
      <c r="I337" s="221">
        <v>490</v>
      </c>
      <c r="J337" s="191" t="s">
        <v>678</v>
      </c>
      <c r="K337" s="192">
        <f t="shared" si="187"/>
        <v>117.63</v>
      </c>
      <c r="L337" s="193">
        <f t="shared" si="188"/>
        <v>0.31589548030185027</v>
      </c>
      <c r="M337" s="188" t="s">
        <v>589</v>
      </c>
      <c r="N337" s="194">
        <v>43850</v>
      </c>
      <c r="O337" s="1"/>
      <c r="P337" s="1"/>
      <c r="Q337" s="1"/>
      <c r="R337" s="6" t="s">
        <v>777</v>
      </c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229">
        <v>142</v>
      </c>
      <c r="B338" s="230">
        <v>43578</v>
      </c>
      <c r="C338" s="230"/>
      <c r="D338" s="231" t="s">
        <v>794</v>
      </c>
      <c r="E338" s="232" t="s">
        <v>591</v>
      </c>
      <c r="F338" s="232">
        <v>220</v>
      </c>
      <c r="G338" s="232"/>
      <c r="H338" s="232">
        <v>127.5</v>
      </c>
      <c r="I338" s="233">
        <v>284</v>
      </c>
      <c r="J338" s="201" t="s">
        <v>795</v>
      </c>
      <c r="K338" s="202">
        <f t="shared" si="187"/>
        <v>-92.5</v>
      </c>
      <c r="L338" s="203">
        <f t="shared" si="188"/>
        <v>-0.42045454545454547</v>
      </c>
      <c r="M338" s="199" t="s">
        <v>601</v>
      </c>
      <c r="N338" s="196">
        <v>43896</v>
      </c>
      <c r="O338" s="1"/>
      <c r="P338" s="1"/>
      <c r="Q338" s="1"/>
      <c r="R338" s="6" t="s">
        <v>777</v>
      </c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216">
        <v>143</v>
      </c>
      <c r="B339" s="217">
        <v>43622</v>
      </c>
      <c r="C339" s="217"/>
      <c r="D339" s="218" t="s">
        <v>481</v>
      </c>
      <c r="E339" s="219" t="s">
        <v>591</v>
      </c>
      <c r="F339" s="219">
        <v>332.8</v>
      </c>
      <c r="G339" s="219"/>
      <c r="H339" s="219">
        <v>405</v>
      </c>
      <c r="I339" s="221">
        <v>419</v>
      </c>
      <c r="J339" s="191" t="s">
        <v>796</v>
      </c>
      <c r="K339" s="192">
        <f t="shared" si="187"/>
        <v>72.199999999999989</v>
      </c>
      <c r="L339" s="193">
        <f t="shared" si="188"/>
        <v>0.21694711538461534</v>
      </c>
      <c r="M339" s="188" t="s">
        <v>589</v>
      </c>
      <c r="N339" s="194">
        <v>43860</v>
      </c>
      <c r="O339" s="1"/>
      <c r="P339" s="1"/>
      <c r="Q339" s="1"/>
      <c r="R339" s="6" t="s">
        <v>781</v>
      </c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210">
        <v>144</v>
      </c>
      <c r="B340" s="209">
        <v>43641</v>
      </c>
      <c r="C340" s="209"/>
      <c r="D340" s="210" t="s">
        <v>150</v>
      </c>
      <c r="E340" s="211" t="s">
        <v>620</v>
      </c>
      <c r="F340" s="211">
        <v>386</v>
      </c>
      <c r="G340" s="212"/>
      <c r="H340" s="212">
        <v>395</v>
      </c>
      <c r="I340" s="212">
        <v>452</v>
      </c>
      <c r="J340" s="213" t="s">
        <v>797</v>
      </c>
      <c r="K340" s="214">
        <f t="shared" si="187"/>
        <v>9</v>
      </c>
      <c r="L340" s="215">
        <f t="shared" si="188"/>
        <v>2.3316062176165803E-2</v>
      </c>
      <c r="M340" s="211" t="s">
        <v>711</v>
      </c>
      <c r="N340" s="209">
        <v>43868</v>
      </c>
      <c r="O340" s="1"/>
      <c r="P340" s="1"/>
      <c r="Q340" s="1"/>
      <c r="R340" s="6" t="s">
        <v>781</v>
      </c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210">
        <v>145</v>
      </c>
      <c r="B341" s="209">
        <v>43707</v>
      </c>
      <c r="C341" s="209"/>
      <c r="D341" s="210" t="s">
        <v>130</v>
      </c>
      <c r="E341" s="211" t="s">
        <v>620</v>
      </c>
      <c r="F341" s="211">
        <v>137.5</v>
      </c>
      <c r="G341" s="212"/>
      <c r="H341" s="212">
        <v>138.5</v>
      </c>
      <c r="I341" s="212">
        <v>190</v>
      </c>
      <c r="J341" s="213" t="s">
        <v>817</v>
      </c>
      <c r="K341" s="214">
        <f t="shared" ref="K341" si="189">H341-F341</f>
        <v>1</v>
      </c>
      <c r="L341" s="215">
        <f t="shared" ref="L341" si="190">K341/F341</f>
        <v>7.2727272727272727E-3</v>
      </c>
      <c r="M341" s="211" t="s">
        <v>711</v>
      </c>
      <c r="N341" s="209">
        <v>44432</v>
      </c>
      <c r="O341" s="1"/>
      <c r="P341" s="1"/>
      <c r="Q341" s="1"/>
      <c r="R341" s="6" t="s">
        <v>777</v>
      </c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216">
        <v>146</v>
      </c>
      <c r="B342" s="217">
        <v>43731</v>
      </c>
      <c r="C342" s="217"/>
      <c r="D342" s="218" t="s">
        <v>428</v>
      </c>
      <c r="E342" s="219" t="s">
        <v>620</v>
      </c>
      <c r="F342" s="219">
        <v>235</v>
      </c>
      <c r="G342" s="219"/>
      <c r="H342" s="219">
        <v>295</v>
      </c>
      <c r="I342" s="221">
        <v>296</v>
      </c>
      <c r="J342" s="191" t="s">
        <v>798</v>
      </c>
      <c r="K342" s="192">
        <f t="shared" ref="K342:K348" si="191">H342-F342</f>
        <v>60</v>
      </c>
      <c r="L342" s="193">
        <f t="shared" ref="L342:L348" si="192">K342/F342</f>
        <v>0.25531914893617019</v>
      </c>
      <c r="M342" s="188" t="s">
        <v>589</v>
      </c>
      <c r="N342" s="194">
        <v>43844</v>
      </c>
      <c r="O342" s="1"/>
      <c r="P342" s="1"/>
      <c r="Q342" s="1"/>
      <c r="R342" s="6" t="s">
        <v>781</v>
      </c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216">
        <v>147</v>
      </c>
      <c r="B343" s="217">
        <v>43752</v>
      </c>
      <c r="C343" s="217"/>
      <c r="D343" s="218" t="s">
        <v>799</v>
      </c>
      <c r="E343" s="219" t="s">
        <v>620</v>
      </c>
      <c r="F343" s="219">
        <v>277.5</v>
      </c>
      <c r="G343" s="219"/>
      <c r="H343" s="219">
        <v>333</v>
      </c>
      <c r="I343" s="221">
        <v>333</v>
      </c>
      <c r="J343" s="191" t="s">
        <v>800</v>
      </c>
      <c r="K343" s="192">
        <f t="shared" si="191"/>
        <v>55.5</v>
      </c>
      <c r="L343" s="193">
        <f t="shared" si="192"/>
        <v>0.2</v>
      </c>
      <c r="M343" s="188" t="s">
        <v>589</v>
      </c>
      <c r="N343" s="194">
        <v>43846</v>
      </c>
      <c r="O343" s="1"/>
      <c r="P343" s="1"/>
      <c r="Q343" s="1"/>
      <c r="R343" s="6" t="s">
        <v>777</v>
      </c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216">
        <v>148</v>
      </c>
      <c r="B344" s="217">
        <v>43752</v>
      </c>
      <c r="C344" s="217"/>
      <c r="D344" s="218" t="s">
        <v>801</v>
      </c>
      <c r="E344" s="219" t="s">
        <v>620</v>
      </c>
      <c r="F344" s="219">
        <v>930</v>
      </c>
      <c r="G344" s="219"/>
      <c r="H344" s="219">
        <v>1165</v>
      </c>
      <c r="I344" s="221">
        <v>1200</v>
      </c>
      <c r="J344" s="191" t="s">
        <v>802</v>
      </c>
      <c r="K344" s="192">
        <f t="shared" si="191"/>
        <v>235</v>
      </c>
      <c r="L344" s="193">
        <f t="shared" si="192"/>
        <v>0.25268817204301075</v>
      </c>
      <c r="M344" s="188" t="s">
        <v>589</v>
      </c>
      <c r="N344" s="194">
        <v>43847</v>
      </c>
      <c r="O344" s="1"/>
      <c r="P344" s="1"/>
      <c r="Q344" s="1"/>
      <c r="R344" s="6" t="s">
        <v>781</v>
      </c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216">
        <v>149</v>
      </c>
      <c r="B345" s="217">
        <v>43753</v>
      </c>
      <c r="C345" s="217"/>
      <c r="D345" s="218" t="s">
        <v>803</v>
      </c>
      <c r="E345" s="219" t="s">
        <v>620</v>
      </c>
      <c r="F345" s="189">
        <v>111</v>
      </c>
      <c r="G345" s="219"/>
      <c r="H345" s="219">
        <v>141</v>
      </c>
      <c r="I345" s="221">
        <v>141</v>
      </c>
      <c r="J345" s="191" t="s">
        <v>604</v>
      </c>
      <c r="K345" s="192">
        <f t="shared" si="191"/>
        <v>30</v>
      </c>
      <c r="L345" s="193">
        <f t="shared" si="192"/>
        <v>0.27027027027027029</v>
      </c>
      <c r="M345" s="188" t="s">
        <v>589</v>
      </c>
      <c r="N345" s="194">
        <v>44328</v>
      </c>
      <c r="O345" s="1"/>
      <c r="P345" s="1"/>
      <c r="Q345" s="1"/>
      <c r="R345" s="6" t="s">
        <v>781</v>
      </c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216">
        <v>150</v>
      </c>
      <c r="B346" s="217">
        <v>43753</v>
      </c>
      <c r="C346" s="217"/>
      <c r="D346" s="218" t="s">
        <v>804</v>
      </c>
      <c r="E346" s="219" t="s">
        <v>620</v>
      </c>
      <c r="F346" s="189">
        <v>296</v>
      </c>
      <c r="G346" s="219"/>
      <c r="H346" s="219">
        <v>370</v>
      </c>
      <c r="I346" s="221">
        <v>370</v>
      </c>
      <c r="J346" s="191" t="s">
        <v>678</v>
      </c>
      <c r="K346" s="192">
        <f t="shared" si="191"/>
        <v>74</v>
      </c>
      <c r="L346" s="193">
        <f t="shared" si="192"/>
        <v>0.25</v>
      </c>
      <c r="M346" s="188" t="s">
        <v>589</v>
      </c>
      <c r="N346" s="194">
        <v>43853</v>
      </c>
      <c r="O346" s="1"/>
      <c r="P346" s="1"/>
      <c r="Q346" s="1"/>
      <c r="R346" s="6" t="s">
        <v>781</v>
      </c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216">
        <v>151</v>
      </c>
      <c r="B347" s="217">
        <v>43754</v>
      </c>
      <c r="C347" s="217"/>
      <c r="D347" s="218" t="s">
        <v>805</v>
      </c>
      <c r="E347" s="219" t="s">
        <v>620</v>
      </c>
      <c r="F347" s="189">
        <v>300</v>
      </c>
      <c r="G347" s="219"/>
      <c r="H347" s="219">
        <v>382.5</v>
      </c>
      <c r="I347" s="221">
        <v>344</v>
      </c>
      <c r="J347" s="191" t="s">
        <v>857</v>
      </c>
      <c r="K347" s="192">
        <f t="shared" si="191"/>
        <v>82.5</v>
      </c>
      <c r="L347" s="193">
        <f t="shared" si="192"/>
        <v>0.27500000000000002</v>
      </c>
      <c r="M347" s="188" t="s">
        <v>589</v>
      </c>
      <c r="N347" s="194">
        <v>44238</v>
      </c>
      <c r="O347" s="1"/>
      <c r="P347" s="1"/>
      <c r="Q347" s="1"/>
      <c r="R347" s="6" t="s">
        <v>781</v>
      </c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216">
        <v>152</v>
      </c>
      <c r="B348" s="217">
        <v>43832</v>
      </c>
      <c r="C348" s="217"/>
      <c r="D348" s="218" t="s">
        <v>806</v>
      </c>
      <c r="E348" s="219" t="s">
        <v>620</v>
      </c>
      <c r="F348" s="189">
        <v>495</v>
      </c>
      <c r="G348" s="219"/>
      <c r="H348" s="219">
        <v>595</v>
      </c>
      <c r="I348" s="221">
        <v>590</v>
      </c>
      <c r="J348" s="191" t="s">
        <v>856</v>
      </c>
      <c r="K348" s="192">
        <f t="shared" si="191"/>
        <v>100</v>
      </c>
      <c r="L348" s="193">
        <f t="shared" si="192"/>
        <v>0.20202020202020202</v>
      </c>
      <c r="M348" s="188" t="s">
        <v>589</v>
      </c>
      <c r="N348" s="194">
        <v>44589</v>
      </c>
      <c r="O348" s="1"/>
      <c r="P348" s="1"/>
      <c r="Q348" s="1"/>
      <c r="R348" s="6" t="s">
        <v>781</v>
      </c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216">
        <v>153</v>
      </c>
      <c r="B349" s="217">
        <v>43966</v>
      </c>
      <c r="C349" s="217"/>
      <c r="D349" s="218" t="s">
        <v>71</v>
      </c>
      <c r="E349" s="219" t="s">
        <v>620</v>
      </c>
      <c r="F349" s="189">
        <v>67.5</v>
      </c>
      <c r="G349" s="219"/>
      <c r="H349" s="219">
        <v>86</v>
      </c>
      <c r="I349" s="221">
        <v>86</v>
      </c>
      <c r="J349" s="191" t="s">
        <v>807</v>
      </c>
      <c r="K349" s="192">
        <f t="shared" ref="K349:K356" si="193">H349-F349</f>
        <v>18.5</v>
      </c>
      <c r="L349" s="193">
        <f t="shared" ref="L349:L356" si="194">K349/F349</f>
        <v>0.27407407407407408</v>
      </c>
      <c r="M349" s="188" t="s">
        <v>589</v>
      </c>
      <c r="N349" s="194">
        <v>44008</v>
      </c>
      <c r="O349" s="1"/>
      <c r="P349" s="1"/>
      <c r="Q349" s="1"/>
      <c r="R349" s="6" t="s">
        <v>781</v>
      </c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216">
        <v>154</v>
      </c>
      <c r="B350" s="217">
        <v>44035</v>
      </c>
      <c r="C350" s="217"/>
      <c r="D350" s="218" t="s">
        <v>480</v>
      </c>
      <c r="E350" s="219" t="s">
        <v>620</v>
      </c>
      <c r="F350" s="189">
        <v>231</v>
      </c>
      <c r="G350" s="219"/>
      <c r="H350" s="219">
        <v>281</v>
      </c>
      <c r="I350" s="221">
        <v>281</v>
      </c>
      <c r="J350" s="191" t="s">
        <v>678</v>
      </c>
      <c r="K350" s="192">
        <f t="shared" si="193"/>
        <v>50</v>
      </c>
      <c r="L350" s="193">
        <f t="shared" si="194"/>
        <v>0.21645021645021645</v>
      </c>
      <c r="M350" s="188" t="s">
        <v>589</v>
      </c>
      <c r="N350" s="194">
        <v>44358</v>
      </c>
      <c r="O350" s="1"/>
      <c r="P350" s="1"/>
      <c r="Q350" s="1"/>
      <c r="R350" s="6" t="s">
        <v>781</v>
      </c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216">
        <v>155</v>
      </c>
      <c r="B351" s="217">
        <v>44092</v>
      </c>
      <c r="C351" s="217"/>
      <c r="D351" s="218" t="s">
        <v>405</v>
      </c>
      <c r="E351" s="219" t="s">
        <v>620</v>
      </c>
      <c r="F351" s="219">
        <v>206</v>
      </c>
      <c r="G351" s="219"/>
      <c r="H351" s="219">
        <v>248</v>
      </c>
      <c r="I351" s="221">
        <v>248</v>
      </c>
      <c r="J351" s="191" t="s">
        <v>678</v>
      </c>
      <c r="K351" s="192">
        <f t="shared" si="193"/>
        <v>42</v>
      </c>
      <c r="L351" s="193">
        <f t="shared" si="194"/>
        <v>0.20388349514563106</v>
      </c>
      <c r="M351" s="188" t="s">
        <v>589</v>
      </c>
      <c r="N351" s="194">
        <v>44214</v>
      </c>
      <c r="O351" s="1"/>
      <c r="P351" s="1"/>
      <c r="Q351" s="1"/>
      <c r="R351" s="6" t="s">
        <v>781</v>
      </c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216">
        <v>156</v>
      </c>
      <c r="B352" s="217">
        <v>44140</v>
      </c>
      <c r="C352" s="217"/>
      <c r="D352" s="218" t="s">
        <v>405</v>
      </c>
      <c r="E352" s="219" t="s">
        <v>620</v>
      </c>
      <c r="F352" s="219">
        <v>182.5</v>
      </c>
      <c r="G352" s="219"/>
      <c r="H352" s="219">
        <v>248</v>
      </c>
      <c r="I352" s="221">
        <v>248</v>
      </c>
      <c r="J352" s="191" t="s">
        <v>678</v>
      </c>
      <c r="K352" s="192">
        <f t="shared" si="193"/>
        <v>65.5</v>
      </c>
      <c r="L352" s="193">
        <f t="shared" si="194"/>
        <v>0.35890410958904112</v>
      </c>
      <c r="M352" s="188" t="s">
        <v>589</v>
      </c>
      <c r="N352" s="194">
        <v>44214</v>
      </c>
      <c r="O352" s="1"/>
      <c r="P352" s="1"/>
      <c r="Q352" s="1"/>
      <c r="R352" s="6" t="s">
        <v>781</v>
      </c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216">
        <v>157</v>
      </c>
      <c r="B353" s="217">
        <v>44140</v>
      </c>
      <c r="C353" s="217"/>
      <c r="D353" s="218" t="s">
        <v>325</v>
      </c>
      <c r="E353" s="219" t="s">
        <v>620</v>
      </c>
      <c r="F353" s="219">
        <v>247.5</v>
      </c>
      <c r="G353" s="219"/>
      <c r="H353" s="219">
        <v>320</v>
      </c>
      <c r="I353" s="221">
        <v>320</v>
      </c>
      <c r="J353" s="191" t="s">
        <v>678</v>
      </c>
      <c r="K353" s="192">
        <f t="shared" si="193"/>
        <v>72.5</v>
      </c>
      <c r="L353" s="193">
        <f t="shared" si="194"/>
        <v>0.29292929292929293</v>
      </c>
      <c r="M353" s="188" t="s">
        <v>589</v>
      </c>
      <c r="N353" s="194">
        <v>44323</v>
      </c>
      <c r="O353" s="1"/>
      <c r="P353" s="1"/>
      <c r="Q353" s="1"/>
      <c r="R353" s="6" t="s">
        <v>781</v>
      </c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216">
        <v>158</v>
      </c>
      <c r="B354" s="217">
        <v>44140</v>
      </c>
      <c r="C354" s="217"/>
      <c r="D354" s="218" t="s">
        <v>271</v>
      </c>
      <c r="E354" s="219" t="s">
        <v>620</v>
      </c>
      <c r="F354" s="189">
        <v>925</v>
      </c>
      <c r="G354" s="219"/>
      <c r="H354" s="219">
        <v>1095</v>
      </c>
      <c r="I354" s="221">
        <v>1093</v>
      </c>
      <c r="J354" s="191" t="s">
        <v>808</v>
      </c>
      <c r="K354" s="192">
        <f t="shared" si="193"/>
        <v>170</v>
      </c>
      <c r="L354" s="193">
        <f t="shared" si="194"/>
        <v>0.18378378378378379</v>
      </c>
      <c r="M354" s="188" t="s">
        <v>589</v>
      </c>
      <c r="N354" s="194">
        <v>44201</v>
      </c>
      <c r="O354" s="1"/>
      <c r="P354" s="1"/>
      <c r="Q354" s="1"/>
      <c r="R354" s="6" t="s">
        <v>781</v>
      </c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216">
        <v>159</v>
      </c>
      <c r="B355" s="217">
        <v>44140</v>
      </c>
      <c r="C355" s="217"/>
      <c r="D355" s="218" t="s">
        <v>341</v>
      </c>
      <c r="E355" s="219" t="s">
        <v>620</v>
      </c>
      <c r="F355" s="189">
        <v>332.5</v>
      </c>
      <c r="G355" s="219"/>
      <c r="H355" s="219">
        <v>393</v>
      </c>
      <c r="I355" s="221">
        <v>406</v>
      </c>
      <c r="J355" s="191" t="s">
        <v>809</v>
      </c>
      <c r="K355" s="192">
        <f t="shared" si="193"/>
        <v>60.5</v>
      </c>
      <c r="L355" s="193">
        <f t="shared" si="194"/>
        <v>0.18195488721804512</v>
      </c>
      <c r="M355" s="188" t="s">
        <v>589</v>
      </c>
      <c r="N355" s="194">
        <v>44256</v>
      </c>
      <c r="O355" s="1"/>
      <c r="P355" s="1"/>
      <c r="Q355" s="1"/>
      <c r="R355" s="6" t="s">
        <v>781</v>
      </c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216">
        <v>160</v>
      </c>
      <c r="B356" s="217">
        <v>44141</v>
      </c>
      <c r="C356" s="217"/>
      <c r="D356" s="218" t="s">
        <v>480</v>
      </c>
      <c r="E356" s="219" t="s">
        <v>620</v>
      </c>
      <c r="F356" s="189">
        <v>231</v>
      </c>
      <c r="G356" s="219"/>
      <c r="H356" s="219">
        <v>281</v>
      </c>
      <c r="I356" s="221">
        <v>281</v>
      </c>
      <c r="J356" s="191" t="s">
        <v>678</v>
      </c>
      <c r="K356" s="192">
        <f t="shared" si="193"/>
        <v>50</v>
      </c>
      <c r="L356" s="193">
        <f t="shared" si="194"/>
        <v>0.21645021645021645</v>
      </c>
      <c r="M356" s="188" t="s">
        <v>589</v>
      </c>
      <c r="N356" s="194">
        <v>44358</v>
      </c>
      <c r="O356" s="1"/>
      <c r="P356" s="1"/>
      <c r="Q356" s="1"/>
      <c r="R356" s="6" t="s">
        <v>781</v>
      </c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242">
        <v>161</v>
      </c>
      <c r="B357" s="235">
        <v>44187</v>
      </c>
      <c r="C357" s="235"/>
      <c r="D357" s="236" t="s">
        <v>453</v>
      </c>
      <c r="E357" s="53" t="s">
        <v>620</v>
      </c>
      <c r="F357" s="237" t="s">
        <v>810</v>
      </c>
      <c r="G357" s="53"/>
      <c r="H357" s="53"/>
      <c r="I357" s="238">
        <v>239</v>
      </c>
      <c r="J357" s="234" t="s">
        <v>592</v>
      </c>
      <c r="K357" s="234"/>
      <c r="L357" s="239"/>
      <c r="M357" s="240"/>
      <c r="N357" s="241"/>
      <c r="O357" s="1"/>
      <c r="P357" s="1"/>
      <c r="Q357" s="1"/>
      <c r="R357" s="6" t="s">
        <v>781</v>
      </c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216">
        <v>162</v>
      </c>
      <c r="B358" s="217">
        <v>44258</v>
      </c>
      <c r="C358" s="217"/>
      <c r="D358" s="218" t="s">
        <v>806</v>
      </c>
      <c r="E358" s="219" t="s">
        <v>620</v>
      </c>
      <c r="F358" s="189">
        <v>495</v>
      </c>
      <c r="G358" s="219"/>
      <c r="H358" s="219">
        <v>595</v>
      </c>
      <c r="I358" s="221">
        <v>590</v>
      </c>
      <c r="J358" s="191" t="s">
        <v>856</v>
      </c>
      <c r="K358" s="192">
        <f t="shared" ref="K358" si="195">H358-F358</f>
        <v>100</v>
      </c>
      <c r="L358" s="193">
        <f t="shared" ref="L358" si="196">K358/F358</f>
        <v>0.20202020202020202</v>
      </c>
      <c r="M358" s="188" t="s">
        <v>589</v>
      </c>
      <c r="N358" s="194">
        <v>44589</v>
      </c>
      <c r="O358" s="1"/>
      <c r="P358" s="1"/>
      <c r="R358" s="6" t="s">
        <v>781</v>
      </c>
    </row>
    <row r="359" spans="1:26" ht="12.75" customHeight="1">
      <c r="A359" s="216">
        <v>163</v>
      </c>
      <c r="B359" s="217">
        <v>44274</v>
      </c>
      <c r="C359" s="217"/>
      <c r="D359" s="218" t="s">
        <v>341</v>
      </c>
      <c r="E359" s="219" t="s">
        <v>620</v>
      </c>
      <c r="F359" s="189">
        <v>355</v>
      </c>
      <c r="G359" s="219"/>
      <c r="H359" s="219">
        <v>422.5</v>
      </c>
      <c r="I359" s="221">
        <v>420</v>
      </c>
      <c r="J359" s="191" t="s">
        <v>811</v>
      </c>
      <c r="K359" s="192">
        <f t="shared" ref="K359:K362" si="197">H359-F359</f>
        <v>67.5</v>
      </c>
      <c r="L359" s="193">
        <f t="shared" ref="L359:L362" si="198">K359/F359</f>
        <v>0.19014084507042253</v>
      </c>
      <c r="M359" s="188" t="s">
        <v>589</v>
      </c>
      <c r="N359" s="194">
        <v>44361</v>
      </c>
      <c r="O359" s="1"/>
      <c r="R359" s="243" t="s">
        <v>781</v>
      </c>
    </row>
    <row r="360" spans="1:26" ht="12.75" customHeight="1">
      <c r="A360" s="216">
        <v>164</v>
      </c>
      <c r="B360" s="217">
        <v>44295</v>
      </c>
      <c r="C360" s="217"/>
      <c r="D360" s="218" t="s">
        <v>812</v>
      </c>
      <c r="E360" s="219" t="s">
        <v>620</v>
      </c>
      <c r="F360" s="189">
        <v>555</v>
      </c>
      <c r="G360" s="219"/>
      <c r="H360" s="219">
        <v>663</v>
      </c>
      <c r="I360" s="221">
        <v>663</v>
      </c>
      <c r="J360" s="191" t="s">
        <v>813</v>
      </c>
      <c r="K360" s="192">
        <f t="shared" si="197"/>
        <v>108</v>
      </c>
      <c r="L360" s="193">
        <f t="shared" si="198"/>
        <v>0.19459459459459461</v>
      </c>
      <c r="M360" s="188" t="s">
        <v>589</v>
      </c>
      <c r="N360" s="194">
        <v>44321</v>
      </c>
      <c r="O360" s="1"/>
      <c r="P360" s="1"/>
      <c r="Q360" s="1"/>
      <c r="R360" s="243" t="s">
        <v>781</v>
      </c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216">
        <v>165</v>
      </c>
      <c r="B361" s="217">
        <v>44308</v>
      </c>
      <c r="C361" s="217"/>
      <c r="D361" s="218" t="s">
        <v>374</v>
      </c>
      <c r="E361" s="219" t="s">
        <v>620</v>
      </c>
      <c r="F361" s="189">
        <v>126.5</v>
      </c>
      <c r="G361" s="219"/>
      <c r="H361" s="219">
        <v>155</v>
      </c>
      <c r="I361" s="221">
        <v>155</v>
      </c>
      <c r="J361" s="191" t="s">
        <v>678</v>
      </c>
      <c r="K361" s="192">
        <f t="shared" si="197"/>
        <v>28.5</v>
      </c>
      <c r="L361" s="193">
        <f t="shared" si="198"/>
        <v>0.22529644268774704</v>
      </c>
      <c r="M361" s="188" t="s">
        <v>589</v>
      </c>
      <c r="N361" s="194">
        <v>44362</v>
      </c>
      <c r="O361" s="1"/>
      <c r="R361" s="243" t="s">
        <v>781</v>
      </c>
    </row>
    <row r="362" spans="1:26" ht="12.75" customHeight="1">
      <c r="A362" s="286">
        <v>166</v>
      </c>
      <c r="B362" s="287">
        <v>44368</v>
      </c>
      <c r="C362" s="287"/>
      <c r="D362" s="288" t="s">
        <v>392</v>
      </c>
      <c r="E362" s="289" t="s">
        <v>620</v>
      </c>
      <c r="F362" s="290">
        <v>287.5</v>
      </c>
      <c r="G362" s="289"/>
      <c r="H362" s="289">
        <v>245</v>
      </c>
      <c r="I362" s="291">
        <v>344</v>
      </c>
      <c r="J362" s="201" t="s">
        <v>849</v>
      </c>
      <c r="K362" s="202">
        <f t="shared" si="197"/>
        <v>-42.5</v>
      </c>
      <c r="L362" s="203">
        <f t="shared" si="198"/>
        <v>-0.14782608695652175</v>
      </c>
      <c r="M362" s="199" t="s">
        <v>601</v>
      </c>
      <c r="N362" s="196">
        <v>44508</v>
      </c>
      <c r="O362" s="1"/>
      <c r="R362" s="243" t="s">
        <v>781</v>
      </c>
    </row>
    <row r="363" spans="1:26" ht="12.75" customHeight="1">
      <c r="A363" s="242">
        <v>167</v>
      </c>
      <c r="B363" s="235">
        <v>44368</v>
      </c>
      <c r="C363" s="235"/>
      <c r="D363" s="236" t="s">
        <v>480</v>
      </c>
      <c r="E363" s="53" t="s">
        <v>620</v>
      </c>
      <c r="F363" s="237" t="s">
        <v>814</v>
      </c>
      <c r="G363" s="53"/>
      <c r="H363" s="53"/>
      <c r="I363" s="238">
        <v>320</v>
      </c>
      <c r="J363" s="234" t="s">
        <v>592</v>
      </c>
      <c r="K363" s="242"/>
      <c r="L363" s="235"/>
      <c r="M363" s="235"/>
      <c r="N363" s="236"/>
      <c r="O363" s="41"/>
      <c r="R363" s="243" t="s">
        <v>781</v>
      </c>
    </row>
    <row r="364" spans="1:26" ht="12.75" customHeight="1">
      <c r="A364" s="216">
        <v>168</v>
      </c>
      <c r="B364" s="217">
        <v>44406</v>
      </c>
      <c r="C364" s="217"/>
      <c r="D364" s="218" t="s">
        <v>374</v>
      </c>
      <c r="E364" s="219" t="s">
        <v>620</v>
      </c>
      <c r="F364" s="189">
        <v>162.5</v>
      </c>
      <c r="G364" s="219"/>
      <c r="H364" s="219">
        <v>200</v>
      </c>
      <c r="I364" s="221">
        <v>200</v>
      </c>
      <c r="J364" s="191" t="s">
        <v>678</v>
      </c>
      <c r="K364" s="192">
        <f t="shared" ref="K364" si="199">H364-F364</f>
        <v>37.5</v>
      </c>
      <c r="L364" s="193">
        <f t="shared" ref="L364" si="200">K364/F364</f>
        <v>0.23076923076923078</v>
      </c>
      <c r="M364" s="188" t="s">
        <v>589</v>
      </c>
      <c r="N364" s="194">
        <v>44571</v>
      </c>
      <c r="O364" s="1"/>
      <c r="R364" s="243" t="s">
        <v>781</v>
      </c>
    </row>
    <row r="365" spans="1:26" ht="12.75" customHeight="1">
      <c r="A365" s="216">
        <v>169</v>
      </c>
      <c r="B365" s="217">
        <v>44462</v>
      </c>
      <c r="C365" s="217"/>
      <c r="D365" s="218" t="s">
        <v>819</v>
      </c>
      <c r="E365" s="219" t="s">
        <v>620</v>
      </c>
      <c r="F365" s="189">
        <v>1235</v>
      </c>
      <c r="G365" s="219"/>
      <c r="H365" s="219">
        <v>1505</v>
      </c>
      <c r="I365" s="221">
        <v>1500</v>
      </c>
      <c r="J365" s="191" t="s">
        <v>678</v>
      </c>
      <c r="K365" s="192">
        <f t="shared" ref="K365" si="201">H365-F365</f>
        <v>270</v>
      </c>
      <c r="L365" s="193">
        <f t="shared" ref="L365" si="202">K365/F365</f>
        <v>0.21862348178137653</v>
      </c>
      <c r="M365" s="188" t="s">
        <v>589</v>
      </c>
      <c r="N365" s="194">
        <v>44564</v>
      </c>
      <c r="O365" s="1"/>
      <c r="R365" s="243" t="s">
        <v>781</v>
      </c>
    </row>
    <row r="366" spans="1:26" ht="12.75" customHeight="1">
      <c r="A366" s="258">
        <v>170</v>
      </c>
      <c r="B366" s="259">
        <v>44480</v>
      </c>
      <c r="C366" s="259"/>
      <c r="D366" s="260" t="s">
        <v>821</v>
      </c>
      <c r="E366" s="261" t="s">
        <v>620</v>
      </c>
      <c r="F366" s="262" t="s">
        <v>826</v>
      </c>
      <c r="G366" s="261"/>
      <c r="H366" s="261"/>
      <c r="I366" s="261">
        <v>145</v>
      </c>
      <c r="J366" s="263" t="s">
        <v>592</v>
      </c>
      <c r="K366" s="258"/>
      <c r="L366" s="259"/>
      <c r="M366" s="259"/>
      <c r="N366" s="260"/>
      <c r="O366" s="41"/>
      <c r="R366" s="243" t="s">
        <v>781</v>
      </c>
    </row>
    <row r="367" spans="1:26" ht="12.75" customHeight="1">
      <c r="A367" s="264">
        <v>171</v>
      </c>
      <c r="B367" s="265">
        <v>44481</v>
      </c>
      <c r="C367" s="265"/>
      <c r="D367" s="266" t="s">
        <v>260</v>
      </c>
      <c r="E367" s="267" t="s">
        <v>620</v>
      </c>
      <c r="F367" s="268" t="s">
        <v>823</v>
      </c>
      <c r="G367" s="267"/>
      <c r="H367" s="267"/>
      <c r="I367" s="267">
        <v>380</v>
      </c>
      <c r="J367" s="269" t="s">
        <v>592</v>
      </c>
      <c r="K367" s="264"/>
      <c r="L367" s="265"/>
      <c r="M367" s="265"/>
      <c r="N367" s="266"/>
      <c r="O367" s="41"/>
      <c r="R367" s="243" t="s">
        <v>781</v>
      </c>
    </row>
    <row r="368" spans="1:26" ht="12.75" customHeight="1">
      <c r="A368" s="264">
        <v>172</v>
      </c>
      <c r="B368" s="265">
        <v>44481</v>
      </c>
      <c r="C368" s="265"/>
      <c r="D368" s="266" t="s">
        <v>400</v>
      </c>
      <c r="E368" s="267" t="s">
        <v>620</v>
      </c>
      <c r="F368" s="268" t="s">
        <v>824</v>
      </c>
      <c r="G368" s="267"/>
      <c r="H368" s="267"/>
      <c r="I368" s="267">
        <v>56</v>
      </c>
      <c r="J368" s="269" t="s">
        <v>592</v>
      </c>
      <c r="K368" s="264"/>
      <c r="L368" s="265"/>
      <c r="M368" s="265"/>
      <c r="N368" s="266"/>
      <c r="O368" s="41"/>
      <c r="R368" s="243"/>
    </row>
    <row r="369" spans="1:18" ht="12.75" customHeight="1">
      <c r="A369" s="359">
        <v>173</v>
      </c>
      <c r="B369" s="360">
        <v>44551</v>
      </c>
      <c r="C369" s="359"/>
      <c r="D369" s="359" t="s">
        <v>118</v>
      </c>
      <c r="E369" s="361" t="s">
        <v>620</v>
      </c>
      <c r="F369" s="361">
        <v>2360</v>
      </c>
      <c r="G369" s="361"/>
      <c r="H369" s="361">
        <v>2820</v>
      </c>
      <c r="I369" s="361">
        <v>3000</v>
      </c>
      <c r="J369" s="362" t="s">
        <v>865</v>
      </c>
      <c r="K369" s="363">
        <f t="shared" ref="K369" si="203">H369-F369</f>
        <v>460</v>
      </c>
      <c r="L369" s="364">
        <f t="shared" ref="L369" si="204">K369/F369</f>
        <v>0.19491525423728814</v>
      </c>
      <c r="M369" s="365" t="s">
        <v>589</v>
      </c>
      <c r="N369" s="366">
        <v>44608</v>
      </c>
      <c r="O369" s="41"/>
      <c r="R369" s="243"/>
    </row>
    <row r="370" spans="1:18" ht="12.75" customHeight="1">
      <c r="A370" s="270">
        <v>174</v>
      </c>
      <c r="B370" s="265">
        <v>44606</v>
      </c>
      <c r="C370" s="270"/>
      <c r="D370" s="270" t="s">
        <v>426</v>
      </c>
      <c r="E370" s="267" t="s">
        <v>620</v>
      </c>
      <c r="F370" s="267" t="s">
        <v>863</v>
      </c>
      <c r="G370" s="267"/>
      <c r="H370" s="267"/>
      <c r="I370" s="267">
        <v>764</v>
      </c>
      <c r="J370" s="267" t="s">
        <v>592</v>
      </c>
      <c r="K370" s="267"/>
      <c r="L370" s="267"/>
      <c r="M370" s="267"/>
      <c r="N370" s="270"/>
      <c r="O370" s="41"/>
      <c r="R370" s="243"/>
    </row>
    <row r="371" spans="1:18" ht="12.75" customHeight="1">
      <c r="A371" s="270">
        <v>175</v>
      </c>
      <c r="B371" s="265">
        <v>44613</v>
      </c>
      <c r="C371" s="270"/>
      <c r="D371" s="270" t="s">
        <v>819</v>
      </c>
      <c r="E371" s="267" t="s">
        <v>620</v>
      </c>
      <c r="F371" s="267" t="s">
        <v>867</v>
      </c>
      <c r="G371" s="267"/>
      <c r="H371" s="267"/>
      <c r="I371" s="267">
        <v>1510</v>
      </c>
      <c r="J371" s="267" t="s">
        <v>592</v>
      </c>
      <c r="K371" s="267"/>
      <c r="L371" s="267"/>
      <c r="M371" s="267"/>
      <c r="N371" s="270"/>
      <c r="O371" s="41"/>
      <c r="R371" s="243"/>
    </row>
    <row r="372" spans="1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243"/>
    </row>
    <row r="373" spans="1:18" ht="12.75" customHeight="1">
      <c r="A373" s="242"/>
      <c r="B373" s="244" t="s">
        <v>815</v>
      </c>
      <c r="F373" s="56"/>
      <c r="G373" s="56"/>
      <c r="H373" s="56"/>
      <c r="I373" s="56"/>
      <c r="J373" s="41"/>
      <c r="K373" s="56"/>
      <c r="L373" s="56"/>
      <c r="M373" s="56"/>
      <c r="O373" s="41"/>
      <c r="R373" s="243"/>
    </row>
    <row r="374" spans="1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1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1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1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1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1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1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1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1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1:18" ht="12.75" customHeight="1">
      <c r="A383" s="245"/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1:18" ht="12.75" customHeight="1">
      <c r="A384" s="245"/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1:18" ht="12.75" customHeight="1">
      <c r="A385" s="53"/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1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1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1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1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1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1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1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1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1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1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1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1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1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1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1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  <row r="499" spans="6:18" ht="12.75" customHeight="1">
      <c r="F499" s="56"/>
      <c r="G499" s="56"/>
      <c r="H499" s="56"/>
      <c r="I499" s="56"/>
      <c r="J499" s="41"/>
      <c r="K499" s="56"/>
      <c r="L499" s="56"/>
      <c r="M499" s="56"/>
      <c r="O499" s="41"/>
      <c r="R499" s="56"/>
    </row>
    <row r="500" spans="6:18" ht="12.75" customHeight="1">
      <c r="F500" s="56"/>
      <c r="G500" s="56"/>
      <c r="H500" s="56"/>
      <c r="I500" s="56"/>
      <c r="J500" s="41"/>
      <c r="K500" s="56"/>
      <c r="L500" s="56"/>
      <c r="M500" s="56"/>
      <c r="O500" s="41"/>
      <c r="R500" s="56"/>
    </row>
    <row r="501" spans="6:18" ht="12.75" customHeight="1">
      <c r="F501" s="56"/>
      <c r="G501" s="56"/>
      <c r="H501" s="56"/>
      <c r="I501" s="56"/>
      <c r="J501" s="41"/>
      <c r="K501" s="56"/>
      <c r="L501" s="56"/>
      <c r="M501" s="56"/>
      <c r="O501" s="41"/>
      <c r="R501" s="56"/>
    </row>
    <row r="502" spans="6:18" ht="12.75" customHeight="1">
      <c r="F502" s="56"/>
      <c r="G502" s="56"/>
      <c r="H502" s="56"/>
      <c r="I502" s="56"/>
      <c r="J502" s="41"/>
      <c r="K502" s="56"/>
      <c r="L502" s="56"/>
      <c r="M502" s="56"/>
      <c r="O502" s="41"/>
      <c r="R502" s="56"/>
    </row>
    <row r="503" spans="6:18" ht="12.75" customHeight="1">
      <c r="F503" s="56"/>
      <c r="G503" s="56"/>
      <c r="H503" s="56"/>
      <c r="I503" s="56"/>
      <c r="J503" s="41"/>
      <c r="K503" s="56"/>
      <c r="L503" s="56"/>
      <c r="M503" s="56"/>
      <c r="O503" s="41"/>
      <c r="R503" s="56"/>
    </row>
    <row r="504" spans="6:18" ht="12.75" customHeight="1">
      <c r="F504" s="56"/>
      <c r="G504" s="56"/>
      <c r="H504" s="56"/>
      <c r="I504" s="56"/>
      <c r="J504" s="41"/>
      <c r="K504" s="56"/>
      <c r="L504" s="56"/>
      <c r="M504" s="56"/>
      <c r="O504" s="41"/>
      <c r="R504" s="56"/>
    </row>
    <row r="505" spans="6:18" ht="12.75" customHeight="1">
      <c r="F505" s="56"/>
      <c r="G505" s="56"/>
      <c r="H505" s="56"/>
      <c r="I505" s="56"/>
      <c r="J505" s="41"/>
      <c r="K505" s="56"/>
      <c r="L505" s="56"/>
      <c r="M505" s="56"/>
      <c r="O505" s="41"/>
      <c r="R505" s="56"/>
    </row>
    <row r="506" spans="6:18" ht="12.75" customHeight="1">
      <c r="F506" s="56"/>
      <c r="G506" s="56"/>
      <c r="H506" s="56"/>
      <c r="I506" s="56"/>
      <c r="J506" s="41"/>
      <c r="K506" s="56"/>
      <c r="L506" s="56"/>
      <c r="M506" s="56"/>
      <c r="O506" s="41"/>
      <c r="R506" s="56"/>
    </row>
    <row r="507" spans="6:18" ht="12.75" customHeight="1">
      <c r="F507" s="56"/>
      <c r="G507" s="56"/>
      <c r="H507" s="56"/>
      <c r="I507" s="56"/>
      <c r="J507" s="41"/>
      <c r="K507" s="56"/>
      <c r="L507" s="56"/>
      <c r="M507" s="56"/>
      <c r="O507" s="41"/>
      <c r="R507" s="56"/>
    </row>
    <row r="508" spans="6:18" ht="12.75" customHeight="1">
      <c r="F508" s="56"/>
      <c r="G508" s="56"/>
      <c r="H508" s="56"/>
      <c r="I508" s="56"/>
      <c r="J508" s="41"/>
      <c r="K508" s="56"/>
      <c r="L508" s="56"/>
      <c r="M508" s="56"/>
      <c r="O508" s="41"/>
      <c r="R508" s="56"/>
    </row>
    <row r="509" spans="6:18" ht="12.75" customHeight="1">
      <c r="F509" s="56"/>
      <c r="G509" s="56"/>
      <c r="H509" s="56"/>
      <c r="I509" s="56"/>
      <c r="J509" s="41"/>
      <c r="K509" s="56"/>
      <c r="L509" s="56"/>
      <c r="M509" s="56"/>
      <c r="O509" s="41"/>
      <c r="R509" s="56"/>
    </row>
    <row r="510" spans="6:18" ht="12.75" customHeight="1">
      <c r="F510" s="56"/>
      <c r="G510" s="56"/>
      <c r="H510" s="56"/>
      <c r="I510" s="56"/>
      <c r="J510" s="41"/>
      <c r="K510" s="56"/>
      <c r="L510" s="56"/>
      <c r="M510" s="56"/>
      <c r="O510" s="41"/>
      <c r="R510" s="56"/>
    </row>
    <row r="511" spans="6:18" ht="12.75" customHeight="1">
      <c r="F511" s="56"/>
      <c r="G511" s="56"/>
      <c r="H511" s="56"/>
      <c r="I511" s="56"/>
      <c r="J511" s="41"/>
      <c r="K511" s="56"/>
      <c r="L511" s="56"/>
      <c r="M511" s="56"/>
      <c r="O511" s="41"/>
      <c r="R511" s="56"/>
    </row>
    <row r="512" spans="6:18" ht="12.75" customHeight="1">
      <c r="F512" s="56"/>
      <c r="G512" s="56"/>
      <c r="H512" s="56"/>
      <c r="I512" s="56"/>
      <c r="J512" s="41"/>
      <c r="K512" s="56"/>
      <c r="L512" s="56"/>
      <c r="M512" s="56"/>
      <c r="O512" s="41"/>
      <c r="R512" s="56"/>
    </row>
    <row r="513" spans="6:18" ht="12.75" customHeight="1">
      <c r="F513" s="56"/>
      <c r="G513" s="56"/>
      <c r="H513" s="56"/>
      <c r="I513" s="56"/>
      <c r="J513" s="41"/>
      <c r="K513" s="56"/>
      <c r="L513" s="56"/>
      <c r="M513" s="56"/>
      <c r="O513" s="41"/>
      <c r="R513" s="56"/>
    </row>
    <row r="514" spans="6:18" ht="12.75" customHeight="1">
      <c r="F514" s="56"/>
      <c r="G514" s="56"/>
      <c r="H514" s="56"/>
      <c r="I514" s="56"/>
      <c r="J514" s="41"/>
      <c r="K514" s="56"/>
      <c r="L514" s="56"/>
      <c r="M514" s="56"/>
      <c r="O514" s="41"/>
      <c r="R514" s="56"/>
    </row>
    <row r="515" spans="6:18" ht="12.75" customHeight="1">
      <c r="F515" s="56"/>
      <c r="G515" s="56"/>
      <c r="H515" s="56"/>
      <c r="I515" s="56"/>
      <c r="J515" s="41"/>
      <c r="K515" s="56"/>
      <c r="L515" s="56"/>
      <c r="M515" s="56"/>
      <c r="O515" s="41"/>
      <c r="R515" s="56"/>
    </row>
    <row r="516" spans="6:18" ht="12.75" customHeight="1">
      <c r="F516" s="56"/>
      <c r="G516" s="56"/>
      <c r="H516" s="56"/>
      <c r="I516" s="56"/>
      <c r="J516" s="41"/>
      <c r="K516" s="56"/>
      <c r="L516" s="56"/>
      <c r="M516" s="56"/>
      <c r="O516" s="41"/>
      <c r="R516" s="56"/>
    </row>
    <row r="517" spans="6:18" ht="12.75" customHeight="1">
      <c r="F517" s="56"/>
      <c r="G517" s="56"/>
      <c r="H517" s="56"/>
      <c r="I517" s="56"/>
      <c r="J517" s="41"/>
      <c r="K517" s="56"/>
      <c r="L517" s="56"/>
      <c r="M517" s="56"/>
      <c r="O517" s="41"/>
      <c r="R517" s="56"/>
    </row>
    <row r="518" spans="6:18" ht="12.75" customHeight="1">
      <c r="F518" s="56"/>
      <c r="G518" s="56"/>
      <c r="H518" s="56"/>
      <c r="I518" s="56"/>
      <c r="J518" s="41"/>
      <c r="K518" s="56"/>
      <c r="L518" s="56"/>
      <c r="M518" s="56"/>
      <c r="O518" s="41"/>
      <c r="R518" s="56"/>
    </row>
    <row r="519" spans="6:18" ht="12.75" customHeight="1">
      <c r="F519" s="56"/>
      <c r="G519" s="56"/>
      <c r="H519" s="56"/>
      <c r="I519" s="56"/>
      <c r="J519" s="41"/>
      <c r="K519" s="56"/>
      <c r="L519" s="56"/>
      <c r="M519" s="56"/>
      <c r="O519" s="41"/>
      <c r="R519" s="56"/>
    </row>
    <row r="520" spans="6:18" ht="12.75" customHeight="1">
      <c r="F520" s="56"/>
      <c r="G520" s="56"/>
      <c r="H520" s="56"/>
      <c r="I520" s="56"/>
      <c r="J520" s="41"/>
      <c r="K520" s="56"/>
      <c r="L520" s="56"/>
      <c r="M520" s="56"/>
      <c r="O520" s="41"/>
      <c r="R520" s="56"/>
    </row>
    <row r="521" spans="6:18" ht="12.75" customHeight="1">
      <c r="F521" s="56"/>
      <c r="G521" s="56"/>
      <c r="H521" s="56"/>
      <c r="I521" s="56"/>
      <c r="J521" s="41"/>
      <c r="K521" s="56"/>
      <c r="L521" s="56"/>
      <c r="M521" s="56"/>
      <c r="O521" s="41"/>
      <c r="R521" s="56"/>
    </row>
    <row r="522" spans="6:18" ht="12.75" customHeight="1">
      <c r="F522" s="56"/>
      <c r="G522" s="56"/>
      <c r="H522" s="56"/>
      <c r="I522" s="56"/>
      <c r="J522" s="41"/>
      <c r="K522" s="56"/>
      <c r="L522" s="56"/>
      <c r="M522" s="56"/>
      <c r="O522" s="41"/>
      <c r="R522" s="56"/>
    </row>
    <row r="523" spans="6:18" ht="12.75" customHeight="1">
      <c r="F523" s="56"/>
      <c r="G523" s="56"/>
      <c r="H523" s="56"/>
      <c r="I523" s="56"/>
      <c r="J523" s="41"/>
      <c r="K523" s="56"/>
      <c r="L523" s="56"/>
      <c r="M523" s="56"/>
      <c r="O523" s="41"/>
      <c r="R523" s="56"/>
    </row>
    <row r="524" spans="6:18" ht="12.75" customHeight="1">
      <c r="F524" s="56"/>
      <c r="G524" s="56"/>
      <c r="H524" s="56"/>
      <c r="I524" s="56"/>
      <c r="J524" s="41"/>
      <c r="K524" s="56"/>
      <c r="L524" s="56"/>
      <c r="M524" s="56"/>
      <c r="O524" s="41"/>
      <c r="R524" s="56"/>
    </row>
    <row r="525" spans="6:18" ht="12.75" customHeight="1">
      <c r="F525" s="56"/>
      <c r="G525" s="56"/>
      <c r="H525" s="56"/>
      <c r="I525" s="56"/>
      <c r="J525" s="41"/>
      <c r="K525" s="56"/>
      <c r="L525" s="56"/>
      <c r="M525" s="56"/>
      <c r="O525" s="41"/>
      <c r="R525" s="56"/>
    </row>
    <row r="526" spans="6:18" ht="12.75" customHeight="1">
      <c r="F526" s="56"/>
      <c r="G526" s="56"/>
      <c r="H526" s="56"/>
      <c r="I526" s="56"/>
      <c r="J526" s="41"/>
      <c r="K526" s="56"/>
      <c r="L526" s="56"/>
      <c r="M526" s="56"/>
      <c r="O526" s="41"/>
      <c r="R526" s="56"/>
    </row>
    <row r="527" spans="6:18" ht="12.75" customHeight="1">
      <c r="F527" s="56"/>
      <c r="G527" s="56"/>
      <c r="H527" s="56"/>
      <c r="I527" s="56"/>
      <c r="J527" s="41"/>
      <c r="K527" s="56"/>
      <c r="L527" s="56"/>
      <c r="M527" s="56"/>
      <c r="O527" s="41"/>
      <c r="R527" s="56"/>
    </row>
    <row r="528" spans="6:18" ht="12.75" customHeight="1">
      <c r="F528" s="56"/>
      <c r="G528" s="56"/>
      <c r="H528" s="56"/>
      <c r="I528" s="56"/>
      <c r="J528" s="41"/>
      <c r="K528" s="56"/>
      <c r="L528" s="56"/>
      <c r="M528" s="56"/>
      <c r="O528" s="41"/>
      <c r="R528" s="56"/>
    </row>
    <row r="529" spans="6:18" ht="12.75" customHeight="1">
      <c r="F529" s="56"/>
      <c r="G529" s="56"/>
      <c r="H529" s="56"/>
      <c r="I529" s="56"/>
      <c r="J529" s="41"/>
      <c r="K529" s="56"/>
      <c r="L529" s="56"/>
      <c r="M529" s="56"/>
      <c r="O529" s="41"/>
      <c r="R529" s="56"/>
    </row>
    <row r="530" spans="6:18" ht="12.75" customHeight="1">
      <c r="F530" s="56"/>
      <c r="G530" s="56"/>
      <c r="H530" s="56"/>
      <c r="I530" s="56"/>
      <c r="J530" s="41"/>
      <c r="K530" s="56"/>
      <c r="L530" s="56"/>
      <c r="M530" s="56"/>
      <c r="O530" s="41"/>
      <c r="R530" s="56"/>
    </row>
    <row r="531" spans="6:18" ht="12.75" customHeight="1">
      <c r="F531" s="56"/>
      <c r="G531" s="56"/>
      <c r="H531" s="56"/>
      <c r="I531" s="56"/>
      <c r="J531" s="41"/>
      <c r="K531" s="56"/>
      <c r="L531" s="56"/>
      <c r="M531" s="56"/>
      <c r="O531" s="41"/>
      <c r="R531" s="56"/>
    </row>
    <row r="532" spans="6:18" ht="12.75" customHeight="1">
      <c r="F532" s="56"/>
      <c r="G532" s="56"/>
      <c r="H532" s="56"/>
      <c r="I532" s="56"/>
      <c r="J532" s="41"/>
      <c r="K532" s="56"/>
      <c r="L532" s="56"/>
      <c r="M532" s="56"/>
      <c r="O532" s="41"/>
      <c r="R532" s="56"/>
    </row>
    <row r="533" spans="6:18" ht="12.75" customHeight="1">
      <c r="F533" s="56"/>
      <c r="G533" s="56"/>
      <c r="H533" s="56"/>
      <c r="I533" s="56"/>
      <c r="J533" s="41"/>
      <c r="K533" s="56"/>
      <c r="L533" s="56"/>
      <c r="M533" s="56"/>
      <c r="O533" s="41"/>
      <c r="R533" s="56"/>
    </row>
    <row r="534" spans="6:18" ht="12.75" customHeight="1">
      <c r="F534" s="56"/>
      <c r="G534" s="56"/>
      <c r="H534" s="56"/>
      <c r="I534" s="56"/>
      <c r="J534" s="41"/>
      <c r="K534" s="56"/>
      <c r="L534" s="56"/>
      <c r="M534" s="56"/>
      <c r="O534" s="41"/>
      <c r="R534" s="56"/>
    </row>
    <row r="535" spans="6:18" ht="12.75" customHeight="1">
      <c r="F535" s="56"/>
      <c r="G535" s="56"/>
      <c r="H535" s="56"/>
      <c r="I535" s="56"/>
      <c r="J535" s="41"/>
      <c r="K535" s="56"/>
      <c r="L535" s="56"/>
      <c r="M535" s="56"/>
      <c r="O535" s="41"/>
      <c r="R535" s="56"/>
    </row>
    <row r="536" spans="6:18" ht="12.75" customHeight="1">
      <c r="F536" s="56"/>
      <c r="G536" s="56"/>
      <c r="H536" s="56"/>
      <c r="I536" s="56"/>
      <c r="J536" s="41"/>
      <c r="K536" s="56"/>
      <c r="L536" s="56"/>
      <c r="M536" s="56"/>
      <c r="O536" s="41"/>
      <c r="R536" s="56"/>
    </row>
    <row r="537" spans="6:18" ht="12.75" customHeight="1">
      <c r="F537" s="56"/>
      <c r="G537" s="56"/>
      <c r="H537" s="56"/>
      <c r="I537" s="56"/>
      <c r="J537" s="41"/>
      <c r="K537" s="56"/>
      <c r="L537" s="56"/>
      <c r="M537" s="56"/>
      <c r="O537" s="41"/>
      <c r="R537" s="56"/>
    </row>
    <row r="538" spans="6:18" ht="12.75" customHeight="1">
      <c r="F538" s="56"/>
      <c r="G538" s="56"/>
      <c r="H538" s="56"/>
      <c r="I538" s="56"/>
      <c r="J538" s="41"/>
      <c r="K538" s="56"/>
      <c r="L538" s="56"/>
      <c r="M538" s="56"/>
      <c r="O538" s="41"/>
      <c r="R538" s="56"/>
    </row>
    <row r="539" spans="6:18" ht="12.75" customHeight="1">
      <c r="F539" s="56"/>
      <c r="G539" s="56"/>
      <c r="H539" s="56"/>
      <c r="I539" s="56"/>
      <c r="J539" s="41"/>
      <c r="K539" s="56"/>
      <c r="L539" s="56"/>
      <c r="M539" s="56"/>
      <c r="O539" s="41"/>
      <c r="R539" s="56"/>
    </row>
    <row r="540" spans="6:18" ht="12.75" customHeight="1">
      <c r="F540" s="56"/>
      <c r="G540" s="56"/>
      <c r="H540" s="56"/>
      <c r="I540" s="56"/>
      <c r="J540" s="41"/>
      <c r="K540" s="56"/>
      <c r="L540" s="56"/>
      <c r="M540" s="56"/>
      <c r="O540" s="41"/>
      <c r="R540" s="56"/>
    </row>
    <row r="541" spans="6:18" ht="12.75" customHeight="1">
      <c r="F541" s="56"/>
      <c r="G541" s="56"/>
      <c r="H541" s="56"/>
      <c r="I541" s="56"/>
      <c r="J541" s="41"/>
      <c r="K541" s="56"/>
      <c r="L541" s="56"/>
      <c r="M541" s="56"/>
      <c r="O541" s="41"/>
      <c r="R541" s="56"/>
    </row>
    <row r="542" spans="6:18" ht="12.75" customHeight="1">
      <c r="F542" s="56"/>
      <c r="G542" s="56"/>
      <c r="H542" s="56"/>
      <c r="I542" s="56"/>
      <c r="J542" s="41"/>
      <c r="K542" s="56"/>
      <c r="L542" s="56"/>
      <c r="M542" s="56"/>
      <c r="O542" s="41"/>
      <c r="R542" s="56"/>
    </row>
    <row r="543" spans="6:18" ht="12.75" customHeight="1">
      <c r="F543" s="56"/>
      <c r="G543" s="56"/>
      <c r="H543" s="56"/>
      <c r="I543" s="56"/>
      <c r="J543" s="41"/>
      <c r="K543" s="56"/>
      <c r="L543" s="56"/>
      <c r="M543" s="56"/>
      <c r="O543" s="41"/>
      <c r="R543" s="56"/>
    </row>
    <row r="544" spans="6:18" ht="12.75" customHeight="1">
      <c r="F544" s="56"/>
      <c r="G544" s="56"/>
      <c r="H544" s="56"/>
      <c r="I544" s="56"/>
      <c r="J544" s="41"/>
      <c r="K544" s="56"/>
      <c r="L544" s="56"/>
      <c r="M544" s="56"/>
      <c r="O544" s="41"/>
      <c r="R544" s="56"/>
    </row>
    <row r="545" spans="6:18" ht="12.75" customHeight="1">
      <c r="F545" s="56"/>
      <c r="G545" s="56"/>
      <c r="H545" s="56"/>
      <c r="I545" s="56"/>
      <c r="J545" s="41"/>
      <c r="K545" s="56"/>
      <c r="L545" s="56"/>
      <c r="M545" s="56"/>
      <c r="O545" s="41"/>
      <c r="R545" s="56"/>
    </row>
    <row r="546" spans="6:18" ht="12.75" customHeight="1">
      <c r="F546" s="56"/>
      <c r="G546" s="56"/>
      <c r="H546" s="56"/>
      <c r="I546" s="56"/>
      <c r="J546" s="41"/>
      <c r="K546" s="56"/>
      <c r="L546" s="56"/>
      <c r="M546" s="56"/>
      <c r="O546" s="41"/>
      <c r="R546" s="56"/>
    </row>
    <row r="547" spans="6:18" ht="12.75" customHeight="1">
      <c r="F547" s="56"/>
      <c r="G547" s="56"/>
      <c r="H547" s="56"/>
      <c r="I547" s="56"/>
      <c r="J547" s="41"/>
      <c r="K547" s="56"/>
      <c r="L547" s="56"/>
      <c r="M547" s="56"/>
      <c r="O547" s="41"/>
      <c r="R547" s="56"/>
    </row>
    <row r="548" spans="6:18" ht="12.75" customHeight="1">
      <c r="F548" s="56"/>
      <c r="G548" s="56"/>
      <c r="H548" s="56"/>
      <c r="I548" s="56"/>
      <c r="J548" s="41"/>
      <c r="K548" s="56"/>
      <c r="L548" s="56"/>
      <c r="M548" s="56"/>
      <c r="O548" s="41"/>
      <c r="R548" s="56"/>
    </row>
    <row r="549" spans="6:18" ht="12.75" customHeight="1">
      <c r="F549" s="56"/>
      <c r="G549" s="56"/>
      <c r="H549" s="56"/>
      <c r="I549" s="56"/>
      <c r="J549" s="41"/>
      <c r="K549" s="56"/>
      <c r="L549" s="56"/>
      <c r="M549" s="56"/>
      <c r="O549" s="41"/>
      <c r="R549" s="56"/>
    </row>
    <row r="550" spans="6:18" ht="12.75" customHeight="1">
      <c r="F550" s="56"/>
      <c r="G550" s="56"/>
      <c r="H550" s="56"/>
      <c r="I550" s="56"/>
      <c r="J550" s="41"/>
      <c r="K550" s="56"/>
      <c r="L550" s="56"/>
      <c r="M550" s="56"/>
      <c r="O550" s="41"/>
      <c r="R550" s="56"/>
    </row>
    <row r="551" spans="6:18" ht="12.75" customHeight="1">
      <c r="F551" s="56"/>
      <c r="G551" s="56"/>
      <c r="H551" s="56"/>
      <c r="I551" s="56"/>
      <c r="J551" s="41"/>
      <c r="K551" s="56"/>
      <c r="L551" s="56"/>
      <c r="M551" s="56"/>
      <c r="O551" s="41"/>
      <c r="R551" s="56"/>
    </row>
    <row r="552" spans="6:18" ht="12.75" customHeight="1">
      <c r="F552" s="56"/>
      <c r="G552" s="56"/>
      <c r="H552" s="56"/>
      <c r="I552" s="56"/>
      <c r="J552" s="41"/>
      <c r="K552" s="56"/>
      <c r="L552" s="56"/>
      <c r="M552" s="56"/>
      <c r="O552" s="41"/>
      <c r="R552" s="56"/>
    </row>
    <row r="553" spans="6:18" ht="12.75" customHeight="1">
      <c r="F553" s="56"/>
      <c r="G553" s="56"/>
      <c r="H553" s="56"/>
      <c r="I553" s="56"/>
      <c r="J553" s="41"/>
      <c r="K553" s="56"/>
      <c r="L553" s="56"/>
      <c r="M553" s="56"/>
      <c r="O553" s="41"/>
      <c r="R553" s="56"/>
    </row>
    <row r="554" spans="6:18" ht="12.75" customHeight="1">
      <c r="F554" s="56"/>
      <c r="G554" s="56"/>
      <c r="H554" s="56"/>
      <c r="I554" s="56"/>
      <c r="J554" s="41"/>
      <c r="K554" s="56"/>
      <c r="L554" s="56"/>
      <c r="M554" s="56"/>
      <c r="O554" s="41"/>
      <c r="R554" s="56"/>
    </row>
    <row r="555" spans="6:18" ht="12.75" customHeight="1">
      <c r="F555" s="56"/>
      <c r="G555" s="56"/>
      <c r="H555" s="56"/>
      <c r="I555" s="56"/>
      <c r="J555" s="41"/>
      <c r="K555" s="56"/>
      <c r="L555" s="56"/>
      <c r="M555" s="56"/>
      <c r="O555" s="41"/>
      <c r="R555" s="56"/>
    </row>
    <row r="556" spans="6:18" ht="12.75" customHeight="1">
      <c r="F556" s="56"/>
      <c r="G556" s="56"/>
      <c r="H556" s="56"/>
      <c r="I556" s="56"/>
      <c r="J556" s="41"/>
      <c r="K556" s="56"/>
      <c r="L556" s="56"/>
      <c r="M556" s="56"/>
      <c r="O556" s="41"/>
      <c r="R556" s="56"/>
    </row>
    <row r="557" spans="6:18" ht="12.75" customHeight="1">
      <c r="F557" s="56"/>
      <c r="G557" s="56"/>
      <c r="H557" s="56"/>
      <c r="I557" s="56"/>
      <c r="J557" s="41"/>
      <c r="K557" s="56"/>
      <c r="L557" s="56"/>
      <c r="M557" s="56"/>
      <c r="O557" s="41"/>
      <c r="R557" s="56"/>
    </row>
    <row r="558" spans="6:18" ht="12.75" customHeight="1">
      <c r="F558" s="56"/>
      <c r="G558" s="56"/>
      <c r="H558" s="56"/>
      <c r="I558" s="56"/>
      <c r="J558" s="41"/>
      <c r="K558" s="56"/>
      <c r="L558" s="56"/>
      <c r="M558" s="56"/>
      <c r="O558" s="41"/>
      <c r="R558" s="56"/>
    </row>
  </sheetData>
  <autoFilter ref="R1:R381"/>
  <mergeCells count="6">
    <mergeCell ref="P109:P110"/>
    <mergeCell ref="J109:J110"/>
    <mergeCell ref="A109:A110"/>
    <mergeCell ref="B109:B110"/>
    <mergeCell ref="M109:M110"/>
    <mergeCell ref="O109:O110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</cp:lastModifiedBy>
  <cp:lastPrinted>2019-09-05T08:25:00Z</cp:lastPrinted>
  <dcterms:created xsi:type="dcterms:W3CDTF">2015-06-08T02:34:00Z</dcterms:created>
  <dcterms:modified xsi:type="dcterms:W3CDTF">2022-03-23T18:46:39Z</dcterms:modified>
</cp:coreProperties>
</file>