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F&amp;O)'!$R$1:$R$323</definedName>
    <definedName name="_xlnm._FilterDatabase" localSheetId="1" hidden="1">'Future Intra'!$B$13:$P$13</definedName>
  </definedNames>
  <calcPr calcId="125725"/>
</workbook>
</file>

<file path=xl/calcChain.xml><?xml version="1.0" encoding="utf-8"?>
<calcChain xmlns="http://schemas.openxmlformats.org/spreadsheetml/2006/main">
  <c r="M105" i="6"/>
  <c r="K104"/>
  <c r="M104" s="1"/>
  <c r="K100"/>
  <c r="M100" s="1"/>
  <c r="K108"/>
  <c r="M108" s="1"/>
  <c r="L66"/>
  <c r="K66"/>
  <c r="L65"/>
  <c r="K65"/>
  <c r="L21"/>
  <c r="M21" s="1"/>
  <c r="K21"/>
  <c r="L18"/>
  <c r="K18"/>
  <c r="L38"/>
  <c r="K38"/>
  <c r="L37"/>
  <c r="K37"/>
  <c r="M90"/>
  <c r="K90"/>
  <c r="K107"/>
  <c r="M107" s="1"/>
  <c r="K103"/>
  <c r="M103" s="1"/>
  <c r="L36"/>
  <c r="K36"/>
  <c r="K99"/>
  <c r="M99" s="1"/>
  <c r="L63"/>
  <c r="K63"/>
  <c r="L39"/>
  <c r="K39"/>
  <c r="M39" s="1"/>
  <c r="K102"/>
  <c r="M102" s="1"/>
  <c r="L64"/>
  <c r="M64" s="1"/>
  <c r="K64"/>
  <c r="K101"/>
  <c r="M101" s="1"/>
  <c r="L35"/>
  <c r="K35"/>
  <c r="L32"/>
  <c r="K32"/>
  <c r="K98"/>
  <c r="M98" s="1"/>
  <c r="K97"/>
  <c r="M97" s="1"/>
  <c r="K96"/>
  <c r="M96" s="1"/>
  <c r="L61"/>
  <c r="K61"/>
  <c r="L62"/>
  <c r="K62"/>
  <c r="K92"/>
  <c r="M92" s="1"/>
  <c r="K95"/>
  <c r="M95" s="1"/>
  <c r="K94"/>
  <c r="M94" s="1"/>
  <c r="M36" l="1"/>
  <c r="M38"/>
  <c r="M66"/>
  <c r="M65"/>
  <c r="M18"/>
  <c r="M37"/>
  <c r="M61"/>
  <c r="M62"/>
  <c r="M63"/>
  <c r="M35"/>
  <c r="M32"/>
  <c r="K81"/>
  <c r="M81" s="1"/>
  <c r="K93"/>
  <c r="M93" s="1"/>
  <c r="L58"/>
  <c r="K58"/>
  <c r="L60"/>
  <c r="K60"/>
  <c r="K89"/>
  <c r="M89" s="1"/>
  <c r="K88"/>
  <c r="M88" s="1"/>
  <c r="L20"/>
  <c r="K20"/>
  <c r="K87"/>
  <c r="M87" s="1"/>
  <c r="L59"/>
  <c r="K59"/>
  <c r="L57"/>
  <c r="K57"/>
  <c r="L33"/>
  <c r="K33"/>
  <c r="L54"/>
  <c r="K54"/>
  <c r="L52"/>
  <c r="K52"/>
  <c r="L17"/>
  <c r="K17"/>
  <c r="K86"/>
  <c r="M86" s="1"/>
  <c r="L56"/>
  <c r="K56"/>
  <c r="K85"/>
  <c r="M85" s="1"/>
  <c r="K306"/>
  <c r="L306" s="1"/>
  <c r="K83"/>
  <c r="M83" s="1"/>
  <c r="L19"/>
  <c r="K19"/>
  <c r="L55"/>
  <c r="K55"/>
  <c r="M60" l="1"/>
  <c r="M58"/>
  <c r="M17"/>
  <c r="M52"/>
  <c r="M33"/>
  <c r="M20"/>
  <c r="M57"/>
  <c r="M55"/>
  <c r="M59"/>
  <c r="M54"/>
  <c r="M56"/>
  <c r="M19"/>
  <c r="L53"/>
  <c r="K53"/>
  <c r="M53" l="1"/>
  <c r="K84"/>
  <c r="M84" s="1"/>
  <c r="K82"/>
  <c r="M82" s="1"/>
  <c r="K78"/>
  <c r="M78" s="1"/>
  <c r="K79"/>
  <c r="M79" s="1"/>
  <c r="L13"/>
  <c r="K13"/>
  <c r="L16"/>
  <c r="K16"/>
  <c r="K80"/>
  <c r="M80" s="1"/>
  <c r="K77"/>
  <c r="M77" s="1"/>
  <c r="K76"/>
  <c r="M76" s="1"/>
  <c r="K75"/>
  <c r="M75" s="1"/>
  <c r="M16" l="1"/>
  <c r="M13"/>
  <c r="L34"/>
  <c r="K34"/>
  <c r="L31"/>
  <c r="K31"/>
  <c r="L11"/>
  <c r="K11"/>
  <c r="L14"/>
  <c r="K14"/>
  <c r="P15"/>
  <c r="M31" l="1"/>
  <c r="M34"/>
  <c r="M11"/>
  <c r="M14"/>
  <c r="P12" l="1"/>
  <c r="L10" l="1"/>
  <c r="P118"/>
  <c r="L118"/>
  <c r="K118"/>
  <c r="M10" l="1"/>
  <c r="M118"/>
  <c r="K285" l="1"/>
  <c r="L285" s="1"/>
  <c r="K305" l="1"/>
  <c r="L305" s="1"/>
  <c r="K304"/>
  <c r="L304" s="1"/>
  <c r="K303"/>
  <c r="L303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1"/>
  <c r="L291" s="1"/>
  <c r="K290"/>
  <c r="L290" s="1"/>
  <c r="K289"/>
  <c r="L289" s="1"/>
  <c r="K288"/>
  <c r="L288" s="1"/>
  <c r="K287"/>
  <c r="L287" s="1"/>
  <c r="K286"/>
  <c r="L286" s="1"/>
  <c r="K284"/>
  <c r="L284" s="1"/>
  <c r="K283"/>
  <c r="L283" s="1"/>
  <c r="K282"/>
  <c r="L282" s="1"/>
  <c r="F281"/>
  <c r="K281" s="1"/>
  <c r="L281" s="1"/>
  <c r="K280"/>
  <c r="L280" s="1"/>
  <c r="K279"/>
  <c r="L279" s="1"/>
  <c r="K278"/>
  <c r="L278" s="1"/>
  <c r="K277"/>
  <c r="L277" s="1"/>
  <c r="K276"/>
  <c r="L276" s="1"/>
  <c r="F275"/>
  <c r="K275" s="1"/>
  <c r="L275" s="1"/>
  <c r="F274"/>
  <c r="K274" s="1"/>
  <c r="L274" s="1"/>
  <c r="K273"/>
  <c r="L273" s="1"/>
  <c r="F272"/>
  <c r="K272" s="1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6"/>
  <c r="L256" s="1"/>
  <c r="K254"/>
  <c r="L254" s="1"/>
  <c r="K253"/>
  <c r="L253" s="1"/>
  <c r="F252"/>
  <c r="K252" s="1"/>
  <c r="L252" s="1"/>
  <c r="K251"/>
  <c r="L251" s="1"/>
  <c r="K248"/>
  <c r="L248" s="1"/>
  <c r="K247"/>
  <c r="L247" s="1"/>
  <c r="K246"/>
  <c r="L246" s="1"/>
  <c r="K243"/>
  <c r="L243" s="1"/>
  <c r="K242"/>
  <c r="L242" s="1"/>
  <c r="K241"/>
  <c r="L241" s="1"/>
  <c r="K240"/>
  <c r="L240" s="1"/>
  <c r="K239"/>
  <c r="L239" s="1"/>
  <c r="K238"/>
  <c r="L238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6"/>
  <c r="L226" s="1"/>
  <c r="K224"/>
  <c r="L224" s="1"/>
  <c r="K222"/>
  <c r="L222" s="1"/>
  <c r="K220"/>
  <c r="L220" s="1"/>
  <c r="K219"/>
  <c r="L219" s="1"/>
  <c r="K218"/>
  <c r="L218" s="1"/>
  <c r="K216"/>
  <c r="L216" s="1"/>
  <c r="K215"/>
  <c r="L215" s="1"/>
  <c r="K214"/>
  <c r="L214" s="1"/>
  <c r="K213"/>
  <c r="K212"/>
  <c r="L212" s="1"/>
  <c r="K211"/>
  <c r="L211" s="1"/>
  <c r="K209"/>
  <c r="L209" s="1"/>
  <c r="K208"/>
  <c r="L208" s="1"/>
  <c r="K207"/>
  <c r="L207" s="1"/>
  <c r="K206"/>
  <c r="L206" s="1"/>
  <c r="K205"/>
  <c r="L205" s="1"/>
  <c r="F204"/>
  <c r="K204" s="1"/>
  <c r="L204" s="1"/>
  <c r="H203"/>
  <c r="K203" s="1"/>
  <c r="L203" s="1"/>
  <c r="K200"/>
  <c r="L200" s="1"/>
  <c r="K199"/>
  <c r="L199" s="1"/>
  <c r="K198"/>
  <c r="L198" s="1"/>
  <c r="K197"/>
  <c r="L197" s="1"/>
  <c r="K196"/>
  <c r="L196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H169"/>
  <c r="K169" s="1"/>
  <c r="L169" s="1"/>
  <c r="F168"/>
  <c r="K168" s="1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M7"/>
  <c r="D7" i="5"/>
  <c r="K6" i="4"/>
  <c r="K6" i="3"/>
  <c r="L6" i="2"/>
</calcChain>
</file>

<file path=xl/sharedStrings.xml><?xml version="1.0" encoding="utf-8"?>
<sst xmlns="http://schemas.openxmlformats.org/spreadsheetml/2006/main" count="2950" uniqueCount="1149">
  <si>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</si>
  <si>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</si>
  <si>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</si>
  <si>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</si>
  <si>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</si>
  <si>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</si>
  <si>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</si>
  <si>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</si>
  <si>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</si>
  <si>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</si>
  <si>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</si>
  <si>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</si>
  <si>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</si>
  <si>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</si>
  <si>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</si>
  <si>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</si>
  <si>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</si>
  <si>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</si>
  <si>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</si>
  <si>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</si>
  <si>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</si>
  <si>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</si>
  <si>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</si>
  <si>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</si>
  <si>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</si>
  <si>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</si>
  <si>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</si>
  <si>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</si>
  <si>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</si>
  <si>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</si>
  <si>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</si>
  <si>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</si>
  <si>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</si>
  <si>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</si>
  <si>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</si>
  <si>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</si>
  <si>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</si>
  <si>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</si>
  <si>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</si>
  <si>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</si>
  <si>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</si>
  <si>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</si>
  <si>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</si>
  <si>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</si>
  <si>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</si>
  <si>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</si>
  <si>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</si>
  <si>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</si>
  <si>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</si>
  <si>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</si>
  <si>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</si>
  <si>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</si>
  <si>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</si>
  <si>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</si>
  <si>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</si>
  <si>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</si>
  <si>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</si>
  <si>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</si>
  <si>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</si>
  <si>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</si>
  <si>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</si>
  <si>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</si>
  <si>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</si>
  <si>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</si>
  <si>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</si>
  <si>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</si>
  <si>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</si>
  <si>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</si>
  <si>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</si>
  <si>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</si>
  <si>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</si>
  <si>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</si>
  <si>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</si>
  <si>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</si>
  <si>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</si>
  <si>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</si>
  <si>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</si>
  <si>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</si>
  <si>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</si>
  <si>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</si>
  <si>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</si>
  <si>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</si>
  <si>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</si>
  <si>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</si>
  <si>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</si>
  <si>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</si>
  <si>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</si>
  <si>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</si>
  <si>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</si>
  <si>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</si>
  <si>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</si>
  <si>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</si>
  <si>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</si>
  <si>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</si>
  <si>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</si>
  <si>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</si>
  <si>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</si>
  <si>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</si>
  <si>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</si>
  <si>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</si>
  <si>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</si>
  <si>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</si>
  <si>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</si>
  <si>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</si>
  <si>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</si>
  <si>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</si>
  <si>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</si>
  <si>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</si>
  <si>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</si>
  <si>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</si>
  <si>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</si>
  <si>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</si>
  <si>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</si>
  <si>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</si>
  <si>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</si>
  <si>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</si>
  <si>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</si>
  <si>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</si>
  <si>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</si>
  <si>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</si>
  <si>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</si>
  <si>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</si>
  <si>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</si>
  <si>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</si>
  <si>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</si>
  <si>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</si>
  <si>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</si>
  <si>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</si>
  <si>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</si>
  <si>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</si>
  <si>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</si>
  <si>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</si>
  <si>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</si>
  <si>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</si>
  <si>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</si>
  <si>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</si>
  <si>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</si>
  <si>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</si>
  <si>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</si>
  <si>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</si>
  <si>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</si>
  <si>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</si>
  <si>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</si>
  <si>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</si>
  <si>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</si>
  <si>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</si>
  <si>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</si>
  <si>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</si>
  <si>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</si>
  <si>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</si>
  <si>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</si>
  <si>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</si>
  <si>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</si>
  <si>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</si>
  <si>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</si>
  <si>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</si>
  <si>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</si>
  <si>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</si>
  <si>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</si>
  <si>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</si>
  <si>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</si>
  <si>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</si>
  <si>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</si>
  <si>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</si>
  <si>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</si>
  <si>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</si>
  <si>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</si>
  <si>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</si>
  <si>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</si>
  <si>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</si>
  <si>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</si>
  <si>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</si>
  <si>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</si>
  <si>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</si>
  <si>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</si>
  <si>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</si>
  <si>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</si>
  <si>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</si>
  <si>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</si>
  <si>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</si>
  <si>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</si>
  <si>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</si>
  <si>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</si>
  <si>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</si>
  <si>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</si>
  <si>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</si>
  <si>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</si>
  <si>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</si>
  <si>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</si>
  <si>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</si>
  <si>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</si>
  <si>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</si>
  <si>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</si>
  <si>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</si>
  <si>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</si>
  <si>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</si>
  <si>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</si>
  <si>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</si>
  <si>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</si>
  <si>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</si>
  <si>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</si>
  <si>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</si>
  <si>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</si>
  <si>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</si>
  <si>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</si>
  <si>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</si>
  <si>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</si>
  <si>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</si>
  <si>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</si>
  <si>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</si>
  <si>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</si>
  <si>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</si>
  <si>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</si>
  <si>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</si>
  <si>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</si>
  <si>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</si>
  <si>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</si>
  <si>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</si>
  <si>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</si>
  <si>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</si>
  <si>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</si>
  <si>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</si>
  <si>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</si>
  <si>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</si>
  <si>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</si>
  <si>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</si>
  <si>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</si>
  <si>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</si>
  <si>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</si>
  <si>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</si>
  <si>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</si>
  <si>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</si>
  <si>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</si>
  <si>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</si>
  <si>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</si>
  <si>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</si>
  <si>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</si>
  <si>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</si>
  <si>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</si>
  <si>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</si>
  <si>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</si>
  <si>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</si>
  <si>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</si>
  <si>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</si>
  <si>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</si>
  <si>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</si>
  <si>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</si>
  <si>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</si>
  <si>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</si>
  <si>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</si>
  <si>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</si>
  <si>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</si>
  <si>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</si>
  <si>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</si>
  <si>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</si>
  <si>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</si>
  <si>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</si>
  <si>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</si>
  <si>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</si>
  <si>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</si>
  <si>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</si>
  <si>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</si>
  <si>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</si>
  <si>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</si>
  <si>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</si>
  <si>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</si>
  <si>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</si>
  <si>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</si>
  <si>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</si>
  <si>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</si>
  <si>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</si>
  <si>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</si>
  <si>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</si>
  <si>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</si>
  <si>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</si>
  <si>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</si>
  <si>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</si>
  <si>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</si>
  <si>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</si>
  <si>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</si>
  <si>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</si>
  <si>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</si>
  <si>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</si>
  <si>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</si>
  <si>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</si>
  <si>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</si>
  <si>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</si>
  <si>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</si>
  <si>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</si>
  <si>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</si>
  <si>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</si>
  <si>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</si>
  <si>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</si>
  <si>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</si>
  <si>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</si>
  <si>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</si>
  <si>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</si>
  <si>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</si>
  <si>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</si>
  <si>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</si>
  <si>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</si>
  <si>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</si>
  <si>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</si>
  <si>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</si>
  <si>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</si>
  <si>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</si>
  <si>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</si>
  <si>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</si>
  <si>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</si>
  <si>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</si>
  <si>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</si>
  <si>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</si>
  <si>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</si>
  <si>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</si>
  <si>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</si>
  <si>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</si>
  <si>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</si>
  <si>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</si>
  <si>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</si>
  <si>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</si>
  <si>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</si>
  <si>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</si>
  <si>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</si>
  <si>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</si>
  <si>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</si>
  <si>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</si>
  <si>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</si>
  <si>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</si>
  <si>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</si>
  <si>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</si>
  <si>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</si>
  <si>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</si>
  <si>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</si>
  <si>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</si>
  <si>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</si>
  <si>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</si>
  <si>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</si>
  <si>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</si>
  <si>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</si>
  <si>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</si>
  <si>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</si>
  <si>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</si>
  <si>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</si>
  <si>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</si>
  <si>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</si>
  <si>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</si>
  <si>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</si>
  <si>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</si>
  <si>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</si>
  <si>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</si>
  <si>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</si>
  <si>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</si>
  <si>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</si>
  <si>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</si>
  <si>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</si>
  <si>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</si>
  <si>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</si>
  <si>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</si>
  <si>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</si>
  <si>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</si>
  <si>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</si>
  <si>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</si>
  <si>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</si>
  <si>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</si>
  <si>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</si>
  <si>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</si>
  <si>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</si>
  <si>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</si>
  <si>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</si>
  <si>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</si>
  <si>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</si>
  <si>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</si>
  <si>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</si>
  <si>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</si>
  <si>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</si>
  <si>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</si>
  <si>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</si>
  <si>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</si>
  <si>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</si>
  <si>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</si>
  <si>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</si>
  <si>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</si>
  <si>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</si>
  <si>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</si>
  <si>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</si>
  <si>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</si>
  <si>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</si>
  <si>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</si>
  <si>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</si>
  <si>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</si>
  <si>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</si>
  <si>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</si>
  <si>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</si>
  <si>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</si>
  <si>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</si>
  <si>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</si>
  <si>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</si>
  <si>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</si>
  <si>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</si>
  <si>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</si>
  <si>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</si>
  <si>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</si>
  <si>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</si>
  <si>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</si>
  <si>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</si>
  <si>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</si>
  <si>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</si>
  <si>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</si>
  <si>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</si>
  <si>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</si>
  <si>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</si>
  <si>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</si>
  <si>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</si>
  <si>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</si>
  <si>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</si>
  <si>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</si>
  <si>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</si>
  <si>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</si>
  <si>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</si>
  <si>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</si>
  <si>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</si>
  <si>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</si>
  <si>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</si>
  <si>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</si>
  <si>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</si>
  <si>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</si>
  <si>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</si>
  <si>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</si>
  <si>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</si>
  <si>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</si>
  <si>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</si>
  <si>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</si>
  <si>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</si>
  <si>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</si>
  <si>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</si>
  <si>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</si>
  <si>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</si>
  <si>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</si>
  <si>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</si>
  <si>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</si>
  <si>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</si>
  <si>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</si>
  <si>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</si>
  <si>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</si>
  <si>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</si>
  <si>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</si>
  <si>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</si>
  <si>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</si>
  <si>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</si>
  <si>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</si>
  <si>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</si>
  <si>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</si>
  <si>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</si>
  <si>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</si>
  <si>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</si>
  <si>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</si>
  <si>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</si>
  <si>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</si>
  <si>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</si>
  <si>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</si>
  <si>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</si>
  <si>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</si>
  <si>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</si>
  <si>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</si>
  <si>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</si>
  <si>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</si>
  <si>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</si>
  <si>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</si>
  <si>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</si>
  <si>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</si>
  <si>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</si>
  <si>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</si>
  <si>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</si>
  <si>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</si>
  <si>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</si>
  <si>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</si>
  <si>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</si>
  <si>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</si>
  <si>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</si>
  <si>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</si>
  <si>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</si>
  <si>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</si>
  <si>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</si>
  <si>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</si>
  <si>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</si>
  <si>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</si>
  <si>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</si>
  <si>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</si>
  <si>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</si>
  <si>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</si>
  <si>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</si>
  <si>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</si>
  <si>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</si>
  <si>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</si>
  <si>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</si>
  <si>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</si>
  <si>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</si>
  <si>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</si>
  <si>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</si>
  <si>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</si>
  <si>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</si>
  <si>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</si>
  <si>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</si>
  <si>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</si>
  <si>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</si>
  <si>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</si>
  <si>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</si>
  <si>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</si>
  <si>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</si>
  <si>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</si>
  <si>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</si>
  <si>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</si>
  <si>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</si>
  <si>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</si>
  <si>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</si>
  <si>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</si>
  <si>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</si>
  <si>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</si>
  <si>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</si>
  <si>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</si>
  <si>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</si>
  <si>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</si>
  <si>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</si>
  <si>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</si>
  <si>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</si>
  <si>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</si>
  <si>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</si>
  <si>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</si>
  <si>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</si>
  <si>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</si>
  <si>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</si>
  <si>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</si>
  <si>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</si>
  <si>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</si>
  <si>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</si>
  <si>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</si>
  <si>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</si>
  <si>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</si>
  <si>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</si>
  <si>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</si>
  <si>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</si>
  <si>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</si>
  <si>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</si>
  <si>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</si>
  <si>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</si>
  <si>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</si>
  <si>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</si>
  <si>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</si>
  <si>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</si>
  <si>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</si>
  <si>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</si>
  <si>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</si>
  <si>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</si>
  <si>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</si>
  <si>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</si>
  <si>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</si>
  <si>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</si>
  <si>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</si>
  <si>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</si>
  <si>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</si>
  <si>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</si>
  <si>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</si>
  <si>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</si>
  <si>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</si>
  <si>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</si>
  <si>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</si>
  <si>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</si>
  <si>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</si>
  <si>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</si>
  <si>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</si>
  <si>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</si>
  <si>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</si>
  <si>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</si>
  <si>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</si>
  <si>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</si>
  <si>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</si>
  <si>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</si>
  <si>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</si>
  <si>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</si>
  <si>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</si>
  <si>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</si>
  <si>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</si>
  <si>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</si>
  <si>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</si>
  <si>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</si>
  <si>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</si>
  <si>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</si>
  <si>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</si>
  <si>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</si>
  <si>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</si>
  <si>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</si>
  <si>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</si>
  <si>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</si>
  <si>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</si>
  <si>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</si>
  <si>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</si>
  <si>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</si>
  <si>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</si>
  <si>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</si>
  <si>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</si>
  <si>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</si>
  <si>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</si>
  <si>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</si>
  <si>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</si>
  <si>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</si>
  <si>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</si>
  <si>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</si>
  <si>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</si>
  <si>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</si>
  <si>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</si>
  <si>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</si>
  <si>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</si>
  <si>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</si>
  <si>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</si>
  <si>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</si>
  <si>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</si>
  <si>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</si>
  <si>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</si>
  <si>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</si>
  <si>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</si>
  <si>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</si>
  <si>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</si>
  <si>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</si>
  <si>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</si>
  <si>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</si>
  <si>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</si>
  <si>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</si>
  <si>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</si>
  <si>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</si>
  <si>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</si>
  <si>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</si>
  <si>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</si>
  <si>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</si>
  <si>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</si>
  <si>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</si>
  <si>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</si>
  <si>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</si>
  <si>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</si>
  <si>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</si>
  <si>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</si>
  <si>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</si>
  <si>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</si>
  <si>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</si>
  <si>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</si>
  <si>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</si>
  <si>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</si>
  <si>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</si>
  <si>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</si>
  <si>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</si>
  <si>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</si>
  <si>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</si>
  <si>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</si>
  <si>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</si>
  <si>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</si>
  <si>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</si>
  <si>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</si>
  <si>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</si>
  <si>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</si>
  <si>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</si>
  <si>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</si>
  <si>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</si>
  <si>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</si>
  <si>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</si>
  <si>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</si>
  <si>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</si>
  <si>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</si>
  <si>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</si>
  <si>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</si>
  <si>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</si>
  <si>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</si>
  <si>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</si>
  <si>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</si>
  <si>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</si>
  <si>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</si>
  <si>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</si>
  <si>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</si>
  <si>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</si>
  <si>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</si>
  <si>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</si>
  <si>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</si>
  <si>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</si>
  <si>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</si>
  <si>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</si>
  <si>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</si>
  <si>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</si>
  <si>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</si>
  <si>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</si>
  <si>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</si>
  <si>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</si>
  <si>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</si>
  <si>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</si>
  <si>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</si>
  <si>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</si>
  <si>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</si>
  <si>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</si>
  <si>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</si>
  <si>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</si>
  <si>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</si>
  <si>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</si>
  <si>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</si>
  <si>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</si>
  <si>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</si>
  <si>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</si>
  <si>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</si>
  <si>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</si>
  <si>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</si>
  <si>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</si>
  <si>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</si>
  <si>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</si>
  <si>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</si>
  <si>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</si>
  <si>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</si>
  <si>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</si>
  <si>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</si>
  <si>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</si>
  <si>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</si>
  <si>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</si>
  <si>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</si>
  <si>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</si>
  <si>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</si>
  <si>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</si>
  <si>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</si>
  <si>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</si>
  <si>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</si>
  <si>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</si>
  <si>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</si>
  <si>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</si>
  <si>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</si>
  <si>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</si>
  <si>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</si>
  <si>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</si>
  <si>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</si>
  <si>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</si>
  <si>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</si>
  <si>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</si>
  <si>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</si>
  <si>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</si>
  <si>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</si>
  <si>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</si>
  <si>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</si>
  <si>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</si>
  <si>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</si>
  <si>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</si>
  <si>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</si>
  <si>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</si>
  <si>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</si>
  <si>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</si>
  <si>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</si>
  <si>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</si>
  <si>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</si>
  <si>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</si>
  <si>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</si>
  <si>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</si>
  <si>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</si>
  <si>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</si>
  <si>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</si>
  <si>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</si>
  <si>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</si>
  <si>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</si>
  <si>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</si>
  <si>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</si>
  <si>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</si>
  <si>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</si>
  <si>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</si>
  <si>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</si>
  <si>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</si>
  <si>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</si>
  <si>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</si>
  <si>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</si>
  <si>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</si>
  <si>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</si>
  <si>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</si>
  <si>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</si>
  <si>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</si>
  <si>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</si>
  <si>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</si>
  <si>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</si>
  <si>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</si>
  <si>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</si>
  <si>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</si>
  <si>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</si>
  <si>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</si>
  <si>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</si>
  <si>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</si>
  <si>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</si>
  <si>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</si>
  <si>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</si>
  <si>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</si>
  <si>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</si>
  <si>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</si>
  <si>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</si>
  <si>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</si>
  <si>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</si>
  <si>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</si>
  <si>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</si>
  <si>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</si>
  <si>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</si>
  <si>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</si>
  <si>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</si>
  <si>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</si>
  <si>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</si>
  <si>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</si>
  <si>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</si>
  <si>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</si>
  <si>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</si>
  <si>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</si>
  <si>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</si>
  <si>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</si>
  <si>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</si>
  <si>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</si>
  <si>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</si>
  <si>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</si>
  <si>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</si>
  <si>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</si>
  <si>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</si>
  <si>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</si>
  <si>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</si>
  <si>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</si>
  <si>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</si>
  <si>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</si>
  <si>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</si>
  <si>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</si>
  <si>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</si>
  <si>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</si>
  <si>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</si>
  <si>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</si>
  <si>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</si>
  <si>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</si>
  <si>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</si>
  <si>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Part profit of Rs.29.5/-</t>
  </si>
  <si>
    <t>1680-1720</t>
  </si>
  <si>
    <t>KIMS</t>
  </si>
  <si>
    <t>1225-1245</t>
  </si>
  <si>
    <t>Market Closing Price</t>
  </si>
  <si>
    <t>715-725</t>
  </si>
  <si>
    <t>820-850</t>
  </si>
  <si>
    <t>4200-4300</t>
  </si>
  <si>
    <t>FILATEX</t>
  </si>
  <si>
    <t>7700-8000</t>
  </si>
  <si>
    <t>HIKAL</t>
  </si>
  <si>
    <t>310-320</t>
  </si>
  <si>
    <t>45-46</t>
  </si>
  <si>
    <t>320-340</t>
  </si>
  <si>
    <t>115-120</t>
  </si>
  <si>
    <t>5400-6000</t>
  </si>
  <si>
    <t>3020-3050</t>
  </si>
  <si>
    <t>120-140</t>
  </si>
  <si>
    <t>3600-3650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</si>
  <si>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</si>
  <si>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</si>
  <si>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</si>
  <si>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</si>
  <si>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</si>
  <si>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</si>
  <si>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</si>
  <si>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</si>
  <si>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</si>
  <si>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</si>
  <si>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</si>
  <si>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</si>
  <si>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</si>
  <si>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</si>
  <si>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</si>
  <si>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</si>
  <si>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</si>
  <si>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</si>
  <si>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</si>
  <si>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</si>
  <si>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</si>
  <si>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</si>
  <si>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</si>
  <si>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</si>
  <si>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</si>
  <si>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</si>
  <si>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432-445</t>
  </si>
  <si>
    <t>Profit of Rs.75/-</t>
  </si>
  <si>
    <t>520-530</t>
  </si>
  <si>
    <t>500-520</t>
  </si>
  <si>
    <t>1070-1120</t>
  </si>
  <si>
    <t>Profit of Rs.15/-</t>
  </si>
  <si>
    <t>HINDUNILVR NOV FUT</t>
  </si>
  <si>
    <t>2460-2480</t>
  </si>
  <si>
    <t>NIFTY 17850 PE 3 NOV</t>
  </si>
  <si>
    <t>215-225</t>
  </si>
  <si>
    <t>HDFC NOV FUT</t>
  </si>
  <si>
    <t>2940-2960</t>
  </si>
  <si>
    <t>COLPAL NOV FUT</t>
  </si>
  <si>
    <t>1580-1600</t>
  </si>
  <si>
    <t>NIFTY 17950 CE 3 NOV</t>
  </si>
  <si>
    <t xml:space="preserve">BANKNIFTY 39800 CE 3 NOV </t>
  </si>
  <si>
    <t>320-400</t>
  </si>
  <si>
    <t>NIFTY 17900 CE 3 NOV</t>
  </si>
  <si>
    <t>120-150</t>
  </si>
  <si>
    <t>HDFC 2950 CE NOV</t>
  </si>
  <si>
    <t>65-80</t>
  </si>
  <si>
    <t>BANKNIFTY 40000 CE 3 NOV</t>
  </si>
  <si>
    <t>260-350</t>
  </si>
  <si>
    <t>Profit of Rs.13/-</t>
  </si>
  <si>
    <t>Profit of Rs.50/-</t>
  </si>
  <si>
    <t>Loss of Rs.165/-</t>
  </si>
  <si>
    <t>HINDUNILVR 2460 CE NOV</t>
  </si>
  <si>
    <t>55-70</t>
  </si>
  <si>
    <t>NIFTY 18000 PE 3 NOV</t>
  </si>
  <si>
    <t>100-110</t>
  </si>
  <si>
    <t>Profit of Rs.20/-</t>
  </si>
  <si>
    <t>NIFTY 17900 CE 3-NOV</t>
  </si>
  <si>
    <t>40-60</t>
  </si>
  <si>
    <t>Loss of Rs.19/-</t>
  </si>
  <si>
    <t>Profit of Rs.30.5/-</t>
  </si>
  <si>
    <t>Retail Research Technical Calls &amp; Fundamental Performance Report for the month of Nov-2021</t>
  </si>
  <si>
    <t>Loss of Rs.42.50/-</t>
  </si>
  <si>
    <t>NIFTY 17700 PE 25-NOV</t>
  </si>
  <si>
    <t>160-180</t>
  </si>
  <si>
    <t>Profit of Rs.22.5/-</t>
  </si>
  <si>
    <t>SIEMENS NOV FUT</t>
  </si>
  <si>
    <t>2375-2400</t>
  </si>
  <si>
    <t>Loss of Rs.27/-</t>
  </si>
  <si>
    <t>NIFTY NOV FUT</t>
  </si>
  <si>
    <t>Sell</t>
  </si>
  <si>
    <t>17900-17800</t>
  </si>
  <si>
    <t>ALPHA LEON ENTERPRISES LLP</t>
  </si>
  <si>
    <t>Profit of Rs.430/-</t>
  </si>
  <si>
    <t>Loss of Rs.200/-</t>
  </si>
  <si>
    <t>Profit of Rs.13.5/-</t>
  </si>
  <si>
    <t>Profit of Rs.27/-</t>
  </si>
  <si>
    <t>Profit of Rs.23/-</t>
  </si>
  <si>
    <t>1740-1800</t>
  </si>
  <si>
    <t>Profit of Rs.45/-</t>
  </si>
  <si>
    <t>3100-3200</t>
  </si>
  <si>
    <t>ICICIBANK NOV FUT</t>
  </si>
  <si>
    <t>794-804</t>
  </si>
  <si>
    <t>Profit of Rs.7/-</t>
  </si>
  <si>
    <t>Profit of Rs.7.5/-</t>
  </si>
  <si>
    <t>2420-2480</t>
  </si>
  <si>
    <t>Profit of Rs.8/-</t>
  </si>
  <si>
    <t>Profit of Rs.85/-</t>
  </si>
  <si>
    <t>50-65</t>
  </si>
  <si>
    <t>Profit of Rs.17/-</t>
  </si>
  <si>
    <t>NIFTY 17900 PE 25-NOV</t>
  </si>
  <si>
    <t>NIFTY 17950 PE 11-NOV</t>
  </si>
  <si>
    <t>105-120</t>
  </si>
  <si>
    <t>Loss of Rs.34.5/-</t>
  </si>
  <si>
    <t>17850-17750</t>
  </si>
  <si>
    <t>HDFC 2920 CE NOV</t>
  </si>
  <si>
    <t>62-75</t>
  </si>
  <si>
    <t>2150-2200</t>
  </si>
  <si>
    <t>HDFCBANK NOV FUT</t>
  </si>
  <si>
    <t>1570-1590</t>
  </si>
  <si>
    <t>NIFTY 17900 PE 11-NOV</t>
  </si>
  <si>
    <t>70-100</t>
  </si>
  <si>
    <t>Profit of Rs.24/-</t>
  </si>
  <si>
    <t>Loss of Rs.16/-</t>
  </si>
  <si>
    <t>NIFTY 17900 PE 18-NOV</t>
  </si>
  <si>
    <t>Loss of Rs.33/-</t>
  </si>
  <si>
    <t>Profit of Rs.11/-</t>
  </si>
  <si>
    <t>2450-2490</t>
  </si>
  <si>
    <t>HDFCBANK 1560 CE NOV</t>
  </si>
  <si>
    <t>34-40</t>
  </si>
  <si>
    <t>NSE</t>
  </si>
  <si>
    <t>Loss of Rs.150/-</t>
  </si>
  <si>
    <t>Loss of Rs.39/-</t>
  </si>
  <si>
    <t>Profit of Rs.23.5/-</t>
  </si>
  <si>
    <t>Profit of Rs.5/-</t>
  </si>
  <si>
    <t>CONCOR NOV FUT</t>
  </si>
  <si>
    <t>698-710</t>
  </si>
  <si>
    <t>NIFTY 18050 PE 18-NOV</t>
  </si>
  <si>
    <t>80-100</t>
  </si>
  <si>
    <t>Profit of Rs.20.50/-</t>
  </si>
  <si>
    <t>Profit of Rs.77.5/-</t>
  </si>
  <si>
    <t>Profit of Rs.125/-</t>
  </si>
  <si>
    <t>515-530</t>
  </si>
  <si>
    <t xml:space="preserve">BAJAJ-AUTO 3650 CE NOV </t>
  </si>
  <si>
    <t>70-90</t>
  </si>
  <si>
    <t xml:space="preserve">HDFCBANK NOV FUT </t>
  </si>
  <si>
    <t>30-40</t>
  </si>
  <si>
    <t>BANKNIFTY 38400 CE 18-NOV</t>
  </si>
  <si>
    <t>250-300</t>
  </si>
  <si>
    <t>Loss of Rs.9.5/-</t>
  </si>
  <si>
    <t>LIBAS</t>
  </si>
  <si>
    <t>Libas Consu Products Ltd</t>
  </si>
  <si>
    <t>ANGELONE</t>
  </si>
  <si>
    <t>BANKNIFTY 38300 CE 18-NOV</t>
  </si>
  <si>
    <t>240-300</t>
  </si>
  <si>
    <t>BANKNIFTY 38200 CE 18-NOV</t>
  </si>
  <si>
    <t>740-750</t>
  </si>
  <si>
    <t>149-151</t>
  </si>
  <si>
    <t>Profit of Rs.3.75/-</t>
  </si>
  <si>
    <t>Loss of Rs.32/-</t>
  </si>
  <si>
    <t>Loss of Rs.17.5/-</t>
  </si>
  <si>
    <t>INDTERRAIN</t>
  </si>
  <si>
    <t>Ind Terrain Fashions Ltd</t>
  </si>
  <si>
    <t>Loss of Rs.75/-</t>
  </si>
  <si>
    <t>Loss of Rs.10/-</t>
  </si>
  <si>
    <t>HDFC 2940 CE NOV</t>
  </si>
  <si>
    <t>45-60</t>
  </si>
  <si>
    <t>NIFTY 17750 CE 18-NOV</t>
  </si>
  <si>
    <t>60-80</t>
  </si>
  <si>
    <t>Profit of 42.5/-</t>
  </si>
  <si>
    <t>BANKNIFTY 38300 CE 25-NOV</t>
  </si>
  <si>
    <t>500-550</t>
  </si>
  <si>
    <t>GRAVITON RESEARCH CAPITAL LLP</t>
  </si>
  <si>
    <t>SHAHALLOYS</t>
  </si>
  <si>
    <t>Shah Alloys Limited</t>
  </si>
  <si>
    <t>SUMIT BINANI</t>
  </si>
  <si>
    <t>Loss of Rs.18.5/-</t>
  </si>
  <si>
    <t>Loss of Rs.55/-</t>
  </si>
  <si>
    <t>Loss of Rs.90/-</t>
  </si>
  <si>
    <t xml:space="preserve"> Profit of Rs.50/-</t>
  </si>
  <si>
    <t>Loss of Rs.14.5/-</t>
  </si>
  <si>
    <t>Loss of Rs.23/-</t>
  </si>
  <si>
    <t>AARTIIND NOV FUT</t>
  </si>
  <si>
    <t>950-965</t>
  </si>
  <si>
    <t>Loss of Rs.14/-</t>
  </si>
  <si>
    <t>758-761</t>
  </si>
  <si>
    <t>785-805</t>
  </si>
  <si>
    <t>765-769</t>
  </si>
  <si>
    <t>800-810</t>
  </si>
  <si>
    <t xml:space="preserve">NIFTY 17500 CE 25-NOV </t>
  </si>
  <si>
    <t>Profit of Rs.6/-</t>
  </si>
  <si>
    <t>Loss of Rs.7.25/-</t>
  </si>
  <si>
    <t>Loss of Rs.120/-</t>
  </si>
  <si>
    <t>BANKNIFTY 37600 25-NOV-1</t>
  </si>
  <si>
    <t>BANKNIFTY 38000 25-NOV-2</t>
  </si>
  <si>
    <t>205-215</t>
  </si>
  <si>
    <t>110-120</t>
  </si>
  <si>
    <t>Profit of Rs.191.50/-</t>
  </si>
  <si>
    <t>ABCINDQ</t>
  </si>
  <si>
    <t>RAGHUPATI SINGHANIA</t>
  </si>
  <si>
    <t>ABC FINANCIAL SERVICES PRIVATE LIMITED</t>
  </si>
  <si>
    <t>AJANTSOY</t>
  </si>
  <si>
    <t>DOLLY KHANNA</t>
  </si>
  <si>
    <t>AMRAAGRI</t>
  </si>
  <si>
    <t>SRIKANTH PASUMURTHI</t>
  </si>
  <si>
    <t>BPCAP</t>
  </si>
  <si>
    <t>MANJU SINGHI</t>
  </si>
  <si>
    <t>PRADIP BHAMARE</t>
  </si>
  <si>
    <t>BRIDGESE</t>
  </si>
  <si>
    <t>VISHAL PRAGNESHBHAI SHAH</t>
  </si>
  <si>
    <t>CAMEXLTD</t>
  </si>
  <si>
    <t>KALPESH DEVENDRAKUMAR CHOPRA</t>
  </si>
  <si>
    <t>CANOPYFIN</t>
  </si>
  <si>
    <t>VIJAY LALTAPRASAD YADAV</t>
  </si>
  <si>
    <t>SHEKHAR BATHWAL</t>
  </si>
  <si>
    <t>CAPFIN</t>
  </si>
  <si>
    <t>BABITAMANTRY</t>
  </si>
  <si>
    <t>KIRTIARORA</t>
  </si>
  <si>
    <t>CHOTHANI</t>
  </si>
  <si>
    <t>PREMILA RAJESH SONI</t>
  </si>
  <si>
    <t>HNADVISORYSERVICESLLP</t>
  </si>
  <si>
    <t>DDIL</t>
  </si>
  <si>
    <t>BHAMINI KAMAL PAREKH</t>
  </si>
  <si>
    <t>DEEP</t>
  </si>
  <si>
    <t>INDIACREDIT RISK MANAGEMENT LLP</t>
  </si>
  <si>
    <t>DIGJAMLTD</t>
  </si>
  <si>
    <t>MANSI SHARE &amp; STOCK ADVISORS PRIVATE LIMITED</t>
  </si>
  <si>
    <t>DIGJAM LIMITED</t>
  </si>
  <si>
    <t>DLCL</t>
  </si>
  <si>
    <t>MEENA SINDHWAR</t>
  </si>
  <si>
    <t>GVFILM</t>
  </si>
  <si>
    <t>DEEPTHI BALAGIRI</t>
  </si>
  <si>
    <t>HANSUGAR</t>
  </si>
  <si>
    <t>MUKESH RAGHUNATHMALJI CHANDAN</t>
  </si>
  <si>
    <t>IBINFO</t>
  </si>
  <si>
    <t>RAJKUMAR SHYAMNARAYAN SINGH</t>
  </si>
  <si>
    <t>CHETAN RAMNIKLAL MODI</t>
  </si>
  <si>
    <t>INTELSOFT</t>
  </si>
  <si>
    <t>MICRO LOGISTICS INDIA PRIVATE LIMITED</t>
  </si>
  <si>
    <t>IONEXCHANG</t>
  </si>
  <si>
    <t>PLUTUS WEALTH MANAGEMENT LLP</t>
  </si>
  <si>
    <t>LOOKS</t>
  </si>
  <si>
    <t>LYKALABS</t>
  </si>
  <si>
    <t>SHREYANS JASHWANTLAL SHAH</t>
  </si>
  <si>
    <t>VIPUL PRIYAKANT DALAL</t>
  </si>
  <si>
    <t>IPCA LABORATORIES LIMITED</t>
  </si>
  <si>
    <t>MAYUKH</t>
  </si>
  <si>
    <t>NATRAJPR</t>
  </si>
  <si>
    <t>NATURAL</t>
  </si>
  <si>
    <t>RIPALBEN DHARMIKKUMAR PARIKH</t>
  </si>
  <si>
    <t>RAJESHKUMAR RAMESHCHANDRA GUPTA</t>
  </si>
  <si>
    <t>ONTIC</t>
  </si>
  <si>
    <t>GOENKA BUSINESS &amp; FINANCE LIMITED</t>
  </si>
  <si>
    <t>VAIBHAV RAJENDRA DOSHI</t>
  </si>
  <si>
    <t>OLGA TRADING PRIVATE LIMITED</t>
  </si>
  <si>
    <t>TUSHAR SHASHIKANT SHAH</t>
  </si>
  <si>
    <t>JITENDRABHAI JAGDISHBHAI PARMAR</t>
  </si>
  <si>
    <t>KARAN BHARATBHAI KAHAR</t>
  </si>
  <si>
    <t>OZONEWORLD</t>
  </si>
  <si>
    <t>SACHIDANANDAARAVIND</t>
  </si>
  <si>
    <t>PAZEL</t>
  </si>
  <si>
    <t>SHYAMSURAT RAJBALI SINGH</t>
  </si>
  <si>
    <t>PHARMAID</t>
  </si>
  <si>
    <t>SADHANALA VENKATA RAO</t>
  </si>
  <si>
    <t>PROMAX</t>
  </si>
  <si>
    <t>BASAVARAJ GANGAPPA HAMMINI</t>
  </si>
  <si>
    <t>RCL</t>
  </si>
  <si>
    <t>RAMESH DHANDAPANI</t>
  </si>
  <si>
    <t>SAVFI</t>
  </si>
  <si>
    <t>DEEPA KISHOR TRACY</t>
  </si>
  <si>
    <t>SGFRL</t>
  </si>
  <si>
    <t>SANJAY POPATLAL JAIN</t>
  </si>
  <si>
    <t>SHASHIJIT</t>
  </si>
  <si>
    <t>PAYAL PROPERTIES PVT LTD</t>
  </si>
  <si>
    <t>SUNRETAIL</t>
  </si>
  <si>
    <t>RUPAL BHAVIN SHAH</t>
  </si>
  <si>
    <t>VANRAJ DADBHAI KAHOR</t>
  </si>
  <si>
    <t>TJR AGROCOM PRIVATE LIMITED</t>
  </si>
  <si>
    <t>KAMLESH NAVINCHANDRA SHAH</t>
  </si>
  <si>
    <t>SWAGTAM</t>
  </si>
  <si>
    <t>SAMARTH AGGARWAL</t>
  </si>
  <si>
    <t>AMIT GUPTA</t>
  </si>
  <si>
    <t>VEENA GUPTA</t>
  </si>
  <si>
    <t>DIVYA KANDA</t>
  </si>
  <si>
    <t>SAROJ RANI AGGARAL</t>
  </si>
  <si>
    <t>ANITA AGGARWAL</t>
  </si>
  <si>
    <t>VAXHS</t>
  </si>
  <si>
    <t>KAILASH SUBHKARAN AGARWAL</t>
  </si>
  <si>
    <t>VRFILMS</t>
  </si>
  <si>
    <t>MADHUSUDHAN GUNDA</t>
  </si>
  <si>
    <t>FOCUS</t>
  </si>
  <si>
    <t>Focus Lightg &amp; Fixtrs Ltd</t>
  </si>
  <si>
    <t>KANISHKA  JAIN</t>
  </si>
  <si>
    <t>PURVI PRABHATCHANDRA JAIN</t>
  </si>
  <si>
    <t>JIKIND</t>
  </si>
  <si>
    <t>JIK Industries Limited</t>
  </si>
  <si>
    <t>HANSABEN HASMUKHBHAI AMIN</t>
  </si>
  <si>
    <t>KOTYARK</t>
  </si>
  <si>
    <t>Kotyark Industries Ltd</t>
  </si>
  <si>
    <t>SAURABH TRIPATHI</t>
  </si>
  <si>
    <t>KSHITIJPOL</t>
  </si>
  <si>
    <t>Kshitij Polyline Limited</t>
  </si>
  <si>
    <t>SURESH VASTIMAL PUNAMIYA</t>
  </si>
  <si>
    <t>AKSHAY RAJENDRABHAI OSWALS</t>
  </si>
  <si>
    <t>SERVOTECH</t>
  </si>
  <si>
    <t>Servotech Power Sys Ltd.</t>
  </si>
  <si>
    <t>MALIK PANKAJ</t>
  </si>
  <si>
    <t>RAVIRAJ DEVELOPERS LTD</t>
  </si>
  <si>
    <t>THANGAMAYL</t>
  </si>
  <si>
    <t>Thangamayil Jewellery Ltd</t>
  </si>
  <si>
    <t>DSP MUTUAL FUND</t>
  </si>
  <si>
    <t>FINOPB</t>
  </si>
  <si>
    <t>Fino Payments Bank Ltd</t>
  </si>
  <si>
    <t>SOCIETE GENERALE</t>
  </si>
  <si>
    <t>RITESH PROPERTIES AND INDUSTRIES LIMITED</t>
  </si>
  <si>
    <t>MOKSH</t>
  </si>
  <si>
    <t>Moksh Ornaments Limited</t>
  </si>
  <si>
    <t>TRIYAMB SECURITIES PRIVATE LTD</t>
  </si>
  <si>
    <t>NARAYANAN BALUSAMY KUMAR</t>
  </si>
  <si>
    <t>DAS BALARAMA GOVINDA</t>
  </si>
  <si>
    <t>BALUSAMY  RAMESH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</si>
</sst>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" fontId="35" fillId="12" borderId="23" xfId="0" applyNumberFormat="1" applyFont="1" applyFill="1" applyBorder="1" applyAlignment="1">
      <alignment horizontal="center" vertical="center"/>
    </xf>
    <xf numFmtId="16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2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3" borderId="0" xfId="0" applyFont="1" applyFill="1" applyAlignment="1"/>
    <xf numFmtId="165" fontId="35" fillId="12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4" borderId="1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36" fillId="2" borderId="15" xfId="0" applyFont="1" applyFill="1" applyBorder="1"/>
    <xf numFmtId="165" fontId="35" fillId="12" borderId="23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65" fontId="35" fillId="18" borderId="21" xfId="0" applyNumberFormat="1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5" fillId="12" borderId="24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36" fillId="16" borderId="24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35" fillId="18" borderId="23" xfId="0" applyNumberFormat="1" applyFont="1" applyFill="1" applyBorder="1" applyAlignment="1">
      <alignment horizontal="center" vertical="center"/>
    </xf>
    <xf numFmtId="166" fontId="35" fillId="18" borderId="23" xfId="0" applyNumberFormat="1" applyFont="1" applyFill="1" applyBorder="1" applyAlignment="1">
      <alignment horizontal="center" vertical="center"/>
    </xf>
    <xf numFmtId="0" fontId="35" fillId="18" borderId="23" xfId="0" applyFont="1" applyFill="1" applyBorder="1" applyAlignment="1">
      <alignment horizontal="left"/>
    </xf>
    <xf numFmtId="0" fontId="35" fillId="18" borderId="23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9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8" fontId="1" fillId="2" borderId="21" xfId="0" applyNumberFormat="1" applyFont="1" applyFill="1" applyBorder="1" applyAlignment="1">
      <alignment horizontal="center" vertical="center"/>
    </xf>
    <xf numFmtId="168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6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6" fontId="35" fillId="11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6" fontId="35" fillId="11" borderId="28" xfId="0" applyNumberFormat="1" applyFont="1" applyFill="1" applyBorder="1" applyAlignment="1">
      <alignment horizontal="center" vertical="center"/>
    </xf>
    <xf numFmtId="0" fontId="43" fillId="20" borderId="24" xfId="0" applyFont="1" applyFill="1" applyBorder="1" applyAlignment="1"/>
    <xf numFmtId="0" fontId="35" fillId="11" borderId="29" xfId="0" applyFont="1" applyFill="1" applyBorder="1" applyAlignment="1">
      <alignment horizontal="center" vertical="center"/>
    </xf>
    <xf numFmtId="0" fontId="35" fillId="11" borderId="24" xfId="0" applyFont="1" applyFill="1" applyBorder="1" applyAlignment="1">
      <alignment horizontal="center" vertical="center"/>
    </xf>
    <xf numFmtId="0" fontId="36" fillId="11" borderId="24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165" fontId="35" fillId="22" borderId="1" xfId="0" applyNumberFormat="1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top"/>
    </xf>
    <xf numFmtId="0" fontId="36" fillId="23" borderId="1" xfId="0" applyFont="1" applyFill="1" applyBorder="1" applyAlignment="1">
      <alignment horizontal="center" vertical="center"/>
    </xf>
    <xf numFmtId="2" fontId="36" fillId="23" borderId="1" xfId="0" applyNumberFormat="1" applyFont="1" applyFill="1" applyBorder="1" applyAlignment="1">
      <alignment horizontal="center" vertical="center"/>
    </xf>
    <xf numFmtId="10" fontId="36" fillId="23" borderId="1" xfId="0" applyNumberFormat="1" applyFont="1" applyFill="1" applyBorder="1" applyAlignment="1">
      <alignment horizontal="center" vertical="center" wrapText="1"/>
    </xf>
    <xf numFmtId="16" fontId="36" fillId="23" borderId="1" xfId="0" applyNumberFormat="1" applyFont="1" applyFill="1" applyBorder="1" applyAlignment="1">
      <alignment horizontal="center" vertical="center"/>
    </xf>
    <xf numFmtId="0" fontId="35" fillId="24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165" fontId="35" fillId="24" borderId="1" xfId="0" applyNumberFormat="1" applyFont="1" applyFill="1" applyBorder="1" applyAlignment="1">
      <alignment horizontal="center" vertical="center"/>
    </xf>
    <xf numFmtId="15" fontId="1" fillId="24" borderId="1" xfId="0" applyNumberFormat="1" applyFont="1" applyFill="1" applyBorder="1" applyAlignment="1">
      <alignment horizontal="center" vertical="center"/>
    </xf>
    <xf numFmtId="0" fontId="36" fillId="24" borderId="1" xfId="0" applyFont="1" applyFill="1" applyBorder="1"/>
    <xf numFmtId="43" fontId="35" fillId="24" borderId="1" xfId="0" applyNumberFormat="1" applyFont="1" applyFill="1" applyBorder="1" applyAlignment="1">
      <alignment horizontal="center" vertical="top"/>
    </xf>
    <xf numFmtId="0" fontId="35" fillId="24" borderId="1" xfId="0" applyFont="1" applyFill="1" applyBorder="1" applyAlignment="1">
      <alignment horizontal="center" vertical="top"/>
    </xf>
    <xf numFmtId="0" fontId="35" fillId="18" borderId="3" xfId="0" applyFont="1" applyFill="1" applyBorder="1" applyAlignment="1">
      <alignment horizontal="center" vertical="center"/>
    </xf>
    <xf numFmtId="166" fontId="35" fillId="18" borderId="25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5" fillId="18" borderId="26" xfId="0" applyFont="1" applyFill="1" applyBorder="1" applyAlignment="1">
      <alignment horizontal="center" vertical="center"/>
    </xf>
    <xf numFmtId="0" fontId="35" fillId="18" borderId="21" xfId="0" applyFont="1" applyFill="1" applyBorder="1" applyAlignment="1">
      <alignment horizontal="center" vertical="center"/>
    </xf>
    <xf numFmtId="0" fontId="36" fillId="18" borderId="21" xfId="0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43" fontId="36" fillId="26" borderId="21" xfId="0" applyNumberFormat="1" applyFont="1" applyFill="1" applyBorder="1" applyAlignment="1">
      <alignment horizontal="center" vertical="center"/>
    </xf>
    <xf numFmtId="165" fontId="35" fillId="20" borderId="21" xfId="0" applyNumberFormat="1" applyFont="1" applyFill="1" applyBorder="1" applyAlignment="1">
      <alignment horizontal="center" vertical="center"/>
    </xf>
    <xf numFmtId="0" fontId="35" fillId="24" borderId="3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6" fontId="35" fillId="24" borderId="25" xfId="0" applyNumberFormat="1" applyFont="1" applyFill="1" applyBorder="1" applyAlignment="1">
      <alignment horizontal="center" vertical="center"/>
    </xf>
    <xf numFmtId="0" fontId="35" fillId="24" borderId="21" xfId="0" applyFont="1" applyFill="1" applyBorder="1"/>
    <xf numFmtId="0" fontId="35" fillId="24" borderId="24" xfId="0" applyFont="1" applyFill="1" applyBorder="1" applyAlignment="1">
      <alignment horizontal="center" vertical="center"/>
    </xf>
    <xf numFmtId="0" fontId="35" fillId="24" borderId="21" xfId="0" applyFont="1" applyFill="1" applyBorder="1" applyAlignment="1">
      <alignment horizontal="center" vertical="center"/>
    </xf>
    <xf numFmtId="0" fontId="36" fillId="24" borderId="21" xfId="0" applyFont="1" applyFill="1" applyBorder="1" applyAlignment="1">
      <alignment horizontal="center" vertical="center"/>
    </xf>
    <xf numFmtId="0" fontId="36" fillId="23" borderId="21" xfId="0" applyFont="1" applyFill="1" applyBorder="1" applyAlignment="1">
      <alignment horizontal="center" vertical="center"/>
    </xf>
    <xf numFmtId="2" fontId="36" fillId="23" borderId="21" xfId="0" applyNumberFormat="1" applyFont="1" applyFill="1" applyBorder="1" applyAlignment="1">
      <alignment horizontal="center" vertical="center"/>
    </xf>
    <xf numFmtId="43" fontId="36" fillId="27" borderId="21" xfId="0" applyNumberFormat="1" applyFont="1" applyFill="1" applyBorder="1" applyAlignment="1">
      <alignment horizontal="center" vertical="center"/>
    </xf>
    <xf numFmtId="165" fontId="35" fillId="24" borderId="21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30" xfId="0" applyFont="1" applyFill="1" applyBorder="1" applyAlignment="1">
      <alignment horizontal="center" vertical="center"/>
    </xf>
    <xf numFmtId="165" fontId="35" fillId="20" borderId="2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0" fontId="35" fillId="11" borderId="21" xfId="0" applyFont="1" applyFill="1" applyBorder="1"/>
    <xf numFmtId="1" fontId="1" fillId="28" borderId="1" xfId="0" applyNumberFormat="1" applyFont="1" applyFill="1" applyBorder="1" applyAlignment="1">
      <alignment horizontal="center" vertical="center" wrapText="1"/>
    </xf>
    <xf numFmtId="168" fontId="1" fillId="28" borderId="1" xfId="0" applyNumberFormat="1" applyFont="1" applyFill="1" applyBorder="1" applyAlignment="1">
      <alignment horizontal="center" vertical="center"/>
    </xf>
    <xf numFmtId="168" fontId="1" fillId="28" borderId="1" xfId="0" applyNumberFormat="1" applyFont="1" applyFill="1" applyBorder="1" applyAlignment="1">
      <alignment horizontal="left"/>
    </xf>
    <xf numFmtId="0" fontId="1" fillId="29" borderId="1" xfId="0" applyFont="1" applyFill="1" applyBorder="1" applyAlignment="1">
      <alignment horizontal="center"/>
    </xf>
    <xf numFmtId="2" fontId="1" fillId="29" borderId="1" xfId="0" applyNumberFormat="1" applyFont="1" applyFill="1" applyBorder="1" applyAlignment="1">
      <alignment horizontal="center" vertical="center"/>
    </xf>
    <xf numFmtId="2" fontId="1" fillId="29" borderId="1" xfId="0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165" fontId="35" fillId="13" borderId="21" xfId="0" applyNumberFormat="1" applyFont="1" applyFill="1" applyBorder="1" applyAlignment="1">
      <alignment horizontal="center" vertic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24" borderId="5" xfId="0" applyFont="1" applyFill="1" applyBorder="1" applyAlignment="1">
      <alignment horizontal="center" vertical="center"/>
    </xf>
    <xf numFmtId="165" fontId="35" fillId="22" borderId="23" xfId="0" applyNumberFormat="1" applyFont="1" applyFill="1" applyBorder="1" applyAlignment="1">
      <alignment horizontal="center" vertical="center"/>
    </xf>
    <xf numFmtId="166" fontId="35" fillId="24" borderId="31" xfId="0" applyNumberFormat="1" applyFont="1" applyFill="1" applyBorder="1" applyAlignment="1">
      <alignment horizontal="center" vertical="center"/>
    </xf>
    <xf numFmtId="0" fontId="43" fillId="22" borderId="23" xfId="0" applyFont="1" applyFill="1" applyBorder="1" applyAlignment="1"/>
    <xf numFmtId="0" fontId="35" fillId="24" borderId="32" xfId="0" applyFont="1" applyFill="1" applyBorder="1" applyAlignment="1">
      <alignment horizontal="center" vertical="center"/>
    </xf>
    <xf numFmtId="0" fontId="35" fillId="24" borderId="23" xfId="0" applyFont="1" applyFill="1" applyBorder="1" applyAlignment="1">
      <alignment horizontal="center" vertical="center"/>
    </xf>
    <xf numFmtId="0" fontId="36" fillId="24" borderId="23" xfId="0" applyFont="1" applyFill="1" applyBorder="1" applyAlignment="1">
      <alignment horizontal="center" vertical="center"/>
    </xf>
    <xf numFmtId="0" fontId="36" fillId="23" borderId="23" xfId="0" applyFont="1" applyFill="1" applyBorder="1" applyAlignment="1">
      <alignment horizontal="center" vertical="center"/>
    </xf>
    <xf numFmtId="2" fontId="36" fillId="23" borderId="23" xfId="0" applyNumberFormat="1" applyFont="1" applyFill="1" applyBorder="1" applyAlignment="1">
      <alignment horizontal="center" vertical="center"/>
    </xf>
    <xf numFmtId="43" fontId="36" fillId="27" borderId="23" xfId="0" applyNumberFormat="1" applyFont="1" applyFill="1" applyBorder="1" applyAlignment="1">
      <alignment horizontal="center" vertical="center"/>
    </xf>
    <xf numFmtId="165" fontId="35" fillId="24" borderId="23" xfId="0" applyNumberFormat="1" applyFont="1" applyFill="1" applyBorder="1" applyAlignment="1">
      <alignment horizontal="center" vertical="center"/>
    </xf>
    <xf numFmtId="16" fontId="36" fillId="16" borderId="24" xfId="0" applyNumberFormat="1" applyFont="1" applyFill="1" applyBorder="1" applyAlignment="1">
      <alignment horizontal="center" vertical="center"/>
    </xf>
    <xf numFmtId="0" fontId="36" fillId="2" borderId="21" xfId="0" applyFont="1" applyFill="1" applyBorder="1"/>
    <xf numFmtId="0" fontId="35" fillId="2" borderId="21" xfId="0" applyFont="1" applyFill="1" applyBorder="1"/>
    <xf numFmtId="43" fontId="36" fillId="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166" fontId="35" fillId="24" borderId="21" xfId="0" applyNumberFormat="1" applyFont="1" applyFill="1" applyBorder="1" applyAlignment="1">
      <alignment horizontal="center" vertical="center"/>
    </xf>
    <xf numFmtId="0" fontId="43" fillId="22" borderId="21" xfId="0" applyFont="1" applyFill="1" applyBorder="1" applyAlignment="1"/>
    <xf numFmtId="0" fontId="36" fillId="24" borderId="24" xfId="0" applyFont="1" applyFill="1" applyBorder="1" applyAlignment="1">
      <alignment horizontal="center" vertical="center"/>
    </xf>
    <xf numFmtId="2" fontId="36" fillId="24" borderId="21" xfId="0" applyNumberFormat="1" applyFont="1" applyFill="1" applyBorder="1" applyAlignment="1">
      <alignment horizontal="center" vertical="center"/>
    </xf>
    <xf numFmtId="167" fontId="36" fillId="24" borderId="21" xfId="0" applyNumberFormat="1" applyFont="1" applyFill="1" applyBorder="1" applyAlignment="1">
      <alignment horizontal="center" vertical="center"/>
    </xf>
    <xf numFmtId="43" fontId="36" fillId="23" borderId="21" xfId="0" applyNumberFormat="1" applyFont="1" applyFill="1" applyBorder="1" applyAlignment="1">
      <alignment horizontal="center" vertical="center"/>
    </xf>
    <xf numFmtId="16" fontId="36" fillId="24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5" fillId="24" borderId="26" xfId="0" applyFont="1" applyFill="1" applyBorder="1" applyAlignment="1">
      <alignment horizontal="center" vertical="center"/>
    </xf>
    <xf numFmtId="0" fontId="36" fillId="11" borderId="21" xfId="0" applyFont="1" applyFill="1" applyBorder="1"/>
    <xf numFmtId="16" fontId="36" fillId="2" borderId="24" xfId="0" applyNumberFormat="1" applyFont="1" applyFill="1" applyBorder="1" applyAlignment="1">
      <alignment horizontal="center" vertical="center"/>
    </xf>
    <xf numFmtId="0" fontId="0" fillId="13" borderId="0" xfId="0" applyFont="1" applyFill="1" applyBorder="1" applyAlignment="1"/>
    <xf numFmtId="16" fontId="37" fillId="16" borderId="21" xfId="0" applyNumberFormat="1" applyFont="1" applyFill="1" applyBorder="1" applyAlignment="1">
      <alignment horizontal="center" vertical="center"/>
    </xf>
    <xf numFmtId="166" fontId="35" fillId="12" borderId="21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0" fontId="36" fillId="24" borderId="21" xfId="0" applyFont="1" applyFill="1" applyBorder="1"/>
    <xf numFmtId="0" fontId="35" fillId="2" borderId="21" xfId="0" applyFont="1" applyFill="1" applyBorder="1" applyAlignment="1">
      <alignment horizontal="center"/>
    </xf>
    <xf numFmtId="1" fontId="35" fillId="24" borderId="23" xfId="0" applyNumberFormat="1" applyFont="1" applyFill="1" applyBorder="1" applyAlignment="1">
      <alignment horizontal="center" vertical="center"/>
    </xf>
    <xf numFmtId="166" fontId="35" fillId="24" borderId="23" xfId="0" applyNumberFormat="1" applyFont="1" applyFill="1" applyBorder="1" applyAlignment="1">
      <alignment horizontal="center" vertical="center"/>
    </xf>
    <xf numFmtId="0" fontId="35" fillId="24" borderId="23" xfId="0" applyFont="1" applyFill="1" applyBorder="1" applyAlignment="1">
      <alignment horizontal="left"/>
    </xf>
    <xf numFmtId="0" fontId="36" fillId="11" borderId="15" xfId="0" applyFont="1" applyFill="1" applyBorder="1"/>
    <xf numFmtId="0" fontId="35" fillId="11" borderId="15" xfId="0" applyFont="1" applyFill="1" applyBorder="1"/>
    <xf numFmtId="0" fontId="35" fillId="11" borderId="15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2" fontId="36" fillId="11" borderId="24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5" fillId="11" borderId="2" xfId="0" applyFont="1" applyFill="1" applyBorder="1"/>
    <xf numFmtId="0" fontId="35" fillId="11" borderId="2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2" fontId="36" fillId="11" borderId="33" xfId="0" applyNumberFormat="1" applyFont="1" applyFill="1" applyBorder="1" applyAlignment="1">
      <alignment horizontal="center" vertical="center"/>
    </xf>
    <xf numFmtId="2" fontId="36" fillId="11" borderId="30" xfId="0" applyNumberFormat="1" applyFont="1" applyFill="1" applyBorder="1" applyAlignment="1">
      <alignment horizontal="center" vertic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6" fillId="24" borderId="15" xfId="0" applyFont="1" applyFill="1" applyBorder="1"/>
    <xf numFmtId="0" fontId="35" fillId="24" borderId="15" xfId="0" applyFont="1" applyFill="1" applyBorder="1"/>
    <xf numFmtId="0" fontId="35" fillId="24" borderId="15" xfId="0" applyFont="1" applyFill="1" applyBorder="1" applyAlignment="1">
      <alignment horizontal="center" vertical="center"/>
    </xf>
    <xf numFmtId="0" fontId="36" fillId="24" borderId="15" xfId="0" applyFont="1" applyFill="1" applyBorder="1" applyAlignment="1">
      <alignment horizontal="center" vertical="center"/>
    </xf>
    <xf numFmtId="2" fontId="36" fillId="24" borderId="24" xfId="0" applyNumberFormat="1" applyFont="1" applyFill="1" applyBorder="1" applyAlignment="1">
      <alignment horizontal="center" vertical="center"/>
    </xf>
    <xf numFmtId="0" fontId="36" fillId="24" borderId="2" xfId="0" applyFont="1" applyFill="1" applyBorder="1"/>
    <xf numFmtId="0" fontId="35" fillId="24" borderId="2" xfId="0" applyFont="1" applyFill="1" applyBorder="1"/>
    <xf numFmtId="0" fontId="35" fillId="24" borderId="2" xfId="0" applyFont="1" applyFill="1" applyBorder="1" applyAlignment="1">
      <alignment horizontal="center" vertical="center"/>
    </xf>
    <xf numFmtId="0" fontId="36" fillId="24" borderId="2" xfId="0" applyFont="1" applyFill="1" applyBorder="1" applyAlignment="1">
      <alignment horizontal="center" vertical="center"/>
    </xf>
    <xf numFmtId="0" fontId="36" fillId="24" borderId="18" xfId="0" applyFont="1" applyFill="1" applyBorder="1" applyAlignment="1">
      <alignment horizontal="center" vertical="center"/>
    </xf>
    <xf numFmtId="2" fontId="36" fillId="24" borderId="33" xfId="0" applyNumberFormat="1" applyFont="1" applyFill="1" applyBorder="1" applyAlignment="1">
      <alignment horizontal="center" vertical="center"/>
    </xf>
    <xf numFmtId="2" fontId="36" fillId="24" borderId="30" xfId="0" applyNumberFormat="1" applyFont="1" applyFill="1" applyBorder="1" applyAlignment="1">
      <alignment horizontal="center" vertical="center"/>
    </xf>
    <xf numFmtId="0" fontId="36" fillId="12" borderId="15" xfId="0" applyFont="1" applyFill="1" applyBorder="1"/>
    <xf numFmtId="0" fontId="36" fillId="12" borderId="15" xfId="0" applyFont="1" applyFill="1" applyBorder="1" applyAlignment="1">
      <alignment horizontal="center" vertical="center"/>
    </xf>
    <xf numFmtId="2" fontId="36" fillId="12" borderId="24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5" fillId="12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0" fontId="36" fillId="12" borderId="18" xfId="0" applyFont="1" applyFill="1" applyBorder="1" applyAlignment="1">
      <alignment horizontal="center" vertical="center"/>
    </xf>
    <xf numFmtId="2" fontId="36" fillId="12" borderId="33" xfId="0" applyNumberFormat="1" applyFont="1" applyFill="1" applyBorder="1" applyAlignment="1">
      <alignment horizontal="center" vertical="center"/>
    </xf>
    <xf numFmtId="2" fontId="36" fillId="12" borderId="3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4" borderId="18" xfId="0" applyNumberFormat="1" applyFont="1" applyFill="1" applyBorder="1" applyAlignment="1">
      <alignment horizontal="center" vertical="center"/>
    </xf>
    <xf numFmtId="16" fontId="36" fillId="24" borderId="18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165" fontId="35" fillId="24" borderId="18" xfId="0" applyNumberFormat="1" applyFont="1" applyFill="1" applyBorder="1" applyAlignment="1">
      <alignment horizontal="center" vertical="center"/>
    </xf>
    <xf numFmtId="0" fontId="35" fillId="24" borderId="34" xfId="0" applyFont="1" applyFill="1" applyBorder="1" applyAlignment="1">
      <alignment horizontal="center" vertical="center"/>
    </xf>
    <xf numFmtId="0" fontId="35" fillId="24" borderId="35" xfId="0" applyFont="1" applyFill="1" applyBorder="1" applyAlignment="1">
      <alignment horizontal="center" vertical="center"/>
    </xf>
    <xf numFmtId="0" fontId="36" fillId="24" borderId="27" xfId="0" applyFont="1" applyFill="1" applyBorder="1" applyAlignment="1">
      <alignment horizontal="center" vertical="center"/>
    </xf>
    <xf numFmtId="0" fontId="36" fillId="24" borderId="18" xfId="0" applyFont="1" applyFill="1" applyBorder="1" applyAlignment="1">
      <alignment horizontal="center" vertical="center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6" fontId="36" fillId="11" borderId="18" xfId="0" applyNumberFormat="1" applyFont="1" applyFill="1" applyBorder="1" applyAlignment="1">
      <alignment horizontal="center" vertical="center"/>
    </xf>
    <xf numFmtId="0" fontId="35" fillId="11" borderId="18" xfId="0" applyFont="1" applyFill="1" applyBorder="1" applyAlignment="1">
      <alignment horizontal="center" vertical="center"/>
    </xf>
    <xf numFmtId="165" fontId="35" fillId="11" borderId="18" xfId="0" applyNumberFormat="1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43" fontId="36" fillId="11" borderId="18" xfId="0" applyNumberFormat="1" applyFont="1" applyFill="1" applyBorder="1" applyAlignment="1">
      <alignment horizontal="center" vertical="center"/>
    </xf>
    <xf numFmtId="0" fontId="35" fillId="11" borderId="34" xfId="0" applyFont="1" applyFill="1" applyBorder="1" applyAlignment="1">
      <alignment horizontal="center" vertical="center"/>
    </xf>
    <xf numFmtId="0" fontId="35" fillId="11" borderId="35" xfId="0" applyFont="1" applyFill="1" applyBorder="1" applyAlignment="1">
      <alignment horizontal="center" vertical="center"/>
    </xf>
    <xf numFmtId="16" fontId="36" fillId="12" borderId="18" xfId="0" applyNumberFormat="1" applyFont="1" applyFill="1" applyBorder="1" applyAlignment="1">
      <alignment horizontal="center" vertical="center"/>
    </xf>
    <xf numFmtId="165" fontId="35" fillId="12" borderId="18" xfId="0" applyNumberFormat="1" applyFont="1" applyFill="1" applyBorder="1" applyAlignment="1">
      <alignment horizontal="center" vertical="center"/>
    </xf>
    <xf numFmtId="0" fontId="35" fillId="12" borderId="34" xfId="0" applyFont="1" applyFill="1" applyBorder="1" applyAlignment="1">
      <alignment horizontal="center" vertical="center"/>
    </xf>
    <xf numFmtId="0" fontId="35" fillId="12" borderId="35" xfId="0" applyFont="1" applyFill="1" applyBorder="1" applyAlignment="1">
      <alignment horizontal="center" vertical="center"/>
    </xf>
    <xf numFmtId="0" fontId="36" fillId="12" borderId="27" xfId="0" applyFont="1" applyFill="1" applyBorder="1" applyAlignment="1">
      <alignment horizontal="center" vertical="center"/>
    </xf>
    <xf numFmtId="0" fontId="36" fillId="12" borderId="18" xfId="0" applyFont="1" applyFill="1" applyBorder="1" applyAlignment="1">
      <alignment horizontal="center" vertical="center"/>
    </xf>
    <xf numFmtId="43" fontId="36" fillId="12" borderId="18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4" sqref="B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44523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pane="bottomLeft" activeCell="C19" sqref="C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44523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43" t="s">
        <v>16</v>
      </c>
      <c r="B9" s="545" t="s">
        <v>17</v>
      </c>
      <c r="C9" s="545" t="s">
        <v>18</v>
      </c>
      <c r="D9" s="545" t="s">
        <v>19</v>
      </c>
      <c r="E9" s="26" t="s">
        <v>20</v>
      </c>
      <c r="F9" s="26" t="s">
        <v>21</v>
      </c>
      <c r="G9" s="540" t="s">
        <v>22</v>
      </c>
      <c r="H9" s="541"/>
      <c r="I9" s="542"/>
      <c r="J9" s="540" t="s">
        <v>23</v>
      </c>
      <c r="K9" s="541"/>
      <c r="L9" s="542"/>
      <c r="M9" s="26"/>
      <c r="N9" s="27"/>
      <c r="O9" s="27"/>
      <c r="P9" s="27"/>
    </row>
    <row r="10" spans="1:16" ht="59.25" customHeight="1">
      <c r="A10" s="544"/>
      <c r="B10" s="546"/>
      <c r="C10" s="546"/>
      <c r="D10" s="546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44525</v>
      </c>
      <c r="E11" s="35">
        <v>37182.1</v>
      </c>
      <c r="F11" s="35">
        <v>37358.75</v>
      </c>
      <c r="G11" s="36">
        <v>36503.4</v>
      </c>
      <c r="H11" s="36">
        <v>35824.700000000004</v>
      </c>
      <c r="I11" s="36">
        <v>34969.350000000006</v>
      </c>
      <c r="J11" s="36">
        <v>38037.449999999997</v>
      </c>
      <c r="K11" s="36">
        <v>38892.800000000003</v>
      </c>
      <c r="L11" s="36">
        <v>39571.499999999993</v>
      </c>
      <c r="M11" s="37">
        <v>38214.1</v>
      </c>
      <c r="N11" s="37">
        <v>36680.050000000003</v>
      </c>
      <c r="O11" s="38">
        <v>2727300</v>
      </c>
      <c r="P11" s="39">
        <v>6.8994914307552113E-2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44525</v>
      </c>
      <c r="E12" s="40">
        <v>17435.05</v>
      </c>
      <c r="F12" s="40">
        <v>17513.866666666669</v>
      </c>
      <c r="G12" s="41">
        <v>17222.733333333337</v>
      </c>
      <c r="H12" s="41">
        <v>17010.416666666668</v>
      </c>
      <c r="I12" s="41">
        <v>16719.283333333336</v>
      </c>
      <c r="J12" s="41">
        <v>17726.183333333338</v>
      </c>
      <c r="K12" s="41">
        <v>18017.316666666669</v>
      </c>
      <c r="L12" s="41">
        <v>18229.633333333339</v>
      </c>
      <c r="M12" s="31">
        <v>17805</v>
      </c>
      <c r="N12" s="31">
        <v>17301.55</v>
      </c>
      <c r="O12" s="42">
        <v>12332200</v>
      </c>
      <c r="P12" s="43">
        <v>1.7823171360775818E-2</v>
      </c>
    </row>
    <row r="13" spans="1:16" ht="12.75" customHeight="1">
      <c r="A13" s="31">
        <v>3</v>
      </c>
      <c r="B13" s="32" t="s">
        <v>35</v>
      </c>
      <c r="C13" s="33" t="s">
        <v>848</v>
      </c>
      <c r="D13" s="34">
        <v>44530</v>
      </c>
      <c r="E13" s="40">
        <v>18250</v>
      </c>
      <c r="F13" s="40">
        <v>18333.350000000002</v>
      </c>
      <c r="G13" s="41">
        <v>18166.650000000005</v>
      </c>
      <c r="H13" s="41">
        <v>18083.300000000003</v>
      </c>
      <c r="I13" s="41">
        <v>17916.600000000006</v>
      </c>
      <c r="J13" s="41">
        <v>18416.700000000004</v>
      </c>
      <c r="K13" s="41">
        <v>18583.400000000001</v>
      </c>
      <c r="L13" s="41">
        <v>18666.750000000004</v>
      </c>
      <c r="M13" s="31">
        <v>18500.05</v>
      </c>
      <c r="N13" s="31">
        <v>18250</v>
      </c>
      <c r="O13" s="42">
        <v>1320</v>
      </c>
      <c r="P13" s="43">
        <v>-0.17499999999999999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44525</v>
      </c>
      <c r="E14" s="40">
        <v>911.85</v>
      </c>
      <c r="F14" s="40">
        <v>926.06666666666661</v>
      </c>
      <c r="G14" s="41">
        <v>883.98333333333323</v>
      </c>
      <c r="H14" s="41">
        <v>856.11666666666667</v>
      </c>
      <c r="I14" s="41">
        <v>814.0333333333333</v>
      </c>
      <c r="J14" s="41">
        <v>953.93333333333317</v>
      </c>
      <c r="K14" s="41">
        <v>996.01666666666665</v>
      </c>
      <c r="L14" s="41">
        <v>1023.8833333333331</v>
      </c>
      <c r="M14" s="31">
        <v>968.15</v>
      </c>
      <c r="N14" s="31">
        <v>898.2</v>
      </c>
      <c r="O14" s="42">
        <v>3547900</v>
      </c>
      <c r="P14" s="43">
        <v>-4.0563111429253165E-3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44525</v>
      </c>
      <c r="E15" s="40">
        <v>19490.099999999999</v>
      </c>
      <c r="F15" s="40">
        <v>19543.683333333331</v>
      </c>
      <c r="G15" s="41">
        <v>19400.516666666663</v>
      </c>
      <c r="H15" s="41">
        <v>19310.933333333331</v>
      </c>
      <c r="I15" s="41">
        <v>19167.766666666663</v>
      </c>
      <c r="J15" s="41">
        <v>19633.266666666663</v>
      </c>
      <c r="K15" s="41">
        <v>19776.433333333327</v>
      </c>
      <c r="L15" s="41">
        <v>19866.016666666663</v>
      </c>
      <c r="M15" s="31">
        <v>19686.849999999999</v>
      </c>
      <c r="N15" s="31">
        <v>19454.099999999999</v>
      </c>
      <c r="O15" s="42">
        <v>33750</v>
      </c>
      <c r="P15" s="43">
        <v>-6.3150589868147117E-2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44525</v>
      </c>
      <c r="E16" s="40">
        <v>270.10000000000002</v>
      </c>
      <c r="F16" s="40">
        <v>272.90000000000003</v>
      </c>
      <c r="G16" s="41">
        <v>263.75000000000006</v>
      </c>
      <c r="H16" s="41">
        <v>257.40000000000003</v>
      </c>
      <c r="I16" s="41">
        <v>248.25000000000006</v>
      </c>
      <c r="J16" s="41">
        <v>279.25000000000006</v>
      </c>
      <c r="K16" s="41">
        <v>288.40000000000003</v>
      </c>
      <c r="L16" s="41">
        <v>294.75000000000006</v>
      </c>
      <c r="M16" s="31">
        <v>282.05</v>
      </c>
      <c r="N16" s="31">
        <v>266.55</v>
      </c>
      <c r="O16" s="42">
        <v>11372400</v>
      </c>
      <c r="P16" s="43">
        <v>2.5076165924537146E-2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44525</v>
      </c>
      <c r="E17" s="40">
        <v>2378.5500000000002</v>
      </c>
      <c r="F17" s="40">
        <v>2395.1166666666668</v>
      </c>
      <c r="G17" s="41">
        <v>2343.2333333333336</v>
      </c>
      <c r="H17" s="41">
        <v>2307.916666666667</v>
      </c>
      <c r="I17" s="41">
        <v>2256.0333333333338</v>
      </c>
      <c r="J17" s="41">
        <v>2430.4333333333334</v>
      </c>
      <c r="K17" s="41">
        <v>2482.3166666666666</v>
      </c>
      <c r="L17" s="41">
        <v>2517.6333333333332</v>
      </c>
      <c r="M17" s="31">
        <v>2447</v>
      </c>
      <c r="N17" s="31">
        <v>2359.8000000000002</v>
      </c>
      <c r="O17" s="42">
        <v>2189000</v>
      </c>
      <c r="P17" s="43">
        <v>1.0385414262635588E-2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44525</v>
      </c>
      <c r="E18" s="40">
        <v>1674.9</v>
      </c>
      <c r="F18" s="40">
        <v>1673.3333333333333</v>
      </c>
      <c r="G18" s="41">
        <v>1642.1666666666665</v>
      </c>
      <c r="H18" s="41">
        <v>1609.4333333333332</v>
      </c>
      <c r="I18" s="41">
        <v>1578.2666666666664</v>
      </c>
      <c r="J18" s="41">
        <v>1706.0666666666666</v>
      </c>
      <c r="K18" s="41">
        <v>1737.2333333333331</v>
      </c>
      <c r="L18" s="41">
        <v>1769.9666666666667</v>
      </c>
      <c r="M18" s="31">
        <v>1704.5</v>
      </c>
      <c r="N18" s="31">
        <v>1640.6</v>
      </c>
      <c r="O18" s="42">
        <v>21640000</v>
      </c>
      <c r="P18" s="43">
        <v>-3.858542328453695E-2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44525</v>
      </c>
      <c r="E19" s="40">
        <v>714.8</v>
      </c>
      <c r="F19" s="40">
        <v>717.59999999999991</v>
      </c>
      <c r="G19" s="41">
        <v>700.79999999999984</v>
      </c>
      <c r="H19" s="41">
        <v>686.8</v>
      </c>
      <c r="I19" s="41">
        <v>669.99999999999989</v>
      </c>
      <c r="J19" s="41">
        <v>731.5999999999998</v>
      </c>
      <c r="K19" s="41">
        <v>748.4</v>
      </c>
      <c r="L19" s="41">
        <v>762.39999999999975</v>
      </c>
      <c r="M19" s="31">
        <v>734.4</v>
      </c>
      <c r="N19" s="31">
        <v>703.6</v>
      </c>
      <c r="O19" s="42">
        <v>92206250</v>
      </c>
      <c r="P19" s="43">
        <v>-3.1217903670468674E-3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44525</v>
      </c>
      <c r="E20" s="40">
        <v>3291.25</v>
      </c>
      <c r="F20" s="40">
        <v>3340.7166666666667</v>
      </c>
      <c r="G20" s="41">
        <v>3200.9333333333334</v>
      </c>
      <c r="H20" s="41">
        <v>3110.6166666666668</v>
      </c>
      <c r="I20" s="41">
        <v>2970.8333333333335</v>
      </c>
      <c r="J20" s="41">
        <v>3431.0333333333333</v>
      </c>
      <c r="K20" s="41">
        <v>3570.8166666666671</v>
      </c>
      <c r="L20" s="41">
        <v>3661.1333333333332</v>
      </c>
      <c r="M20" s="31">
        <v>3480.5</v>
      </c>
      <c r="N20" s="31">
        <v>3250.4</v>
      </c>
      <c r="O20" s="42">
        <v>665000</v>
      </c>
      <c r="P20" s="43">
        <v>3.0084235860409147E-4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44525</v>
      </c>
      <c r="E21" s="40">
        <v>626.04999999999995</v>
      </c>
      <c r="F21" s="40">
        <v>630.55000000000007</v>
      </c>
      <c r="G21" s="41">
        <v>615.60000000000014</v>
      </c>
      <c r="H21" s="41">
        <v>605.15000000000009</v>
      </c>
      <c r="I21" s="41">
        <v>590.20000000000016</v>
      </c>
      <c r="J21" s="41">
        <v>641.00000000000011</v>
      </c>
      <c r="K21" s="41">
        <v>655.95000000000016</v>
      </c>
      <c r="L21" s="41">
        <v>666.40000000000009</v>
      </c>
      <c r="M21" s="31">
        <v>645.5</v>
      </c>
      <c r="N21" s="31">
        <v>620.1</v>
      </c>
      <c r="O21" s="42">
        <v>11273000</v>
      </c>
      <c r="P21" s="43">
        <v>4.9028347298983779E-3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44525</v>
      </c>
      <c r="E22" s="40">
        <v>389.8</v>
      </c>
      <c r="F22" s="40">
        <v>392.83333333333331</v>
      </c>
      <c r="G22" s="41">
        <v>383.06666666666661</v>
      </c>
      <c r="H22" s="41">
        <v>376.33333333333331</v>
      </c>
      <c r="I22" s="41">
        <v>366.56666666666661</v>
      </c>
      <c r="J22" s="41">
        <v>399.56666666666661</v>
      </c>
      <c r="K22" s="41">
        <v>409.33333333333337</v>
      </c>
      <c r="L22" s="41">
        <v>416.06666666666661</v>
      </c>
      <c r="M22" s="31">
        <v>402.6</v>
      </c>
      <c r="N22" s="31">
        <v>386.1</v>
      </c>
      <c r="O22" s="42">
        <v>13099500</v>
      </c>
      <c r="P22" s="43">
        <v>7.1928317171965142E-2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44525</v>
      </c>
      <c r="E23" s="40">
        <v>734.75</v>
      </c>
      <c r="F23" s="40">
        <v>738.19999999999993</v>
      </c>
      <c r="G23" s="41">
        <v>719.39999999999986</v>
      </c>
      <c r="H23" s="41">
        <v>704.05</v>
      </c>
      <c r="I23" s="41">
        <v>685.24999999999989</v>
      </c>
      <c r="J23" s="41">
        <v>753.54999999999984</v>
      </c>
      <c r="K23" s="41">
        <v>772.3499999999998</v>
      </c>
      <c r="L23" s="41">
        <v>787.69999999999982</v>
      </c>
      <c r="M23" s="31">
        <v>757</v>
      </c>
      <c r="N23" s="31">
        <v>722.85</v>
      </c>
      <c r="O23" s="42">
        <v>2246600</v>
      </c>
      <c r="P23" s="43">
        <v>-4.1655113575770501E-2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44525</v>
      </c>
      <c r="E24" s="40">
        <v>5432.15</v>
      </c>
      <c r="F24" s="40">
        <v>5462.7333333333327</v>
      </c>
      <c r="G24" s="41">
        <v>5286.3166666666657</v>
      </c>
      <c r="H24" s="41">
        <v>5140.4833333333327</v>
      </c>
      <c r="I24" s="41">
        <v>4964.0666666666657</v>
      </c>
      <c r="J24" s="41">
        <v>5608.5666666666657</v>
      </c>
      <c r="K24" s="41">
        <v>5784.9833333333318</v>
      </c>
      <c r="L24" s="41">
        <v>5930.8166666666657</v>
      </c>
      <c r="M24" s="31">
        <v>5639.15</v>
      </c>
      <c r="N24" s="31">
        <v>5316.9</v>
      </c>
      <c r="O24" s="42">
        <v>2216500</v>
      </c>
      <c r="P24" s="43">
        <v>-5.9759266132880851E-2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44525</v>
      </c>
      <c r="E25" s="40">
        <v>217.15</v>
      </c>
      <c r="F25" s="40">
        <v>218.4</v>
      </c>
      <c r="G25" s="41">
        <v>213</v>
      </c>
      <c r="H25" s="41">
        <v>208.85</v>
      </c>
      <c r="I25" s="41">
        <v>203.45</v>
      </c>
      <c r="J25" s="41">
        <v>222.55</v>
      </c>
      <c r="K25" s="41">
        <v>227.95000000000005</v>
      </c>
      <c r="L25" s="41">
        <v>232.10000000000002</v>
      </c>
      <c r="M25" s="31">
        <v>223.8</v>
      </c>
      <c r="N25" s="31">
        <v>214.25</v>
      </c>
      <c r="O25" s="42">
        <v>13235000</v>
      </c>
      <c r="P25" s="43">
        <v>-2.1803399852180341E-2</v>
      </c>
    </row>
    <row r="26" spans="1:16" ht="12.75" customHeight="1">
      <c r="A26" s="31">
        <v>16</v>
      </c>
      <c r="B26" s="321" t="s">
        <v>49</v>
      </c>
      <c r="C26" s="33" t="s">
        <v>55</v>
      </c>
      <c r="D26" s="34">
        <v>44525</v>
      </c>
      <c r="E26" s="40">
        <v>134.15</v>
      </c>
      <c r="F26" s="40">
        <v>135.28333333333333</v>
      </c>
      <c r="G26" s="41">
        <v>129.86666666666667</v>
      </c>
      <c r="H26" s="41">
        <v>125.58333333333334</v>
      </c>
      <c r="I26" s="41">
        <v>120.16666666666669</v>
      </c>
      <c r="J26" s="41">
        <v>139.56666666666666</v>
      </c>
      <c r="K26" s="41">
        <v>144.98333333333335</v>
      </c>
      <c r="L26" s="41">
        <v>149.26666666666665</v>
      </c>
      <c r="M26" s="31">
        <v>140.69999999999999</v>
      </c>
      <c r="N26" s="31">
        <v>131</v>
      </c>
      <c r="O26" s="42">
        <v>44743500</v>
      </c>
      <c r="P26" s="43">
        <v>-4.7240321962437715E-2</v>
      </c>
    </row>
    <row r="27" spans="1:16" ht="12.75" customHeight="1">
      <c r="A27" s="31">
        <v>17</v>
      </c>
      <c r="B27" s="322" t="s">
        <v>56</v>
      </c>
      <c r="C27" s="33" t="s">
        <v>57</v>
      </c>
      <c r="D27" s="34">
        <v>44525</v>
      </c>
      <c r="E27" s="40">
        <v>3258.8</v>
      </c>
      <c r="F27" s="40">
        <v>3259.3666666666668</v>
      </c>
      <c r="G27" s="41">
        <v>3213.9833333333336</v>
      </c>
      <c r="H27" s="41">
        <v>3169.166666666667</v>
      </c>
      <c r="I27" s="41">
        <v>3123.7833333333338</v>
      </c>
      <c r="J27" s="41">
        <v>3304.1833333333334</v>
      </c>
      <c r="K27" s="41">
        <v>3349.5666666666666</v>
      </c>
      <c r="L27" s="41">
        <v>3394.3833333333332</v>
      </c>
      <c r="M27" s="31">
        <v>3304.75</v>
      </c>
      <c r="N27" s="31">
        <v>3214.55</v>
      </c>
      <c r="O27" s="42">
        <v>3691500</v>
      </c>
      <c r="P27" s="43">
        <v>5.6390977443609019E-3</v>
      </c>
    </row>
    <row r="28" spans="1:16" ht="12.75" customHeight="1">
      <c r="A28" s="31">
        <v>18</v>
      </c>
      <c r="B28" s="32" t="s">
        <v>44</v>
      </c>
      <c r="C28" s="33" t="s">
        <v>308</v>
      </c>
      <c r="D28" s="34">
        <v>44525</v>
      </c>
      <c r="E28" s="40">
        <v>2225</v>
      </c>
      <c r="F28" s="40">
        <v>2250.6</v>
      </c>
      <c r="G28" s="41">
        <v>2186.3999999999996</v>
      </c>
      <c r="H28" s="41">
        <v>2147.7999999999997</v>
      </c>
      <c r="I28" s="41">
        <v>2083.5999999999995</v>
      </c>
      <c r="J28" s="41">
        <v>2289.1999999999998</v>
      </c>
      <c r="K28" s="41">
        <v>2353.3999999999996</v>
      </c>
      <c r="L28" s="41">
        <v>2392</v>
      </c>
      <c r="M28" s="31">
        <v>2314.8000000000002</v>
      </c>
      <c r="N28" s="31">
        <v>2212</v>
      </c>
      <c r="O28" s="42">
        <v>550825</v>
      </c>
      <c r="P28" s="43">
        <v>-8.9959109495683781E-2</v>
      </c>
    </row>
    <row r="29" spans="1:16" ht="12.75" customHeight="1">
      <c r="A29" s="31">
        <v>19</v>
      </c>
      <c r="B29" s="32" t="s">
        <v>44</v>
      </c>
      <c r="C29" s="33" t="s">
        <v>309</v>
      </c>
      <c r="D29" s="34">
        <v>44525</v>
      </c>
      <c r="E29" s="40">
        <v>8356.4500000000007</v>
      </c>
      <c r="F29" s="40">
        <v>8450.9666666666672</v>
      </c>
      <c r="G29" s="41">
        <v>8182.6833333333343</v>
      </c>
      <c r="H29" s="41">
        <v>8008.9166666666679</v>
      </c>
      <c r="I29" s="41">
        <v>7740.633333333335</v>
      </c>
      <c r="J29" s="41">
        <v>8624.7333333333336</v>
      </c>
      <c r="K29" s="41">
        <v>8893.0166666666664</v>
      </c>
      <c r="L29" s="41">
        <v>9066.7833333333328</v>
      </c>
      <c r="M29" s="31">
        <v>8719.25</v>
      </c>
      <c r="N29" s="31">
        <v>8277.2000000000007</v>
      </c>
      <c r="O29" s="42">
        <v>45750</v>
      </c>
      <c r="P29" s="43">
        <v>-0.11849710982658959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44525</v>
      </c>
      <c r="E30" s="40">
        <v>1190.6500000000001</v>
      </c>
      <c r="F30" s="40">
        <v>1195.8666666666668</v>
      </c>
      <c r="G30" s="41">
        <v>1163.5833333333335</v>
      </c>
      <c r="H30" s="41">
        <v>1136.5166666666667</v>
      </c>
      <c r="I30" s="41">
        <v>1104.2333333333333</v>
      </c>
      <c r="J30" s="41">
        <v>1222.9333333333336</v>
      </c>
      <c r="K30" s="41">
        <v>1255.2166666666669</v>
      </c>
      <c r="L30" s="41">
        <v>1282.2833333333338</v>
      </c>
      <c r="M30" s="31">
        <v>1228.1500000000001</v>
      </c>
      <c r="N30" s="31">
        <v>1168.8</v>
      </c>
      <c r="O30" s="42">
        <v>3886000</v>
      </c>
      <c r="P30" s="43">
        <v>2.7093278286672686E-3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44525</v>
      </c>
      <c r="E31" s="40">
        <v>627.29999999999995</v>
      </c>
      <c r="F31" s="40">
        <v>629.93333333333328</v>
      </c>
      <c r="G31" s="41">
        <v>617.41666666666652</v>
      </c>
      <c r="H31" s="41">
        <v>607.53333333333319</v>
      </c>
      <c r="I31" s="41">
        <v>595.01666666666642</v>
      </c>
      <c r="J31" s="41">
        <v>639.81666666666661</v>
      </c>
      <c r="K31" s="41">
        <v>652.33333333333326</v>
      </c>
      <c r="L31" s="41">
        <v>662.2166666666667</v>
      </c>
      <c r="M31" s="31">
        <v>642.45000000000005</v>
      </c>
      <c r="N31" s="31">
        <v>620.04999999999995</v>
      </c>
      <c r="O31" s="42">
        <v>16922600</v>
      </c>
      <c r="P31" s="43">
        <v>-2.8664906440133166E-2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44525</v>
      </c>
      <c r="E32" s="40">
        <v>686.25</v>
      </c>
      <c r="F32" s="40">
        <v>691.43333333333339</v>
      </c>
      <c r="G32" s="41">
        <v>672.16666666666674</v>
      </c>
      <c r="H32" s="41">
        <v>658.08333333333337</v>
      </c>
      <c r="I32" s="41">
        <v>638.81666666666672</v>
      </c>
      <c r="J32" s="41">
        <v>705.51666666666677</v>
      </c>
      <c r="K32" s="41">
        <v>724.78333333333342</v>
      </c>
      <c r="L32" s="41">
        <v>738.86666666666679</v>
      </c>
      <c r="M32" s="31">
        <v>710.7</v>
      </c>
      <c r="N32" s="31">
        <v>677.35</v>
      </c>
      <c r="O32" s="42">
        <v>61274400</v>
      </c>
      <c r="P32" s="43">
        <v>-1.5007716049382716E-2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44525</v>
      </c>
      <c r="E33" s="40">
        <v>3447.1</v>
      </c>
      <c r="F33" s="40">
        <v>3477.4499999999994</v>
      </c>
      <c r="G33" s="41">
        <v>3395.9499999999989</v>
      </c>
      <c r="H33" s="41">
        <v>3344.7999999999997</v>
      </c>
      <c r="I33" s="41">
        <v>3263.2999999999993</v>
      </c>
      <c r="J33" s="41">
        <v>3528.5999999999985</v>
      </c>
      <c r="K33" s="41">
        <v>3610.0999999999995</v>
      </c>
      <c r="L33" s="41">
        <v>3661.2499999999982</v>
      </c>
      <c r="M33" s="31">
        <v>3558.95</v>
      </c>
      <c r="N33" s="31">
        <v>3426.3</v>
      </c>
      <c r="O33" s="42">
        <v>3345000</v>
      </c>
      <c r="P33" s="43">
        <v>-3.2034567533338301E-3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44525</v>
      </c>
      <c r="E34" s="40">
        <v>17083.599999999999</v>
      </c>
      <c r="F34" s="40">
        <v>17319.699999999997</v>
      </c>
      <c r="G34" s="41">
        <v>16581.349999999995</v>
      </c>
      <c r="H34" s="41">
        <v>16079.099999999999</v>
      </c>
      <c r="I34" s="41">
        <v>15340.749999999996</v>
      </c>
      <c r="J34" s="41">
        <v>17821.949999999993</v>
      </c>
      <c r="K34" s="41">
        <v>18560.3</v>
      </c>
      <c r="L34" s="41">
        <v>19062.549999999992</v>
      </c>
      <c r="M34" s="31">
        <v>18058.05</v>
      </c>
      <c r="N34" s="31">
        <v>16817.45</v>
      </c>
      <c r="O34" s="42">
        <v>736925</v>
      </c>
      <c r="P34" s="43">
        <v>3.5697972664347703E-2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44525</v>
      </c>
      <c r="E35" s="40">
        <v>7072.65</v>
      </c>
      <c r="F35" s="40">
        <v>7188.2</v>
      </c>
      <c r="G35" s="41">
        <v>6868.5</v>
      </c>
      <c r="H35" s="41">
        <v>6664.35</v>
      </c>
      <c r="I35" s="41">
        <v>6344.6500000000005</v>
      </c>
      <c r="J35" s="41">
        <v>7392.3499999999995</v>
      </c>
      <c r="K35" s="41">
        <v>7712.0499999999984</v>
      </c>
      <c r="L35" s="41">
        <v>7916.1999999999989</v>
      </c>
      <c r="M35" s="31">
        <v>7507.9</v>
      </c>
      <c r="N35" s="31">
        <v>6984.05</v>
      </c>
      <c r="O35" s="42">
        <v>4594250</v>
      </c>
      <c r="P35" s="43">
        <v>2.4815971447691279E-2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44525</v>
      </c>
      <c r="E36" s="40">
        <v>2248.8000000000002</v>
      </c>
      <c r="F36" s="40">
        <v>2268.0499999999997</v>
      </c>
      <c r="G36" s="41">
        <v>2209.3499999999995</v>
      </c>
      <c r="H36" s="41">
        <v>2169.8999999999996</v>
      </c>
      <c r="I36" s="41">
        <v>2111.1999999999994</v>
      </c>
      <c r="J36" s="41">
        <v>2307.4999999999995</v>
      </c>
      <c r="K36" s="41">
        <v>2366.1999999999994</v>
      </c>
      <c r="L36" s="41">
        <v>2405.6499999999996</v>
      </c>
      <c r="M36" s="31">
        <v>2326.75</v>
      </c>
      <c r="N36" s="31">
        <v>2228.6</v>
      </c>
      <c r="O36" s="42">
        <v>1593600</v>
      </c>
      <c r="P36" s="43">
        <v>1.1681056373793804E-2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44525</v>
      </c>
      <c r="E37" s="40">
        <v>297.2</v>
      </c>
      <c r="F37" s="40">
        <v>299.76666666666665</v>
      </c>
      <c r="G37" s="41">
        <v>290.98333333333329</v>
      </c>
      <c r="H37" s="41">
        <v>284.76666666666665</v>
      </c>
      <c r="I37" s="41">
        <v>275.98333333333329</v>
      </c>
      <c r="J37" s="41">
        <v>305.98333333333329</v>
      </c>
      <c r="K37" s="41">
        <v>314.76666666666659</v>
      </c>
      <c r="L37" s="41">
        <v>320.98333333333329</v>
      </c>
      <c r="M37" s="31">
        <v>308.55</v>
      </c>
      <c r="N37" s="31">
        <v>293.55</v>
      </c>
      <c r="O37" s="42">
        <v>22581000</v>
      </c>
      <c r="P37" s="43">
        <v>-2.8799256793373074E-2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44525</v>
      </c>
      <c r="E38" s="40">
        <v>91.05</v>
      </c>
      <c r="F38" s="40">
        <v>92.466666666666654</v>
      </c>
      <c r="G38" s="41">
        <v>88.083333333333314</v>
      </c>
      <c r="H38" s="41">
        <v>85.11666666666666</v>
      </c>
      <c r="I38" s="41">
        <v>80.73333333333332</v>
      </c>
      <c r="J38" s="41">
        <v>95.433333333333309</v>
      </c>
      <c r="K38" s="41">
        <v>99.816666666666663</v>
      </c>
      <c r="L38" s="41">
        <v>102.7833333333333</v>
      </c>
      <c r="M38" s="31">
        <v>96.85</v>
      </c>
      <c r="N38" s="31">
        <v>89.5</v>
      </c>
      <c r="O38" s="42">
        <v>159728400</v>
      </c>
      <c r="P38" s="43">
        <v>2.8554207790250884E-2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44525</v>
      </c>
      <c r="E39" s="40">
        <v>2066.65</v>
      </c>
      <c r="F39" s="40">
        <v>2080.5166666666669</v>
      </c>
      <c r="G39" s="41">
        <v>2029.4833333333336</v>
      </c>
      <c r="H39" s="41">
        <v>1992.3166666666666</v>
      </c>
      <c r="I39" s="41">
        <v>1941.2833333333333</v>
      </c>
      <c r="J39" s="41">
        <v>2117.6833333333338</v>
      </c>
      <c r="K39" s="41">
        <v>2168.7166666666676</v>
      </c>
      <c r="L39" s="41">
        <v>2205.8833333333341</v>
      </c>
      <c r="M39" s="31">
        <v>2131.5500000000002</v>
      </c>
      <c r="N39" s="31">
        <v>2043.35</v>
      </c>
      <c r="O39" s="42">
        <v>1904100</v>
      </c>
      <c r="P39" s="43">
        <v>-2.2310081897768994E-2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44525</v>
      </c>
      <c r="E40" s="40">
        <v>203.45</v>
      </c>
      <c r="F40" s="40">
        <v>204.96666666666667</v>
      </c>
      <c r="G40" s="41">
        <v>199.68333333333334</v>
      </c>
      <c r="H40" s="41">
        <v>195.91666666666666</v>
      </c>
      <c r="I40" s="41">
        <v>190.63333333333333</v>
      </c>
      <c r="J40" s="41">
        <v>208.73333333333335</v>
      </c>
      <c r="K40" s="41">
        <v>214.01666666666671</v>
      </c>
      <c r="L40" s="41">
        <v>217.78333333333336</v>
      </c>
      <c r="M40" s="31">
        <v>210.25</v>
      </c>
      <c r="N40" s="31">
        <v>201.2</v>
      </c>
      <c r="O40" s="42">
        <v>27842600</v>
      </c>
      <c r="P40" s="43">
        <v>0.13088439574008334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44525</v>
      </c>
      <c r="E41" s="40">
        <v>778.6</v>
      </c>
      <c r="F41" s="40">
        <v>783.41666666666663</v>
      </c>
      <c r="G41" s="41">
        <v>769.7833333333333</v>
      </c>
      <c r="H41" s="41">
        <v>760.9666666666667</v>
      </c>
      <c r="I41" s="41">
        <v>747.33333333333337</v>
      </c>
      <c r="J41" s="41">
        <v>792.23333333333323</v>
      </c>
      <c r="K41" s="41">
        <v>805.86666666666667</v>
      </c>
      <c r="L41" s="41">
        <v>814.68333333333317</v>
      </c>
      <c r="M41" s="31">
        <v>797.05</v>
      </c>
      <c r="N41" s="31">
        <v>774.6</v>
      </c>
      <c r="O41" s="42">
        <v>4450600</v>
      </c>
      <c r="P41" s="43">
        <v>-5.1792828685258967E-2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44525</v>
      </c>
      <c r="E42" s="40">
        <v>739.05</v>
      </c>
      <c r="F42" s="40">
        <v>747.44999999999993</v>
      </c>
      <c r="G42" s="41">
        <v>719.09999999999991</v>
      </c>
      <c r="H42" s="41">
        <v>699.15</v>
      </c>
      <c r="I42" s="41">
        <v>670.8</v>
      </c>
      <c r="J42" s="41">
        <v>767.39999999999986</v>
      </c>
      <c r="K42" s="41">
        <v>795.75</v>
      </c>
      <c r="L42" s="41">
        <v>815.69999999999982</v>
      </c>
      <c r="M42" s="31">
        <v>775.8</v>
      </c>
      <c r="N42" s="31">
        <v>727.5</v>
      </c>
      <c r="O42" s="42">
        <v>10126500</v>
      </c>
      <c r="P42" s="43">
        <v>-4.0710479573712259E-2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44525</v>
      </c>
      <c r="E43" s="40">
        <v>741.1</v>
      </c>
      <c r="F43" s="40">
        <v>742.83333333333337</v>
      </c>
      <c r="G43" s="41">
        <v>730.76666666666677</v>
      </c>
      <c r="H43" s="41">
        <v>720.43333333333339</v>
      </c>
      <c r="I43" s="41">
        <v>708.36666666666679</v>
      </c>
      <c r="J43" s="41">
        <v>753.16666666666674</v>
      </c>
      <c r="K43" s="41">
        <v>765.23333333333335</v>
      </c>
      <c r="L43" s="41">
        <v>775.56666666666672</v>
      </c>
      <c r="M43" s="31">
        <v>754.9</v>
      </c>
      <c r="N43" s="31">
        <v>732.5</v>
      </c>
      <c r="O43" s="42">
        <v>66072744</v>
      </c>
      <c r="P43" s="43">
        <v>1.9594725844879774E-2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44525</v>
      </c>
      <c r="E44" s="40">
        <v>60.25</v>
      </c>
      <c r="F44" s="40">
        <v>60.683333333333337</v>
      </c>
      <c r="G44" s="41">
        <v>59.366666666666674</v>
      </c>
      <c r="H44" s="41">
        <v>58.483333333333334</v>
      </c>
      <c r="I44" s="41">
        <v>57.166666666666671</v>
      </c>
      <c r="J44" s="41">
        <v>61.566666666666677</v>
      </c>
      <c r="K44" s="41">
        <v>62.88333333333334</v>
      </c>
      <c r="L44" s="41">
        <v>63.76666666666668</v>
      </c>
      <c r="M44" s="31">
        <v>62</v>
      </c>
      <c r="N44" s="31">
        <v>59.8</v>
      </c>
      <c r="O44" s="42">
        <v>116172000</v>
      </c>
      <c r="P44" s="43">
        <v>-3.7159516143068491E-2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44525</v>
      </c>
      <c r="E45" s="40">
        <v>358.65</v>
      </c>
      <c r="F45" s="40">
        <v>360.43333333333334</v>
      </c>
      <c r="G45" s="41">
        <v>354.86666666666667</v>
      </c>
      <c r="H45" s="41">
        <v>351.08333333333331</v>
      </c>
      <c r="I45" s="41">
        <v>345.51666666666665</v>
      </c>
      <c r="J45" s="41">
        <v>364.2166666666667</v>
      </c>
      <c r="K45" s="41">
        <v>369.78333333333342</v>
      </c>
      <c r="L45" s="41">
        <v>373.56666666666672</v>
      </c>
      <c r="M45" s="31">
        <v>366</v>
      </c>
      <c r="N45" s="31">
        <v>356.65</v>
      </c>
      <c r="O45" s="42">
        <v>14411800</v>
      </c>
      <c r="P45" s="43">
        <v>-1.6943834326953247E-2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44525</v>
      </c>
      <c r="E46" s="40">
        <v>16920.849999999999</v>
      </c>
      <c r="F46" s="40">
        <v>17139.616666666665</v>
      </c>
      <c r="G46" s="41">
        <v>16420.183333333331</v>
      </c>
      <c r="H46" s="41">
        <v>15919.516666666666</v>
      </c>
      <c r="I46" s="41">
        <v>15200.083333333332</v>
      </c>
      <c r="J46" s="41">
        <v>17640.283333333329</v>
      </c>
      <c r="K46" s="41">
        <v>18359.716666666664</v>
      </c>
      <c r="L46" s="41">
        <v>18860.383333333328</v>
      </c>
      <c r="M46" s="31">
        <v>17859.05</v>
      </c>
      <c r="N46" s="31">
        <v>16638.95</v>
      </c>
      <c r="O46" s="42">
        <v>144600</v>
      </c>
      <c r="P46" s="43">
        <v>-2.3962200472494095E-2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44525</v>
      </c>
      <c r="E47" s="40">
        <v>396.65</v>
      </c>
      <c r="F47" s="40">
        <v>399.23333333333329</v>
      </c>
      <c r="G47" s="41">
        <v>391.01666666666659</v>
      </c>
      <c r="H47" s="41">
        <v>385.38333333333333</v>
      </c>
      <c r="I47" s="41">
        <v>377.16666666666663</v>
      </c>
      <c r="J47" s="41">
        <v>404.86666666666656</v>
      </c>
      <c r="K47" s="41">
        <v>413.08333333333326</v>
      </c>
      <c r="L47" s="41">
        <v>418.71666666666653</v>
      </c>
      <c r="M47" s="31">
        <v>407.45</v>
      </c>
      <c r="N47" s="31">
        <v>393.6</v>
      </c>
      <c r="O47" s="42">
        <v>31678200</v>
      </c>
      <c r="P47" s="43">
        <v>4.3944755164935512E-3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44525</v>
      </c>
      <c r="E48" s="40">
        <v>3584.9</v>
      </c>
      <c r="F48" s="40">
        <v>3599.4666666666667</v>
      </c>
      <c r="G48" s="41">
        <v>3559.1833333333334</v>
      </c>
      <c r="H48" s="41">
        <v>3533.4666666666667</v>
      </c>
      <c r="I48" s="41">
        <v>3493.1833333333334</v>
      </c>
      <c r="J48" s="41">
        <v>3625.1833333333334</v>
      </c>
      <c r="K48" s="41">
        <v>3665.4666666666672</v>
      </c>
      <c r="L48" s="41">
        <v>3691.1833333333334</v>
      </c>
      <c r="M48" s="31">
        <v>3639.75</v>
      </c>
      <c r="N48" s="31">
        <v>3573.75</v>
      </c>
      <c r="O48" s="42">
        <v>1484800</v>
      </c>
      <c r="P48" s="43">
        <v>-4.7227926078028747E-2</v>
      </c>
    </row>
    <row r="49" spans="1:16" ht="12.75" customHeight="1">
      <c r="A49" s="31">
        <v>39</v>
      </c>
      <c r="B49" s="32" t="s">
        <v>87</v>
      </c>
      <c r="C49" s="33" t="s">
        <v>323</v>
      </c>
      <c r="D49" s="34">
        <v>44525</v>
      </c>
      <c r="E49" s="40">
        <v>455.85</v>
      </c>
      <c r="F49" s="40">
        <v>456.76666666666665</v>
      </c>
      <c r="G49" s="41">
        <v>440.63333333333333</v>
      </c>
      <c r="H49" s="41">
        <v>425.41666666666669</v>
      </c>
      <c r="I49" s="41">
        <v>409.28333333333336</v>
      </c>
      <c r="J49" s="41">
        <v>471.98333333333329</v>
      </c>
      <c r="K49" s="41">
        <v>488.11666666666662</v>
      </c>
      <c r="L49" s="41">
        <v>503.33333333333326</v>
      </c>
      <c r="M49" s="31">
        <v>472.9</v>
      </c>
      <c r="N49" s="31">
        <v>441.55</v>
      </c>
      <c r="O49" s="42">
        <v>3779100</v>
      </c>
      <c r="P49" s="43">
        <v>-0.1058135958166718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44525</v>
      </c>
      <c r="E50" s="40">
        <v>455.85</v>
      </c>
      <c r="F50" s="40">
        <v>458.34999999999997</v>
      </c>
      <c r="G50" s="41">
        <v>449.74999999999994</v>
      </c>
      <c r="H50" s="41">
        <v>443.65</v>
      </c>
      <c r="I50" s="41">
        <v>435.04999999999995</v>
      </c>
      <c r="J50" s="41">
        <v>464.44999999999993</v>
      </c>
      <c r="K50" s="41">
        <v>473.04999999999995</v>
      </c>
      <c r="L50" s="41">
        <v>479.14999999999992</v>
      </c>
      <c r="M50" s="31">
        <v>466.95</v>
      </c>
      <c r="N50" s="31">
        <v>452.25</v>
      </c>
      <c r="O50" s="42">
        <v>20342300</v>
      </c>
      <c r="P50" s="43">
        <v>8.5073894312046681E-3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44525</v>
      </c>
      <c r="E51" s="40">
        <v>212.15</v>
      </c>
      <c r="F51" s="40">
        <v>213.36666666666665</v>
      </c>
      <c r="G51" s="41">
        <v>205.48333333333329</v>
      </c>
      <c r="H51" s="41">
        <v>198.81666666666663</v>
      </c>
      <c r="I51" s="41">
        <v>190.93333333333328</v>
      </c>
      <c r="J51" s="41">
        <v>220.0333333333333</v>
      </c>
      <c r="K51" s="41">
        <v>227.91666666666669</v>
      </c>
      <c r="L51" s="41">
        <v>234.58333333333331</v>
      </c>
      <c r="M51" s="31">
        <v>221.25</v>
      </c>
      <c r="N51" s="31">
        <v>206.7</v>
      </c>
      <c r="O51" s="42">
        <v>51084000</v>
      </c>
      <c r="P51" s="43">
        <v>5.7810578105781059E-2</v>
      </c>
    </row>
    <row r="52" spans="1:16" ht="12.75" customHeight="1">
      <c r="A52" s="31">
        <v>42</v>
      </c>
      <c r="B52" s="32" t="s">
        <v>63</v>
      </c>
      <c r="C52" s="33" t="s">
        <v>331</v>
      </c>
      <c r="D52" s="34">
        <v>44525</v>
      </c>
      <c r="E52" s="40">
        <v>620.75</v>
      </c>
      <c r="F52" s="40">
        <v>622.4</v>
      </c>
      <c r="G52" s="41">
        <v>602.34999999999991</v>
      </c>
      <c r="H52" s="41">
        <v>583.94999999999993</v>
      </c>
      <c r="I52" s="41">
        <v>563.89999999999986</v>
      </c>
      <c r="J52" s="41">
        <v>640.79999999999995</v>
      </c>
      <c r="K52" s="41">
        <v>660.84999999999991</v>
      </c>
      <c r="L52" s="41">
        <v>679.25</v>
      </c>
      <c r="M52" s="31">
        <v>642.45000000000005</v>
      </c>
      <c r="N52" s="31">
        <v>604</v>
      </c>
      <c r="O52" s="42">
        <v>4547400</v>
      </c>
      <c r="P52" s="43">
        <v>-5.2417716375457134E-2</v>
      </c>
    </row>
    <row r="53" spans="1:16" ht="12.75" customHeight="1">
      <c r="A53" s="31">
        <v>43</v>
      </c>
      <c r="B53" s="32" t="s">
        <v>44</v>
      </c>
      <c r="C53" s="33" t="s">
        <v>342</v>
      </c>
      <c r="D53" s="34">
        <v>44525</v>
      </c>
      <c r="E53" s="40">
        <v>362</v>
      </c>
      <c r="F53" s="40">
        <v>362.3</v>
      </c>
      <c r="G53" s="41">
        <v>349.5</v>
      </c>
      <c r="H53" s="41">
        <v>337</v>
      </c>
      <c r="I53" s="41">
        <v>324.2</v>
      </c>
      <c r="J53" s="41">
        <v>374.8</v>
      </c>
      <c r="K53" s="41">
        <v>387.60000000000008</v>
      </c>
      <c r="L53" s="41">
        <v>400.1</v>
      </c>
      <c r="M53" s="31">
        <v>375.1</v>
      </c>
      <c r="N53" s="31">
        <v>349.8</v>
      </c>
      <c r="O53" s="42">
        <v>997500</v>
      </c>
      <c r="P53" s="43">
        <v>7.0853462157809979E-2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44525</v>
      </c>
      <c r="E54" s="40">
        <v>596.9</v>
      </c>
      <c r="F54" s="40">
        <v>602.26666666666677</v>
      </c>
      <c r="G54" s="41">
        <v>583.78333333333353</v>
      </c>
      <c r="H54" s="41">
        <v>570.66666666666674</v>
      </c>
      <c r="I54" s="41">
        <v>552.18333333333351</v>
      </c>
      <c r="J54" s="41">
        <v>615.38333333333355</v>
      </c>
      <c r="K54" s="41">
        <v>633.8666666666669</v>
      </c>
      <c r="L54" s="41">
        <v>646.98333333333358</v>
      </c>
      <c r="M54" s="31">
        <v>620.75</v>
      </c>
      <c r="N54" s="31">
        <v>589.15</v>
      </c>
      <c r="O54" s="42">
        <v>8903750</v>
      </c>
      <c r="P54" s="43">
        <v>1.2940841865756541E-2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44525</v>
      </c>
      <c r="E55" s="40">
        <v>894.7</v>
      </c>
      <c r="F55" s="40">
        <v>895.86666666666679</v>
      </c>
      <c r="G55" s="41">
        <v>881.78333333333353</v>
      </c>
      <c r="H55" s="41">
        <v>868.86666666666679</v>
      </c>
      <c r="I55" s="41">
        <v>854.78333333333353</v>
      </c>
      <c r="J55" s="41">
        <v>908.78333333333353</v>
      </c>
      <c r="K55" s="41">
        <v>922.86666666666679</v>
      </c>
      <c r="L55" s="41">
        <v>935.78333333333353</v>
      </c>
      <c r="M55" s="31">
        <v>909.95</v>
      </c>
      <c r="N55" s="31">
        <v>882.95</v>
      </c>
      <c r="O55" s="42">
        <v>10907650</v>
      </c>
      <c r="P55" s="43">
        <v>-1.2940415269690019E-2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44525</v>
      </c>
      <c r="E56" s="40">
        <v>151</v>
      </c>
      <c r="F56" s="40">
        <v>151.06666666666669</v>
      </c>
      <c r="G56" s="41">
        <v>149.08333333333337</v>
      </c>
      <c r="H56" s="41">
        <v>147.16666666666669</v>
      </c>
      <c r="I56" s="41">
        <v>145.18333333333337</v>
      </c>
      <c r="J56" s="41">
        <v>152.98333333333338</v>
      </c>
      <c r="K56" s="41">
        <v>154.96666666666667</v>
      </c>
      <c r="L56" s="41">
        <v>156.88333333333338</v>
      </c>
      <c r="M56" s="31">
        <v>153.05000000000001</v>
      </c>
      <c r="N56" s="31">
        <v>149.15</v>
      </c>
      <c r="O56" s="42">
        <v>72324000</v>
      </c>
      <c r="P56" s="43">
        <v>-8.5214187010594199E-3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44525</v>
      </c>
      <c r="E57" s="40">
        <v>5409.8</v>
      </c>
      <c r="F57" s="40">
        <v>5419.0166666666664</v>
      </c>
      <c r="G57" s="41">
        <v>5287.9833333333327</v>
      </c>
      <c r="H57" s="41">
        <v>5166.1666666666661</v>
      </c>
      <c r="I57" s="41">
        <v>5035.1333333333323</v>
      </c>
      <c r="J57" s="41">
        <v>5540.833333333333</v>
      </c>
      <c r="K57" s="41">
        <v>5671.8666666666659</v>
      </c>
      <c r="L57" s="41">
        <v>5793.6833333333334</v>
      </c>
      <c r="M57" s="31">
        <v>5550.05</v>
      </c>
      <c r="N57" s="31">
        <v>5297.2</v>
      </c>
      <c r="O57" s="42">
        <v>868600</v>
      </c>
      <c r="P57" s="43">
        <v>5.5568418615420234E-3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44525</v>
      </c>
      <c r="E58" s="40">
        <v>1476.5</v>
      </c>
      <c r="F58" s="40">
        <v>1475.1000000000001</v>
      </c>
      <c r="G58" s="41">
        <v>1467.1500000000003</v>
      </c>
      <c r="H58" s="41">
        <v>1457.8000000000002</v>
      </c>
      <c r="I58" s="41">
        <v>1449.8500000000004</v>
      </c>
      <c r="J58" s="41">
        <v>1484.4500000000003</v>
      </c>
      <c r="K58" s="41">
        <v>1492.4</v>
      </c>
      <c r="L58" s="41">
        <v>1501.7500000000002</v>
      </c>
      <c r="M58" s="31">
        <v>1483.05</v>
      </c>
      <c r="N58" s="31">
        <v>1465.75</v>
      </c>
      <c r="O58" s="42">
        <v>3743250</v>
      </c>
      <c r="P58" s="43">
        <v>-7.4745398486405676E-4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44525</v>
      </c>
      <c r="E59" s="40">
        <v>628.35</v>
      </c>
      <c r="F59" s="40">
        <v>634.55000000000007</v>
      </c>
      <c r="G59" s="41">
        <v>613.30000000000018</v>
      </c>
      <c r="H59" s="41">
        <v>598.25000000000011</v>
      </c>
      <c r="I59" s="41">
        <v>577.00000000000023</v>
      </c>
      <c r="J59" s="41">
        <v>649.60000000000014</v>
      </c>
      <c r="K59" s="41">
        <v>670.84999999999991</v>
      </c>
      <c r="L59" s="41">
        <v>685.90000000000009</v>
      </c>
      <c r="M59" s="31">
        <v>655.8</v>
      </c>
      <c r="N59" s="31">
        <v>619.5</v>
      </c>
      <c r="O59" s="42">
        <v>6148893</v>
      </c>
      <c r="P59" s="43">
        <v>-1.9764624636171554E-2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44525</v>
      </c>
      <c r="E60" s="40">
        <v>754.85</v>
      </c>
      <c r="F60" s="40">
        <v>761.58333333333337</v>
      </c>
      <c r="G60" s="41">
        <v>734.9666666666667</v>
      </c>
      <c r="H60" s="41">
        <v>715.08333333333337</v>
      </c>
      <c r="I60" s="41">
        <v>688.4666666666667</v>
      </c>
      <c r="J60" s="41">
        <v>781.4666666666667</v>
      </c>
      <c r="K60" s="41">
        <v>808.08333333333326</v>
      </c>
      <c r="L60" s="41">
        <v>827.9666666666667</v>
      </c>
      <c r="M60" s="31">
        <v>788.2</v>
      </c>
      <c r="N60" s="31">
        <v>741.7</v>
      </c>
      <c r="O60" s="42">
        <v>1720000</v>
      </c>
      <c r="P60" s="43">
        <v>-6.7750677506775062E-2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44525</v>
      </c>
      <c r="E61" s="40">
        <v>445.75</v>
      </c>
      <c r="F61" s="40">
        <v>443.59999999999997</v>
      </c>
      <c r="G61" s="41">
        <v>435.04999999999995</v>
      </c>
      <c r="H61" s="41">
        <v>424.34999999999997</v>
      </c>
      <c r="I61" s="41">
        <v>415.79999999999995</v>
      </c>
      <c r="J61" s="41">
        <v>454.29999999999995</v>
      </c>
      <c r="K61" s="41">
        <v>462.85</v>
      </c>
      <c r="L61" s="41">
        <v>473.54999999999995</v>
      </c>
      <c r="M61" s="31">
        <v>452.15</v>
      </c>
      <c r="N61" s="31">
        <v>432.9</v>
      </c>
      <c r="O61" s="42">
        <v>1646700</v>
      </c>
      <c r="P61" s="43">
        <v>-1.2532981530343008E-2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44525</v>
      </c>
      <c r="E62" s="40">
        <v>152.05000000000001</v>
      </c>
      <c r="F62" s="40">
        <v>153.13333333333333</v>
      </c>
      <c r="G62" s="41">
        <v>149.31666666666666</v>
      </c>
      <c r="H62" s="41">
        <v>146.58333333333334</v>
      </c>
      <c r="I62" s="41">
        <v>142.76666666666668</v>
      </c>
      <c r="J62" s="41">
        <v>155.86666666666665</v>
      </c>
      <c r="K62" s="41">
        <v>159.68333333333331</v>
      </c>
      <c r="L62" s="41">
        <v>162.41666666666663</v>
      </c>
      <c r="M62" s="31">
        <v>156.94999999999999</v>
      </c>
      <c r="N62" s="31">
        <v>150.4</v>
      </c>
      <c r="O62" s="42">
        <v>9805300</v>
      </c>
      <c r="P62" s="43">
        <v>-8.6043031626627849E-3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44525</v>
      </c>
      <c r="E63" s="40">
        <v>879.25</v>
      </c>
      <c r="F63" s="40">
        <v>890.56666666666661</v>
      </c>
      <c r="G63" s="41">
        <v>857.63333333333321</v>
      </c>
      <c r="H63" s="41">
        <v>836.01666666666665</v>
      </c>
      <c r="I63" s="41">
        <v>803.08333333333326</v>
      </c>
      <c r="J63" s="41">
        <v>912.18333333333317</v>
      </c>
      <c r="K63" s="41">
        <v>945.11666666666656</v>
      </c>
      <c r="L63" s="41">
        <v>966.73333333333312</v>
      </c>
      <c r="M63" s="31">
        <v>923.5</v>
      </c>
      <c r="N63" s="31">
        <v>868.95</v>
      </c>
      <c r="O63" s="42">
        <v>2222400</v>
      </c>
      <c r="P63" s="43">
        <v>-1.4107000266169817E-2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44525</v>
      </c>
      <c r="E64" s="40">
        <v>607.45000000000005</v>
      </c>
      <c r="F64" s="40">
        <v>609.28333333333342</v>
      </c>
      <c r="G64" s="41">
        <v>602.86666666666679</v>
      </c>
      <c r="H64" s="41">
        <v>598.28333333333342</v>
      </c>
      <c r="I64" s="41">
        <v>591.86666666666679</v>
      </c>
      <c r="J64" s="41">
        <v>613.86666666666679</v>
      </c>
      <c r="K64" s="41">
        <v>620.28333333333353</v>
      </c>
      <c r="L64" s="41">
        <v>624.86666666666679</v>
      </c>
      <c r="M64" s="31">
        <v>615.70000000000005</v>
      </c>
      <c r="N64" s="31">
        <v>604.70000000000005</v>
      </c>
      <c r="O64" s="42">
        <v>9685000</v>
      </c>
      <c r="P64" s="43">
        <v>-7.2318007662835249E-2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44525</v>
      </c>
      <c r="E65" s="40">
        <v>1941.8</v>
      </c>
      <c r="F65" s="40">
        <v>1958.5</v>
      </c>
      <c r="G65" s="41">
        <v>1903</v>
      </c>
      <c r="H65" s="41">
        <v>1864.2</v>
      </c>
      <c r="I65" s="41">
        <v>1808.7</v>
      </c>
      <c r="J65" s="41">
        <v>1997.3</v>
      </c>
      <c r="K65" s="41">
        <v>2052.8000000000002</v>
      </c>
      <c r="L65" s="41">
        <v>2091.6</v>
      </c>
      <c r="M65" s="31">
        <v>2014</v>
      </c>
      <c r="N65" s="31">
        <v>1919.7</v>
      </c>
      <c r="O65" s="42">
        <v>504500</v>
      </c>
      <c r="P65" s="43">
        <v>2.2289766970618033E-2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44525</v>
      </c>
      <c r="E66" s="40">
        <v>2125.6999999999998</v>
      </c>
      <c r="F66" s="40">
        <v>2172.0666666666662</v>
      </c>
      <c r="G66" s="41">
        <v>2046.5333333333324</v>
      </c>
      <c r="H66" s="41">
        <v>1967.3666666666663</v>
      </c>
      <c r="I66" s="41">
        <v>1841.8333333333326</v>
      </c>
      <c r="J66" s="41">
        <v>2251.2333333333322</v>
      </c>
      <c r="K66" s="41">
        <v>2376.766666666666</v>
      </c>
      <c r="L66" s="41">
        <v>2455.933333333332</v>
      </c>
      <c r="M66" s="31">
        <v>2297.6</v>
      </c>
      <c r="N66" s="31">
        <v>2092.9</v>
      </c>
      <c r="O66" s="42">
        <v>3060000</v>
      </c>
      <c r="P66" s="43">
        <v>-5.5919784033937527E-2</v>
      </c>
    </row>
    <row r="67" spans="1:16" ht="12.75" customHeight="1">
      <c r="A67" s="31">
        <v>57</v>
      </c>
      <c r="B67" s="32" t="s">
        <v>44</v>
      </c>
      <c r="C67" s="33" t="s">
        <v>350</v>
      </c>
      <c r="D67" s="34">
        <v>44525</v>
      </c>
      <c r="E67" s="40">
        <v>275.7</v>
      </c>
      <c r="F67" s="40">
        <v>279.76666666666665</v>
      </c>
      <c r="G67" s="41">
        <v>266.48333333333329</v>
      </c>
      <c r="H67" s="41">
        <v>257.26666666666665</v>
      </c>
      <c r="I67" s="41">
        <v>243.98333333333329</v>
      </c>
      <c r="J67" s="41">
        <v>288.98333333333329</v>
      </c>
      <c r="K67" s="41">
        <v>302.26666666666659</v>
      </c>
      <c r="L67" s="41">
        <v>311.48333333333329</v>
      </c>
      <c r="M67" s="31">
        <v>293.05</v>
      </c>
      <c r="N67" s="31">
        <v>270.55</v>
      </c>
      <c r="O67" s="42">
        <v>14368100</v>
      </c>
      <c r="P67" s="43">
        <v>1.7592441765759897E-2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44525</v>
      </c>
      <c r="E68" s="40">
        <v>4691.05</v>
      </c>
      <c r="F68" s="40">
        <v>4734.9000000000005</v>
      </c>
      <c r="G68" s="41">
        <v>4633.7000000000007</v>
      </c>
      <c r="H68" s="41">
        <v>4576.3500000000004</v>
      </c>
      <c r="I68" s="41">
        <v>4475.1500000000005</v>
      </c>
      <c r="J68" s="41">
        <v>4792.2500000000009</v>
      </c>
      <c r="K68" s="41">
        <v>4893.45</v>
      </c>
      <c r="L68" s="41">
        <v>4950.8000000000011</v>
      </c>
      <c r="M68" s="31">
        <v>4836.1000000000004</v>
      </c>
      <c r="N68" s="31">
        <v>4677.55</v>
      </c>
      <c r="O68" s="42">
        <v>2148100</v>
      </c>
      <c r="P68" s="43">
        <v>-4.1668525540932408E-2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44525</v>
      </c>
      <c r="E69" s="40">
        <v>5072.7</v>
      </c>
      <c r="F69" s="40">
        <v>5151.2166666666662</v>
      </c>
      <c r="G69" s="41">
        <v>4914.4833333333327</v>
      </c>
      <c r="H69" s="41">
        <v>4756.2666666666664</v>
      </c>
      <c r="I69" s="41">
        <v>4519.5333333333328</v>
      </c>
      <c r="J69" s="41">
        <v>5309.4333333333325</v>
      </c>
      <c r="K69" s="41">
        <v>5546.1666666666661</v>
      </c>
      <c r="L69" s="41">
        <v>5704.3833333333323</v>
      </c>
      <c r="M69" s="31">
        <v>5387.95</v>
      </c>
      <c r="N69" s="31">
        <v>4993</v>
      </c>
      <c r="O69" s="42">
        <v>516375</v>
      </c>
      <c r="P69" s="43">
        <v>-1.0538922155688623E-2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44525</v>
      </c>
      <c r="E70" s="40">
        <v>401.5</v>
      </c>
      <c r="F70" s="40">
        <v>404.65000000000003</v>
      </c>
      <c r="G70" s="41">
        <v>391.35000000000008</v>
      </c>
      <c r="H70" s="41">
        <v>381.20000000000005</v>
      </c>
      <c r="I70" s="41">
        <v>367.90000000000009</v>
      </c>
      <c r="J70" s="41">
        <v>414.80000000000007</v>
      </c>
      <c r="K70" s="41">
        <v>428.1</v>
      </c>
      <c r="L70" s="41">
        <v>438.25000000000006</v>
      </c>
      <c r="M70" s="31">
        <v>417.95</v>
      </c>
      <c r="N70" s="31">
        <v>394.5</v>
      </c>
      <c r="O70" s="42">
        <v>35100450</v>
      </c>
      <c r="P70" s="43">
        <v>1.6290846550735715E-2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44525</v>
      </c>
      <c r="E71" s="40">
        <v>4605.2</v>
      </c>
      <c r="F71" s="40">
        <v>4625.3166666666666</v>
      </c>
      <c r="G71" s="41">
        <v>4560.7333333333336</v>
      </c>
      <c r="H71" s="41">
        <v>4516.2666666666673</v>
      </c>
      <c r="I71" s="41">
        <v>4451.6833333333343</v>
      </c>
      <c r="J71" s="41">
        <v>4669.7833333333328</v>
      </c>
      <c r="K71" s="41">
        <v>4734.3666666666668</v>
      </c>
      <c r="L71" s="41">
        <v>4778.8333333333321</v>
      </c>
      <c r="M71" s="31">
        <v>4689.8999999999996</v>
      </c>
      <c r="N71" s="31">
        <v>4580.8500000000004</v>
      </c>
      <c r="O71" s="42">
        <v>2535250</v>
      </c>
      <c r="P71" s="43">
        <v>1.3542551596621858E-2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44525</v>
      </c>
      <c r="E72" s="40">
        <v>2545.75</v>
      </c>
      <c r="F72" s="40">
        <v>2554.2666666666669</v>
      </c>
      <c r="G72" s="41">
        <v>2507.7333333333336</v>
      </c>
      <c r="H72" s="41">
        <v>2469.7166666666667</v>
      </c>
      <c r="I72" s="41">
        <v>2423.1833333333334</v>
      </c>
      <c r="J72" s="41">
        <v>2592.2833333333338</v>
      </c>
      <c r="K72" s="41">
        <v>2638.8166666666675</v>
      </c>
      <c r="L72" s="41">
        <v>2676.8333333333339</v>
      </c>
      <c r="M72" s="31">
        <v>2600.8000000000002</v>
      </c>
      <c r="N72" s="31">
        <v>2516.25</v>
      </c>
      <c r="O72" s="42">
        <v>4820900</v>
      </c>
      <c r="P72" s="43">
        <v>0.10421677088343755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44525</v>
      </c>
      <c r="E73" s="40">
        <v>1797</v>
      </c>
      <c r="F73" s="40">
        <v>1793.3333333333333</v>
      </c>
      <c r="G73" s="41">
        <v>1758.6666666666665</v>
      </c>
      <c r="H73" s="41">
        <v>1720.3333333333333</v>
      </c>
      <c r="I73" s="41">
        <v>1685.6666666666665</v>
      </c>
      <c r="J73" s="41">
        <v>1831.6666666666665</v>
      </c>
      <c r="K73" s="41">
        <v>1866.333333333333</v>
      </c>
      <c r="L73" s="41">
        <v>1904.6666666666665</v>
      </c>
      <c r="M73" s="31">
        <v>1828</v>
      </c>
      <c r="N73" s="31">
        <v>1755</v>
      </c>
      <c r="O73" s="42">
        <v>7778100</v>
      </c>
      <c r="P73" s="43">
        <v>-0.12779079807573701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44525</v>
      </c>
      <c r="E74" s="40">
        <v>169.45</v>
      </c>
      <c r="F74" s="40">
        <v>171.13333333333333</v>
      </c>
      <c r="G74" s="41">
        <v>166.21666666666664</v>
      </c>
      <c r="H74" s="41">
        <v>162.98333333333332</v>
      </c>
      <c r="I74" s="41">
        <v>158.06666666666663</v>
      </c>
      <c r="J74" s="41">
        <v>174.36666666666665</v>
      </c>
      <c r="K74" s="41">
        <v>179.28333333333333</v>
      </c>
      <c r="L74" s="41">
        <v>182.51666666666665</v>
      </c>
      <c r="M74" s="31">
        <v>176.05</v>
      </c>
      <c r="N74" s="31">
        <v>167.9</v>
      </c>
      <c r="O74" s="42">
        <v>30312000</v>
      </c>
      <c r="P74" s="43">
        <v>-1.2316715542521995E-2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44525</v>
      </c>
      <c r="E75" s="40">
        <v>91.45</v>
      </c>
      <c r="F75" s="40">
        <v>92.45</v>
      </c>
      <c r="G75" s="41">
        <v>89.45</v>
      </c>
      <c r="H75" s="41">
        <v>87.45</v>
      </c>
      <c r="I75" s="41">
        <v>84.45</v>
      </c>
      <c r="J75" s="41">
        <v>94.45</v>
      </c>
      <c r="K75" s="41">
        <v>97.45</v>
      </c>
      <c r="L75" s="41">
        <v>99.45</v>
      </c>
      <c r="M75" s="31">
        <v>95.45</v>
      </c>
      <c r="N75" s="31">
        <v>90.45</v>
      </c>
      <c r="O75" s="42">
        <v>110800000</v>
      </c>
      <c r="P75" s="43">
        <v>5.9923733430179774E-3</v>
      </c>
    </row>
    <row r="76" spans="1:16" ht="12.75" customHeight="1">
      <c r="A76" s="31">
        <v>66</v>
      </c>
      <c r="B76" s="32" t="s">
        <v>87</v>
      </c>
      <c r="C76" s="33" t="s">
        <v>365</v>
      </c>
      <c r="D76" s="34">
        <v>44525</v>
      </c>
      <c r="E76" s="40">
        <v>169.8</v>
      </c>
      <c r="F76" s="40">
        <v>169.83333333333334</v>
      </c>
      <c r="G76" s="41">
        <v>167.01666666666668</v>
      </c>
      <c r="H76" s="41">
        <v>164.23333333333335</v>
      </c>
      <c r="I76" s="41">
        <v>161.41666666666669</v>
      </c>
      <c r="J76" s="41">
        <v>172.61666666666667</v>
      </c>
      <c r="K76" s="41">
        <v>175.43333333333334</v>
      </c>
      <c r="L76" s="41">
        <v>178.21666666666667</v>
      </c>
      <c r="M76" s="31">
        <v>172.65</v>
      </c>
      <c r="N76" s="31">
        <v>167.05</v>
      </c>
      <c r="O76" s="42">
        <v>7251400</v>
      </c>
      <c r="P76" s="43">
        <v>-2.7206138821067316E-2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44525</v>
      </c>
      <c r="E77" s="40">
        <v>137.55000000000001</v>
      </c>
      <c r="F77" s="40">
        <v>138.46666666666667</v>
      </c>
      <c r="G77" s="41">
        <v>135.38333333333333</v>
      </c>
      <c r="H77" s="41">
        <v>133.21666666666667</v>
      </c>
      <c r="I77" s="41">
        <v>130.13333333333333</v>
      </c>
      <c r="J77" s="41">
        <v>140.63333333333333</v>
      </c>
      <c r="K77" s="41">
        <v>143.71666666666664</v>
      </c>
      <c r="L77" s="41">
        <v>145.88333333333333</v>
      </c>
      <c r="M77" s="31">
        <v>141.55000000000001</v>
      </c>
      <c r="N77" s="31">
        <v>136.30000000000001</v>
      </c>
      <c r="O77" s="42">
        <v>58255000</v>
      </c>
      <c r="P77" s="43">
        <v>5.6299081959960182E-2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44525</v>
      </c>
      <c r="E78" s="40">
        <v>470.1</v>
      </c>
      <c r="F78" s="40">
        <v>470.84999999999997</v>
      </c>
      <c r="G78" s="41">
        <v>456.69999999999993</v>
      </c>
      <c r="H78" s="41">
        <v>443.29999999999995</v>
      </c>
      <c r="I78" s="41">
        <v>429.14999999999992</v>
      </c>
      <c r="J78" s="41">
        <v>484.24999999999994</v>
      </c>
      <c r="K78" s="41">
        <v>498.39999999999992</v>
      </c>
      <c r="L78" s="41">
        <v>511.79999999999995</v>
      </c>
      <c r="M78" s="31">
        <v>485</v>
      </c>
      <c r="N78" s="31">
        <v>457.45</v>
      </c>
      <c r="O78" s="42">
        <v>10129200</v>
      </c>
      <c r="P78" s="43">
        <v>4.0028338646829614E-2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44525</v>
      </c>
      <c r="E79" s="40">
        <v>37.549999999999997</v>
      </c>
      <c r="F79" s="40">
        <v>37.616666666666667</v>
      </c>
      <c r="G79" s="41">
        <v>36.183333333333337</v>
      </c>
      <c r="H79" s="41">
        <v>34.81666666666667</v>
      </c>
      <c r="I79" s="41">
        <v>33.38333333333334</v>
      </c>
      <c r="J79" s="41">
        <v>38.983333333333334</v>
      </c>
      <c r="K79" s="41">
        <v>40.416666666666657</v>
      </c>
      <c r="L79" s="41">
        <v>41.783333333333331</v>
      </c>
      <c r="M79" s="31">
        <v>39.049999999999997</v>
      </c>
      <c r="N79" s="31">
        <v>36.25</v>
      </c>
      <c r="O79" s="42">
        <v>137857500</v>
      </c>
      <c r="P79" s="43">
        <v>-4.5638629283489093E-2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44525</v>
      </c>
      <c r="E80" s="40">
        <v>912.45</v>
      </c>
      <c r="F80" s="40">
        <v>911.30000000000007</v>
      </c>
      <c r="G80" s="41">
        <v>898.35000000000014</v>
      </c>
      <c r="H80" s="41">
        <v>884.25000000000011</v>
      </c>
      <c r="I80" s="41">
        <v>871.30000000000018</v>
      </c>
      <c r="J80" s="41">
        <v>925.40000000000009</v>
      </c>
      <c r="K80" s="41">
        <v>938.35000000000014</v>
      </c>
      <c r="L80" s="41">
        <v>952.45</v>
      </c>
      <c r="M80" s="31">
        <v>924.25</v>
      </c>
      <c r="N80" s="31">
        <v>897.2</v>
      </c>
      <c r="O80" s="42">
        <v>5084000</v>
      </c>
      <c r="P80" s="43">
        <v>-2.5867024334163633E-2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44525</v>
      </c>
      <c r="E81" s="40">
        <v>2119.5500000000002</v>
      </c>
      <c r="F81" s="40">
        <v>2125.5166666666669</v>
      </c>
      <c r="G81" s="41">
        <v>2057.2833333333338</v>
      </c>
      <c r="H81" s="41">
        <v>1995.0166666666669</v>
      </c>
      <c r="I81" s="41">
        <v>1926.7833333333338</v>
      </c>
      <c r="J81" s="41">
        <v>2187.7833333333338</v>
      </c>
      <c r="K81" s="41">
        <v>2256.0166666666664</v>
      </c>
      <c r="L81" s="41">
        <v>2318.2833333333338</v>
      </c>
      <c r="M81" s="31">
        <v>2193.75</v>
      </c>
      <c r="N81" s="31">
        <v>2063.25</v>
      </c>
      <c r="O81" s="42">
        <v>2675725</v>
      </c>
      <c r="P81" s="43">
        <v>3.9388966039641461E-2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44525</v>
      </c>
      <c r="E82" s="40">
        <v>303.8</v>
      </c>
      <c r="F82" s="40">
        <v>303.43333333333334</v>
      </c>
      <c r="G82" s="41">
        <v>297.2166666666667</v>
      </c>
      <c r="H82" s="41">
        <v>290.63333333333338</v>
      </c>
      <c r="I82" s="41">
        <v>284.41666666666674</v>
      </c>
      <c r="J82" s="41">
        <v>310.01666666666665</v>
      </c>
      <c r="K82" s="41">
        <v>316.23333333333323</v>
      </c>
      <c r="L82" s="41">
        <v>322.81666666666661</v>
      </c>
      <c r="M82" s="31">
        <v>309.64999999999998</v>
      </c>
      <c r="N82" s="31">
        <v>296.85000000000002</v>
      </c>
      <c r="O82" s="42">
        <v>14473900</v>
      </c>
      <c r="P82" s="43">
        <v>-4.2747309072270631E-2</v>
      </c>
    </row>
    <row r="83" spans="1:16" ht="12.75" customHeight="1">
      <c r="A83" s="31">
        <v>73</v>
      </c>
      <c r="B83" s="32" t="s">
        <v>42</v>
      </c>
      <c r="C83" s="323" t="s">
        <v>111</v>
      </c>
      <c r="D83" s="34">
        <v>44525</v>
      </c>
      <c r="E83" s="40">
        <v>1782.15</v>
      </c>
      <c r="F83" s="40">
        <v>1777.25</v>
      </c>
      <c r="G83" s="41">
        <v>1756.9</v>
      </c>
      <c r="H83" s="41">
        <v>1731.65</v>
      </c>
      <c r="I83" s="41">
        <v>1711.3000000000002</v>
      </c>
      <c r="J83" s="41">
        <v>1802.5</v>
      </c>
      <c r="K83" s="41">
        <v>1822.85</v>
      </c>
      <c r="L83" s="41">
        <v>1848.1</v>
      </c>
      <c r="M83" s="31">
        <v>1797.6</v>
      </c>
      <c r="N83" s="31">
        <v>1752</v>
      </c>
      <c r="O83" s="42">
        <v>10669450</v>
      </c>
      <c r="P83" s="43">
        <v>1.6564083997103549E-2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44525</v>
      </c>
      <c r="E84" s="40">
        <v>303.5</v>
      </c>
      <c r="F84" s="40">
        <v>297.75</v>
      </c>
      <c r="G84" s="41">
        <v>290.75</v>
      </c>
      <c r="H84" s="41">
        <v>278</v>
      </c>
      <c r="I84" s="41">
        <v>271</v>
      </c>
      <c r="J84" s="41">
        <v>310.5</v>
      </c>
      <c r="K84" s="41">
        <v>317.5</v>
      </c>
      <c r="L84" s="41">
        <v>330.25</v>
      </c>
      <c r="M84" s="31">
        <v>304.75</v>
      </c>
      <c r="N84" s="31">
        <v>285</v>
      </c>
      <c r="O84" s="42">
        <v>1098200</v>
      </c>
      <c r="P84" s="43">
        <v>-0.12228260869565218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44525</v>
      </c>
      <c r="E85" s="40">
        <v>624.25</v>
      </c>
      <c r="F85" s="40">
        <v>627.61666666666667</v>
      </c>
      <c r="G85" s="41">
        <v>610.2833333333333</v>
      </c>
      <c r="H85" s="41">
        <v>596.31666666666661</v>
      </c>
      <c r="I85" s="41">
        <v>578.98333333333323</v>
      </c>
      <c r="J85" s="41">
        <v>641.58333333333337</v>
      </c>
      <c r="K85" s="41">
        <v>658.91666666666663</v>
      </c>
      <c r="L85" s="41">
        <v>672.88333333333344</v>
      </c>
      <c r="M85" s="31">
        <v>644.95000000000005</v>
      </c>
      <c r="N85" s="31">
        <v>613.65</v>
      </c>
      <c r="O85" s="42">
        <v>2941250</v>
      </c>
      <c r="P85" s="43">
        <v>-2.6881720430107527E-2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44525</v>
      </c>
      <c r="E86" s="40">
        <v>1348.25</v>
      </c>
      <c r="F86" s="40">
        <v>1358.3166666666666</v>
      </c>
      <c r="G86" s="41">
        <v>1317.9333333333332</v>
      </c>
      <c r="H86" s="41">
        <v>1287.6166666666666</v>
      </c>
      <c r="I86" s="41">
        <v>1247.2333333333331</v>
      </c>
      <c r="J86" s="41">
        <v>1388.6333333333332</v>
      </c>
      <c r="K86" s="41">
        <v>1429.0166666666664</v>
      </c>
      <c r="L86" s="41">
        <v>1459.3333333333333</v>
      </c>
      <c r="M86" s="31">
        <v>1398.7</v>
      </c>
      <c r="N86" s="31">
        <v>1328</v>
      </c>
      <c r="O86" s="42">
        <v>2927425</v>
      </c>
      <c r="P86" s="43">
        <v>-1.6594861975426839E-2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44525</v>
      </c>
      <c r="E87" s="40">
        <v>1378.95</v>
      </c>
      <c r="F87" s="40">
        <v>1388.2333333333333</v>
      </c>
      <c r="G87" s="41">
        <v>1351.5166666666667</v>
      </c>
      <c r="H87" s="41">
        <v>1324.0833333333333</v>
      </c>
      <c r="I87" s="41">
        <v>1287.3666666666666</v>
      </c>
      <c r="J87" s="41">
        <v>1415.6666666666667</v>
      </c>
      <c r="K87" s="41">
        <v>1452.3833333333334</v>
      </c>
      <c r="L87" s="41">
        <v>1479.8166666666668</v>
      </c>
      <c r="M87" s="31">
        <v>1424.95</v>
      </c>
      <c r="N87" s="31">
        <v>1360.8</v>
      </c>
      <c r="O87" s="42">
        <v>2878500</v>
      </c>
      <c r="P87" s="43">
        <v>-3.9699749791492912E-2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44525</v>
      </c>
      <c r="E88" s="40">
        <v>1111</v>
      </c>
      <c r="F88" s="40">
        <v>1113.2833333333333</v>
      </c>
      <c r="G88" s="41">
        <v>1099.9666666666667</v>
      </c>
      <c r="H88" s="41">
        <v>1088.9333333333334</v>
      </c>
      <c r="I88" s="41">
        <v>1075.6166666666668</v>
      </c>
      <c r="J88" s="41">
        <v>1124.3166666666666</v>
      </c>
      <c r="K88" s="41">
        <v>1137.6333333333332</v>
      </c>
      <c r="L88" s="41">
        <v>1148.6666666666665</v>
      </c>
      <c r="M88" s="31">
        <v>1126.5999999999999</v>
      </c>
      <c r="N88" s="31">
        <v>1102.25</v>
      </c>
      <c r="O88" s="42">
        <v>26617500</v>
      </c>
      <c r="P88" s="43">
        <v>-1.853238004284645E-2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44525</v>
      </c>
      <c r="E89" s="40">
        <v>2893.95</v>
      </c>
      <c r="F89" s="40">
        <v>2903.3333333333335</v>
      </c>
      <c r="G89" s="41">
        <v>2873.666666666667</v>
      </c>
      <c r="H89" s="41">
        <v>2853.3833333333337</v>
      </c>
      <c r="I89" s="41">
        <v>2823.7166666666672</v>
      </c>
      <c r="J89" s="41">
        <v>2923.6166666666668</v>
      </c>
      <c r="K89" s="41">
        <v>2953.2833333333338</v>
      </c>
      <c r="L89" s="41">
        <v>2973.5666666666666</v>
      </c>
      <c r="M89" s="31">
        <v>2933</v>
      </c>
      <c r="N89" s="31">
        <v>2883.05</v>
      </c>
      <c r="O89" s="42">
        <v>12656700</v>
      </c>
      <c r="P89" s="43">
        <v>6.0264884018999272E-2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44525</v>
      </c>
      <c r="E90" s="40">
        <v>2509.1</v>
      </c>
      <c r="F90" s="40">
        <v>2536.4333333333334</v>
      </c>
      <c r="G90" s="41">
        <v>2464.8666666666668</v>
      </c>
      <c r="H90" s="41">
        <v>2420.6333333333332</v>
      </c>
      <c r="I90" s="41">
        <v>2349.0666666666666</v>
      </c>
      <c r="J90" s="41">
        <v>2580.666666666667</v>
      </c>
      <c r="K90" s="41">
        <v>2652.2333333333336</v>
      </c>
      <c r="L90" s="41">
        <v>2696.4666666666672</v>
      </c>
      <c r="M90" s="31">
        <v>2608</v>
      </c>
      <c r="N90" s="31">
        <v>2492.1999999999998</v>
      </c>
      <c r="O90" s="42">
        <v>3642200</v>
      </c>
      <c r="P90" s="43">
        <v>3.7480019842363447E-3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44525</v>
      </c>
      <c r="E91" s="40">
        <v>1515.55</v>
      </c>
      <c r="F91" s="40">
        <v>1522.7</v>
      </c>
      <c r="G91" s="41">
        <v>1492.9</v>
      </c>
      <c r="H91" s="41">
        <v>1470.25</v>
      </c>
      <c r="I91" s="41">
        <v>1440.45</v>
      </c>
      <c r="J91" s="41">
        <v>1545.3500000000001</v>
      </c>
      <c r="K91" s="41">
        <v>1575.1499999999999</v>
      </c>
      <c r="L91" s="41">
        <v>1597.8000000000002</v>
      </c>
      <c r="M91" s="31">
        <v>1552.5</v>
      </c>
      <c r="N91" s="31">
        <v>1500.05</v>
      </c>
      <c r="O91" s="42">
        <v>38123250</v>
      </c>
      <c r="P91" s="43">
        <v>-1.9437253320884439E-2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44525</v>
      </c>
      <c r="E92" s="40">
        <v>688.55</v>
      </c>
      <c r="F92" s="40">
        <v>693.54999999999984</v>
      </c>
      <c r="G92" s="41">
        <v>678.9499999999997</v>
      </c>
      <c r="H92" s="41">
        <v>669.34999999999991</v>
      </c>
      <c r="I92" s="41">
        <v>654.74999999999977</v>
      </c>
      <c r="J92" s="41">
        <v>703.14999999999964</v>
      </c>
      <c r="K92" s="41">
        <v>717.74999999999977</v>
      </c>
      <c r="L92" s="41">
        <v>727.34999999999957</v>
      </c>
      <c r="M92" s="31">
        <v>708.15</v>
      </c>
      <c r="N92" s="31">
        <v>683.95</v>
      </c>
      <c r="O92" s="42">
        <v>16253600</v>
      </c>
      <c r="P92" s="43">
        <v>-1.683412069998004E-2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44525</v>
      </c>
      <c r="E93" s="40">
        <v>2631.9</v>
      </c>
      <c r="F93" s="40">
        <v>2643.7000000000003</v>
      </c>
      <c r="G93" s="41">
        <v>2605.3000000000006</v>
      </c>
      <c r="H93" s="41">
        <v>2578.7000000000003</v>
      </c>
      <c r="I93" s="41">
        <v>2540.3000000000006</v>
      </c>
      <c r="J93" s="41">
        <v>2670.3000000000006</v>
      </c>
      <c r="K93" s="41">
        <v>2708.7000000000003</v>
      </c>
      <c r="L93" s="41">
        <v>2735.3000000000006</v>
      </c>
      <c r="M93" s="31">
        <v>2682.1</v>
      </c>
      <c r="N93" s="31">
        <v>2617.1</v>
      </c>
      <c r="O93" s="42">
        <v>4634700</v>
      </c>
      <c r="P93" s="43">
        <v>-1.7239185750636134E-2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44525</v>
      </c>
      <c r="E94" s="40">
        <v>442.95</v>
      </c>
      <c r="F94" s="40">
        <v>441.4666666666667</v>
      </c>
      <c r="G94" s="41">
        <v>434.43333333333339</v>
      </c>
      <c r="H94" s="41">
        <v>425.91666666666669</v>
      </c>
      <c r="I94" s="41">
        <v>418.88333333333338</v>
      </c>
      <c r="J94" s="41">
        <v>449.98333333333341</v>
      </c>
      <c r="K94" s="41">
        <v>457.01666666666671</v>
      </c>
      <c r="L94" s="41">
        <v>465.53333333333342</v>
      </c>
      <c r="M94" s="31">
        <v>448.5</v>
      </c>
      <c r="N94" s="31">
        <v>432.95</v>
      </c>
      <c r="O94" s="42">
        <v>27796275</v>
      </c>
      <c r="P94" s="43">
        <v>7.9915796039295179E-3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44525</v>
      </c>
      <c r="E95" s="40">
        <v>317.3</v>
      </c>
      <c r="F95" s="40">
        <v>319.7</v>
      </c>
      <c r="G95" s="41">
        <v>312.09999999999997</v>
      </c>
      <c r="H95" s="41">
        <v>306.89999999999998</v>
      </c>
      <c r="I95" s="41">
        <v>299.29999999999995</v>
      </c>
      <c r="J95" s="41">
        <v>324.89999999999998</v>
      </c>
      <c r="K95" s="41">
        <v>332.5</v>
      </c>
      <c r="L95" s="41">
        <v>337.7</v>
      </c>
      <c r="M95" s="31">
        <v>327.3</v>
      </c>
      <c r="N95" s="31">
        <v>314.5</v>
      </c>
      <c r="O95" s="42">
        <v>15749100</v>
      </c>
      <c r="P95" s="43">
        <v>1.7797941022509162E-2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44525</v>
      </c>
      <c r="E96" s="40">
        <v>2388.0500000000002</v>
      </c>
      <c r="F96" s="40">
        <v>2391.0333333333333</v>
      </c>
      <c r="G96" s="41">
        <v>2374.2666666666664</v>
      </c>
      <c r="H96" s="41">
        <v>2360.4833333333331</v>
      </c>
      <c r="I96" s="41">
        <v>2343.7166666666662</v>
      </c>
      <c r="J96" s="41">
        <v>2404.8166666666666</v>
      </c>
      <c r="K96" s="41">
        <v>2421.5833333333339</v>
      </c>
      <c r="L96" s="41">
        <v>2435.3666666666668</v>
      </c>
      <c r="M96" s="31">
        <v>2407.8000000000002</v>
      </c>
      <c r="N96" s="31">
        <v>2377.25</v>
      </c>
      <c r="O96" s="42">
        <v>9853200</v>
      </c>
      <c r="P96" s="43">
        <v>-1.7793594306049824E-2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44525</v>
      </c>
      <c r="E97" s="40">
        <v>204.9</v>
      </c>
      <c r="F97" s="40">
        <v>208.35</v>
      </c>
      <c r="G97" s="41">
        <v>198.1</v>
      </c>
      <c r="H97" s="41">
        <v>191.3</v>
      </c>
      <c r="I97" s="41">
        <v>181.05</v>
      </c>
      <c r="J97" s="41">
        <v>215.14999999999998</v>
      </c>
      <c r="K97" s="41">
        <v>225.39999999999998</v>
      </c>
      <c r="L97" s="41">
        <v>232.19999999999996</v>
      </c>
      <c r="M97" s="31">
        <v>218.6</v>
      </c>
      <c r="N97" s="31">
        <v>201.55</v>
      </c>
      <c r="O97" s="42">
        <v>36933400</v>
      </c>
      <c r="P97" s="43">
        <v>9.9177757056878868E-3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44525</v>
      </c>
      <c r="E98" s="40">
        <v>752.7</v>
      </c>
      <c r="F98" s="40">
        <v>754.98333333333346</v>
      </c>
      <c r="G98" s="41">
        <v>738.6166666666669</v>
      </c>
      <c r="H98" s="41">
        <v>724.53333333333342</v>
      </c>
      <c r="I98" s="41">
        <v>708.16666666666686</v>
      </c>
      <c r="J98" s="41">
        <v>769.06666666666695</v>
      </c>
      <c r="K98" s="41">
        <v>785.43333333333351</v>
      </c>
      <c r="L98" s="41">
        <v>799.51666666666699</v>
      </c>
      <c r="M98" s="31">
        <v>771.35</v>
      </c>
      <c r="N98" s="31">
        <v>740.9</v>
      </c>
      <c r="O98" s="42">
        <v>94260375</v>
      </c>
      <c r="P98" s="43">
        <v>-3.7987650856020211E-2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44525</v>
      </c>
      <c r="E99" s="40">
        <v>1463.7</v>
      </c>
      <c r="F99" s="40">
        <v>1480.5500000000002</v>
      </c>
      <c r="G99" s="41">
        <v>1442.7000000000003</v>
      </c>
      <c r="H99" s="41">
        <v>1421.7</v>
      </c>
      <c r="I99" s="41">
        <v>1383.8500000000001</v>
      </c>
      <c r="J99" s="41">
        <v>1501.5500000000004</v>
      </c>
      <c r="K99" s="41">
        <v>1539.4000000000003</v>
      </c>
      <c r="L99" s="41">
        <v>1560.4000000000005</v>
      </c>
      <c r="M99" s="31">
        <v>1518.4</v>
      </c>
      <c r="N99" s="31">
        <v>1459.55</v>
      </c>
      <c r="O99" s="42">
        <v>2583150</v>
      </c>
      <c r="P99" s="43">
        <v>-3.7698737911817733E-3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44525</v>
      </c>
      <c r="E100" s="40">
        <v>621.75</v>
      </c>
      <c r="F100" s="40">
        <v>627.35</v>
      </c>
      <c r="G100" s="41">
        <v>612.05000000000007</v>
      </c>
      <c r="H100" s="41">
        <v>602.35</v>
      </c>
      <c r="I100" s="41">
        <v>587.05000000000007</v>
      </c>
      <c r="J100" s="41">
        <v>637.05000000000007</v>
      </c>
      <c r="K100" s="41">
        <v>652.35</v>
      </c>
      <c r="L100" s="41">
        <v>662.05000000000007</v>
      </c>
      <c r="M100" s="31">
        <v>642.65</v>
      </c>
      <c r="N100" s="31">
        <v>617.65</v>
      </c>
      <c r="O100" s="42">
        <v>4002750</v>
      </c>
      <c r="P100" s="43">
        <v>-4.1052435155812649E-3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44525</v>
      </c>
      <c r="E101" s="40">
        <v>10.6</v>
      </c>
      <c r="F101" s="40">
        <v>10.533333333333333</v>
      </c>
      <c r="G101" s="41">
        <v>10.266666666666666</v>
      </c>
      <c r="H101" s="41">
        <v>9.9333333333333318</v>
      </c>
      <c r="I101" s="41">
        <v>9.6666666666666643</v>
      </c>
      <c r="J101" s="41">
        <v>10.866666666666667</v>
      </c>
      <c r="K101" s="41">
        <v>11.133333333333336</v>
      </c>
      <c r="L101" s="41">
        <v>11.466666666666669</v>
      </c>
      <c r="M101" s="31">
        <v>10.8</v>
      </c>
      <c r="N101" s="31">
        <v>10.199999999999999</v>
      </c>
      <c r="O101" s="42">
        <v>921060000</v>
      </c>
      <c r="P101" s="43">
        <v>-0.10202688869173548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44525</v>
      </c>
      <c r="E102" s="40">
        <v>47.2</v>
      </c>
      <c r="F102" s="40">
        <v>48.166666666666664</v>
      </c>
      <c r="G102" s="41">
        <v>45.583333333333329</v>
      </c>
      <c r="H102" s="41">
        <v>43.966666666666661</v>
      </c>
      <c r="I102" s="41">
        <v>41.383333333333326</v>
      </c>
      <c r="J102" s="41">
        <v>49.783333333333331</v>
      </c>
      <c r="K102" s="41">
        <v>52.36666666666666</v>
      </c>
      <c r="L102" s="41">
        <v>53.983333333333334</v>
      </c>
      <c r="M102" s="31">
        <v>50.75</v>
      </c>
      <c r="N102" s="31">
        <v>46.55</v>
      </c>
      <c r="O102" s="42">
        <v>183704000</v>
      </c>
      <c r="P102" s="43">
        <v>1.0467985999817995E-3</v>
      </c>
    </row>
    <row r="103" spans="1:16" ht="12.75" customHeight="1">
      <c r="A103" s="31">
        <v>93</v>
      </c>
      <c r="B103" s="32" t="s">
        <v>44</v>
      </c>
      <c r="C103" s="33" t="s">
        <v>408</v>
      </c>
      <c r="D103" s="34">
        <v>44525</v>
      </c>
      <c r="E103" s="40">
        <v>770.7</v>
      </c>
      <c r="F103" s="40">
        <v>772.4</v>
      </c>
      <c r="G103" s="41">
        <v>753.09999999999991</v>
      </c>
      <c r="H103" s="41">
        <v>735.49999999999989</v>
      </c>
      <c r="I103" s="41">
        <v>716.19999999999982</v>
      </c>
      <c r="J103" s="41">
        <v>790</v>
      </c>
      <c r="K103" s="41">
        <v>809.3</v>
      </c>
      <c r="L103" s="41">
        <v>826.90000000000009</v>
      </c>
      <c r="M103" s="31">
        <v>791.7</v>
      </c>
      <c r="N103" s="31">
        <v>754.8</v>
      </c>
      <c r="O103" s="42">
        <v>14856250</v>
      </c>
      <c r="P103" s="43">
        <v>1.8161569433735973E-2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44525</v>
      </c>
      <c r="E104" s="40">
        <v>475.15</v>
      </c>
      <c r="F104" s="40">
        <v>479.26666666666665</v>
      </c>
      <c r="G104" s="41">
        <v>466.83333333333331</v>
      </c>
      <c r="H104" s="41">
        <v>458.51666666666665</v>
      </c>
      <c r="I104" s="41">
        <v>446.08333333333331</v>
      </c>
      <c r="J104" s="41">
        <v>487.58333333333331</v>
      </c>
      <c r="K104" s="41">
        <v>500.01666666666671</v>
      </c>
      <c r="L104" s="41">
        <v>508.33333333333331</v>
      </c>
      <c r="M104" s="31">
        <v>491.7</v>
      </c>
      <c r="N104" s="31">
        <v>470.95</v>
      </c>
      <c r="O104" s="42">
        <v>13733500</v>
      </c>
      <c r="P104" s="43">
        <v>-4.9305158956786596E-2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44525</v>
      </c>
      <c r="E105" s="40">
        <v>202.2</v>
      </c>
      <c r="F105" s="40">
        <v>203.35</v>
      </c>
      <c r="G105" s="41">
        <v>195.79999999999998</v>
      </c>
      <c r="H105" s="41">
        <v>189.39999999999998</v>
      </c>
      <c r="I105" s="41">
        <v>181.84999999999997</v>
      </c>
      <c r="J105" s="41">
        <v>209.75</v>
      </c>
      <c r="K105" s="41">
        <v>217.3</v>
      </c>
      <c r="L105" s="41">
        <v>223.70000000000002</v>
      </c>
      <c r="M105" s="31">
        <v>210.9</v>
      </c>
      <c r="N105" s="31">
        <v>196.95</v>
      </c>
      <c r="O105" s="42">
        <v>17672668</v>
      </c>
      <c r="P105" s="43">
        <v>-4.1030117852466172E-2</v>
      </c>
    </row>
    <row r="106" spans="1:16" ht="12.75" customHeight="1">
      <c r="A106" s="31">
        <v>96</v>
      </c>
      <c r="B106" s="32" t="s">
        <v>42</v>
      </c>
      <c r="C106" s="33" t="s">
        <v>405</v>
      </c>
      <c r="D106" s="34">
        <v>44525</v>
      </c>
      <c r="E106" s="40">
        <v>195.35</v>
      </c>
      <c r="F106" s="40">
        <v>196</v>
      </c>
      <c r="G106" s="41">
        <v>190.55</v>
      </c>
      <c r="H106" s="41">
        <v>185.75</v>
      </c>
      <c r="I106" s="41">
        <v>180.3</v>
      </c>
      <c r="J106" s="41">
        <v>200.8</v>
      </c>
      <c r="K106" s="41">
        <v>206.25</v>
      </c>
      <c r="L106" s="41">
        <v>211.05</v>
      </c>
      <c r="M106" s="31">
        <v>201.45</v>
      </c>
      <c r="N106" s="31">
        <v>191.2</v>
      </c>
      <c r="O106" s="42">
        <v>12644000</v>
      </c>
      <c r="P106" s="43">
        <v>1.4661391668606005E-2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44525</v>
      </c>
      <c r="E107" s="40">
        <v>7528.35</v>
      </c>
      <c r="F107" s="40">
        <v>7439.1166666666659</v>
      </c>
      <c r="G107" s="41">
        <v>7147.2333333333318</v>
      </c>
      <c r="H107" s="41">
        <v>6766.1166666666659</v>
      </c>
      <c r="I107" s="41">
        <v>6474.2333333333318</v>
      </c>
      <c r="J107" s="41">
        <v>7820.2333333333318</v>
      </c>
      <c r="K107" s="41">
        <v>8112.116666666665</v>
      </c>
      <c r="L107" s="41">
        <v>8493.2333333333318</v>
      </c>
      <c r="M107" s="31">
        <v>7731</v>
      </c>
      <c r="N107" s="31">
        <v>7058</v>
      </c>
      <c r="O107" s="42">
        <v>205725</v>
      </c>
      <c r="P107" s="43">
        <v>-0.1191393705844573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44525</v>
      </c>
      <c r="E108" s="40">
        <v>2169.5500000000002</v>
      </c>
      <c r="F108" s="40">
        <v>2192.3166666666666</v>
      </c>
      <c r="G108" s="41">
        <v>2107.6833333333334</v>
      </c>
      <c r="H108" s="41">
        <v>2045.8166666666666</v>
      </c>
      <c r="I108" s="41">
        <v>1961.1833333333334</v>
      </c>
      <c r="J108" s="41">
        <v>2254.1833333333334</v>
      </c>
      <c r="K108" s="41">
        <v>2338.8166666666666</v>
      </c>
      <c r="L108" s="41">
        <v>2400.6833333333334</v>
      </c>
      <c r="M108" s="31">
        <v>2276.9499999999998</v>
      </c>
      <c r="N108" s="31">
        <v>2130.4499999999998</v>
      </c>
      <c r="O108" s="42">
        <v>3782000</v>
      </c>
      <c r="P108" s="43">
        <v>-9.0396960565963577E-3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44525</v>
      </c>
      <c r="E109" s="40">
        <v>1005.95</v>
      </c>
      <c r="F109" s="40">
        <v>1007.2833333333333</v>
      </c>
      <c r="G109" s="41">
        <v>986.2166666666667</v>
      </c>
      <c r="H109" s="41">
        <v>966.48333333333335</v>
      </c>
      <c r="I109" s="41">
        <v>945.41666666666674</v>
      </c>
      <c r="J109" s="41">
        <v>1027.0166666666667</v>
      </c>
      <c r="K109" s="41">
        <v>1048.0833333333333</v>
      </c>
      <c r="L109" s="41">
        <v>1067.8166666666666</v>
      </c>
      <c r="M109" s="31">
        <v>1028.3499999999999</v>
      </c>
      <c r="N109" s="31">
        <v>987.55</v>
      </c>
      <c r="O109" s="42">
        <v>20148300</v>
      </c>
      <c r="P109" s="43">
        <v>-6.7519160279906704E-2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44525</v>
      </c>
      <c r="E110" s="40">
        <v>292.35000000000002</v>
      </c>
      <c r="F110" s="40">
        <v>293.38333333333338</v>
      </c>
      <c r="G110" s="41">
        <v>279.76666666666677</v>
      </c>
      <c r="H110" s="41">
        <v>267.18333333333339</v>
      </c>
      <c r="I110" s="41">
        <v>253.56666666666678</v>
      </c>
      <c r="J110" s="41">
        <v>305.96666666666675</v>
      </c>
      <c r="K110" s="41">
        <v>319.58333333333343</v>
      </c>
      <c r="L110" s="41">
        <v>332.16666666666674</v>
      </c>
      <c r="M110" s="31">
        <v>307</v>
      </c>
      <c r="N110" s="31">
        <v>280.8</v>
      </c>
      <c r="O110" s="42">
        <v>15948800</v>
      </c>
      <c r="P110" s="43">
        <v>-3.6372864151581794E-2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44525</v>
      </c>
      <c r="E111" s="40">
        <v>1761.9</v>
      </c>
      <c r="F111" s="40">
        <v>1767.8166666666666</v>
      </c>
      <c r="G111" s="41">
        <v>1748.1333333333332</v>
      </c>
      <c r="H111" s="41">
        <v>1734.3666666666666</v>
      </c>
      <c r="I111" s="41">
        <v>1714.6833333333332</v>
      </c>
      <c r="J111" s="41">
        <v>1781.5833333333333</v>
      </c>
      <c r="K111" s="41">
        <v>1801.2666666666667</v>
      </c>
      <c r="L111" s="41">
        <v>1815.0333333333333</v>
      </c>
      <c r="M111" s="31">
        <v>1787.5</v>
      </c>
      <c r="N111" s="31">
        <v>1754.05</v>
      </c>
      <c r="O111" s="42">
        <v>39916500</v>
      </c>
      <c r="P111" s="43">
        <v>8.5752326219902064E-4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44525</v>
      </c>
      <c r="E112" s="40">
        <v>124.75</v>
      </c>
      <c r="F112" s="40">
        <v>126.16666666666667</v>
      </c>
      <c r="G112" s="41">
        <v>122.88333333333335</v>
      </c>
      <c r="H112" s="41">
        <v>121.01666666666668</v>
      </c>
      <c r="I112" s="41">
        <v>117.73333333333336</v>
      </c>
      <c r="J112" s="41">
        <v>128.03333333333336</v>
      </c>
      <c r="K112" s="41">
        <v>131.31666666666666</v>
      </c>
      <c r="L112" s="41">
        <v>133.18333333333334</v>
      </c>
      <c r="M112" s="31">
        <v>129.44999999999999</v>
      </c>
      <c r="N112" s="31">
        <v>124.3</v>
      </c>
      <c r="O112" s="42">
        <v>33709000</v>
      </c>
      <c r="P112" s="43">
        <v>-6.5134099616858234E-3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44525</v>
      </c>
      <c r="E113" s="40">
        <v>2023.95</v>
      </c>
      <c r="F113" s="40">
        <v>2024.8</v>
      </c>
      <c r="G113" s="41">
        <v>1984.65</v>
      </c>
      <c r="H113" s="41">
        <v>1945.3500000000001</v>
      </c>
      <c r="I113" s="41">
        <v>1905.2000000000003</v>
      </c>
      <c r="J113" s="41">
        <v>2064.1</v>
      </c>
      <c r="K113" s="41">
        <v>2104.25</v>
      </c>
      <c r="L113" s="41">
        <v>2143.5499999999997</v>
      </c>
      <c r="M113" s="31">
        <v>2064.9499999999998</v>
      </c>
      <c r="N113" s="31">
        <v>1985.5</v>
      </c>
      <c r="O113" s="42">
        <v>3507075</v>
      </c>
      <c r="P113" s="43">
        <v>0.10632408261764498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44525</v>
      </c>
      <c r="E114" s="40">
        <v>887.3</v>
      </c>
      <c r="F114" s="40">
        <v>893.1</v>
      </c>
      <c r="G114" s="41">
        <v>866.2</v>
      </c>
      <c r="H114" s="41">
        <v>845.1</v>
      </c>
      <c r="I114" s="41">
        <v>818.2</v>
      </c>
      <c r="J114" s="41">
        <v>914.2</v>
      </c>
      <c r="K114" s="41">
        <v>941.09999999999991</v>
      </c>
      <c r="L114" s="41">
        <v>962.2</v>
      </c>
      <c r="M114" s="31">
        <v>920</v>
      </c>
      <c r="N114" s="31">
        <v>872</v>
      </c>
      <c r="O114" s="42">
        <v>12152000</v>
      </c>
      <c r="P114" s="43">
        <v>2.9797781850153068E-2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44525</v>
      </c>
      <c r="E115" s="40">
        <v>231.35</v>
      </c>
      <c r="F115" s="40">
        <v>234.16666666666666</v>
      </c>
      <c r="G115" s="41">
        <v>227.0333333333333</v>
      </c>
      <c r="H115" s="41">
        <v>222.71666666666664</v>
      </c>
      <c r="I115" s="41">
        <v>215.58333333333329</v>
      </c>
      <c r="J115" s="41">
        <v>238.48333333333332</v>
      </c>
      <c r="K115" s="41">
        <v>245.6166666666667</v>
      </c>
      <c r="L115" s="41">
        <v>249.93333333333334</v>
      </c>
      <c r="M115" s="31">
        <v>241.3</v>
      </c>
      <c r="N115" s="31">
        <v>229.85</v>
      </c>
      <c r="O115" s="42">
        <v>238137600</v>
      </c>
      <c r="P115" s="43">
        <v>-8.6588160068204831E-3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44525</v>
      </c>
      <c r="E116" s="40">
        <v>368.1</v>
      </c>
      <c r="F116" s="40">
        <v>367.61666666666662</v>
      </c>
      <c r="G116" s="41">
        <v>362.23333333333323</v>
      </c>
      <c r="H116" s="41">
        <v>356.36666666666662</v>
      </c>
      <c r="I116" s="41">
        <v>350.98333333333323</v>
      </c>
      <c r="J116" s="41">
        <v>373.48333333333323</v>
      </c>
      <c r="K116" s="41">
        <v>378.86666666666656</v>
      </c>
      <c r="L116" s="41">
        <v>384.73333333333323</v>
      </c>
      <c r="M116" s="31">
        <v>373</v>
      </c>
      <c r="N116" s="31">
        <v>361.75</v>
      </c>
      <c r="O116" s="42">
        <v>37042500</v>
      </c>
      <c r="P116" s="43">
        <v>-4.2210730446024566E-2</v>
      </c>
    </row>
    <row r="117" spans="1:16" ht="12.75" customHeight="1">
      <c r="A117" s="31">
        <v>107</v>
      </c>
      <c r="B117" s="32" t="s">
        <v>42</v>
      </c>
      <c r="C117" s="33" t="s">
        <v>417</v>
      </c>
      <c r="D117" s="34">
        <v>44525</v>
      </c>
      <c r="E117" s="40">
        <v>3366.3</v>
      </c>
      <c r="F117" s="40">
        <v>3386.0166666666669</v>
      </c>
      <c r="G117" s="41">
        <v>3285.3833333333337</v>
      </c>
      <c r="H117" s="41">
        <v>3204.4666666666667</v>
      </c>
      <c r="I117" s="41">
        <v>3103.8333333333335</v>
      </c>
      <c r="J117" s="41">
        <v>3466.9333333333338</v>
      </c>
      <c r="K117" s="41">
        <v>3567.5666666666671</v>
      </c>
      <c r="L117" s="41">
        <v>3648.483333333334</v>
      </c>
      <c r="M117" s="31">
        <v>3486.65</v>
      </c>
      <c r="N117" s="31">
        <v>3305.1</v>
      </c>
      <c r="O117" s="42">
        <v>204925</v>
      </c>
      <c r="P117" s="43">
        <v>-1.3479359730412805E-2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44525</v>
      </c>
      <c r="E118" s="40">
        <v>656</v>
      </c>
      <c r="F118" s="40">
        <v>654.33333333333337</v>
      </c>
      <c r="G118" s="41">
        <v>646.86666666666679</v>
      </c>
      <c r="H118" s="41">
        <v>637.73333333333346</v>
      </c>
      <c r="I118" s="41">
        <v>630.26666666666688</v>
      </c>
      <c r="J118" s="41">
        <v>663.4666666666667</v>
      </c>
      <c r="K118" s="41">
        <v>670.93333333333317</v>
      </c>
      <c r="L118" s="41">
        <v>680.06666666666661</v>
      </c>
      <c r="M118" s="31">
        <v>661.8</v>
      </c>
      <c r="N118" s="31">
        <v>645.20000000000005</v>
      </c>
      <c r="O118" s="42">
        <v>47065050</v>
      </c>
      <c r="P118" s="43">
        <v>-4.7105173004453578E-3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44525</v>
      </c>
      <c r="E119" s="40">
        <v>3744.6</v>
      </c>
      <c r="F119" s="40">
        <v>3763.9333333333329</v>
      </c>
      <c r="G119" s="41">
        <v>3664.5666666666657</v>
      </c>
      <c r="H119" s="41">
        <v>3584.5333333333328</v>
      </c>
      <c r="I119" s="41">
        <v>3485.1666666666656</v>
      </c>
      <c r="J119" s="41">
        <v>3843.9666666666658</v>
      </c>
      <c r="K119" s="41">
        <v>3943.3333333333335</v>
      </c>
      <c r="L119" s="41">
        <v>4023.3666666666659</v>
      </c>
      <c r="M119" s="31">
        <v>3863.3</v>
      </c>
      <c r="N119" s="31">
        <v>3683.9</v>
      </c>
      <c r="O119" s="42">
        <v>1521750</v>
      </c>
      <c r="P119" s="43">
        <v>-2.3423712497994544E-2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44525</v>
      </c>
      <c r="E120" s="40">
        <v>1963.75</v>
      </c>
      <c r="F120" s="40">
        <v>1981.2</v>
      </c>
      <c r="G120" s="41">
        <v>1926.65</v>
      </c>
      <c r="H120" s="41">
        <v>1889.55</v>
      </c>
      <c r="I120" s="41">
        <v>1835</v>
      </c>
      <c r="J120" s="41">
        <v>2018.3000000000002</v>
      </c>
      <c r="K120" s="41">
        <v>2072.85</v>
      </c>
      <c r="L120" s="41">
        <v>2109.9500000000003</v>
      </c>
      <c r="M120" s="31">
        <v>2035.75</v>
      </c>
      <c r="N120" s="31">
        <v>1944.1</v>
      </c>
      <c r="O120" s="42">
        <v>12000400</v>
      </c>
      <c r="P120" s="43">
        <v>2.564014905473317E-2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44525</v>
      </c>
      <c r="E121" s="40">
        <v>79.05</v>
      </c>
      <c r="F121" s="40">
        <v>79.483333333333334</v>
      </c>
      <c r="G121" s="41">
        <v>77.116666666666674</v>
      </c>
      <c r="H121" s="41">
        <v>75.183333333333337</v>
      </c>
      <c r="I121" s="41">
        <v>72.816666666666677</v>
      </c>
      <c r="J121" s="41">
        <v>81.416666666666671</v>
      </c>
      <c r="K121" s="41">
        <v>83.783333333333317</v>
      </c>
      <c r="L121" s="41">
        <v>85.716666666666669</v>
      </c>
      <c r="M121" s="31">
        <v>81.849999999999994</v>
      </c>
      <c r="N121" s="31">
        <v>77.55</v>
      </c>
      <c r="O121" s="42">
        <v>77451396</v>
      </c>
      <c r="P121" s="43">
        <v>1.7348493728753956E-2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44525</v>
      </c>
      <c r="E122" s="40">
        <v>3475.35</v>
      </c>
      <c r="F122" s="40">
        <v>3518.6666666666665</v>
      </c>
      <c r="G122" s="41">
        <v>3411.1333333333332</v>
      </c>
      <c r="H122" s="41">
        <v>3346.9166666666665</v>
      </c>
      <c r="I122" s="41">
        <v>3239.3833333333332</v>
      </c>
      <c r="J122" s="41">
        <v>3582.8833333333332</v>
      </c>
      <c r="K122" s="41">
        <v>3690.416666666667</v>
      </c>
      <c r="L122" s="41">
        <v>3754.6333333333332</v>
      </c>
      <c r="M122" s="31">
        <v>3626.2</v>
      </c>
      <c r="N122" s="31">
        <v>3454.45</v>
      </c>
      <c r="O122" s="42">
        <v>569000</v>
      </c>
      <c r="P122" s="43">
        <v>-8.8871096877501998E-2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44525</v>
      </c>
      <c r="E123" s="40">
        <v>472.7</v>
      </c>
      <c r="F123" s="40">
        <v>478.7166666666667</v>
      </c>
      <c r="G123" s="41">
        <v>462.43333333333339</v>
      </c>
      <c r="H123" s="41">
        <v>452.16666666666669</v>
      </c>
      <c r="I123" s="41">
        <v>435.88333333333338</v>
      </c>
      <c r="J123" s="41">
        <v>488.98333333333341</v>
      </c>
      <c r="K123" s="41">
        <v>505.26666666666671</v>
      </c>
      <c r="L123" s="41">
        <v>515.53333333333342</v>
      </c>
      <c r="M123" s="31">
        <v>495</v>
      </c>
      <c r="N123" s="31">
        <v>468.45</v>
      </c>
      <c r="O123" s="42">
        <v>4258800</v>
      </c>
      <c r="P123" s="43">
        <v>-3.5797009896820385E-3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44525</v>
      </c>
      <c r="E124" s="40">
        <v>395.4</v>
      </c>
      <c r="F124" s="40">
        <v>397.8</v>
      </c>
      <c r="G124" s="41">
        <v>389.05</v>
      </c>
      <c r="H124" s="41">
        <v>382.7</v>
      </c>
      <c r="I124" s="41">
        <v>373.95</v>
      </c>
      <c r="J124" s="41">
        <v>404.15000000000003</v>
      </c>
      <c r="K124" s="41">
        <v>412.90000000000003</v>
      </c>
      <c r="L124" s="41">
        <v>419.25000000000006</v>
      </c>
      <c r="M124" s="31">
        <v>406.55</v>
      </c>
      <c r="N124" s="31">
        <v>391.45</v>
      </c>
      <c r="O124" s="42">
        <v>14582000</v>
      </c>
      <c r="P124" s="43">
        <v>-2.1079484425349088E-2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44525</v>
      </c>
      <c r="E125" s="40">
        <v>1868.4</v>
      </c>
      <c r="F125" s="40">
        <v>1871.4166666666667</v>
      </c>
      <c r="G125" s="41">
        <v>1838.1333333333334</v>
      </c>
      <c r="H125" s="41">
        <v>1807.8666666666668</v>
      </c>
      <c r="I125" s="41">
        <v>1774.5833333333335</v>
      </c>
      <c r="J125" s="41">
        <v>1901.6833333333334</v>
      </c>
      <c r="K125" s="41">
        <v>1934.9666666666667</v>
      </c>
      <c r="L125" s="41">
        <v>1965.2333333333333</v>
      </c>
      <c r="M125" s="31">
        <v>1904.7</v>
      </c>
      <c r="N125" s="31">
        <v>1841.15</v>
      </c>
      <c r="O125" s="42">
        <v>10898550</v>
      </c>
      <c r="P125" s="43">
        <v>4.4700435429642284E-2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44525</v>
      </c>
      <c r="E126" s="40">
        <v>6844.95</v>
      </c>
      <c r="F126" s="40">
        <v>6901.25</v>
      </c>
      <c r="G126" s="41">
        <v>6702.5</v>
      </c>
      <c r="H126" s="41">
        <v>6560.05</v>
      </c>
      <c r="I126" s="41">
        <v>6361.3</v>
      </c>
      <c r="J126" s="41">
        <v>7043.7</v>
      </c>
      <c r="K126" s="41">
        <v>7242.45</v>
      </c>
      <c r="L126" s="41">
        <v>7384.9</v>
      </c>
      <c r="M126" s="31">
        <v>7100</v>
      </c>
      <c r="N126" s="31">
        <v>6758.8</v>
      </c>
      <c r="O126" s="42">
        <v>544500</v>
      </c>
      <c r="P126" s="43">
        <v>-4.2469005539435507E-2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44525</v>
      </c>
      <c r="E127" s="40">
        <v>5350.45</v>
      </c>
      <c r="F127" s="40">
        <v>5393.1166666666668</v>
      </c>
      <c r="G127" s="41">
        <v>5224.2333333333336</v>
      </c>
      <c r="H127" s="41">
        <v>5098.0166666666664</v>
      </c>
      <c r="I127" s="41">
        <v>4929.1333333333332</v>
      </c>
      <c r="J127" s="41">
        <v>5519.3333333333339</v>
      </c>
      <c r="K127" s="41">
        <v>5688.2166666666672</v>
      </c>
      <c r="L127" s="41">
        <v>5814.4333333333343</v>
      </c>
      <c r="M127" s="31">
        <v>5562</v>
      </c>
      <c r="N127" s="31">
        <v>5266.9</v>
      </c>
      <c r="O127" s="42">
        <v>612400</v>
      </c>
      <c r="P127" s="43">
        <v>-9.595512252731031E-2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44525</v>
      </c>
      <c r="E128" s="40">
        <v>872.95</v>
      </c>
      <c r="F128" s="40">
        <v>880.06666666666661</v>
      </c>
      <c r="G128" s="41">
        <v>862.48333333333323</v>
      </c>
      <c r="H128" s="41">
        <v>852.01666666666665</v>
      </c>
      <c r="I128" s="41">
        <v>834.43333333333328</v>
      </c>
      <c r="J128" s="41">
        <v>890.53333333333319</v>
      </c>
      <c r="K128" s="41">
        <v>908.11666666666667</v>
      </c>
      <c r="L128" s="41">
        <v>918.58333333333314</v>
      </c>
      <c r="M128" s="31">
        <v>897.65</v>
      </c>
      <c r="N128" s="31">
        <v>869.6</v>
      </c>
      <c r="O128" s="42">
        <v>9016800</v>
      </c>
      <c r="P128" s="43">
        <v>3.6900369003690036E-3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44525</v>
      </c>
      <c r="E129" s="40">
        <v>902.3</v>
      </c>
      <c r="F129" s="40">
        <v>909.35</v>
      </c>
      <c r="G129" s="41">
        <v>888.1</v>
      </c>
      <c r="H129" s="41">
        <v>873.9</v>
      </c>
      <c r="I129" s="41">
        <v>852.65</v>
      </c>
      <c r="J129" s="41">
        <v>923.55000000000007</v>
      </c>
      <c r="K129" s="41">
        <v>944.80000000000007</v>
      </c>
      <c r="L129" s="41">
        <v>959.00000000000011</v>
      </c>
      <c r="M129" s="31">
        <v>930.6</v>
      </c>
      <c r="N129" s="31">
        <v>895.15</v>
      </c>
      <c r="O129" s="42">
        <v>11598300</v>
      </c>
      <c r="P129" s="43">
        <v>-2.2708505367464906E-2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44525</v>
      </c>
      <c r="E130" s="40">
        <v>170.35</v>
      </c>
      <c r="F130" s="40">
        <v>171.66666666666666</v>
      </c>
      <c r="G130" s="41">
        <v>166.73333333333332</v>
      </c>
      <c r="H130" s="41">
        <v>163.11666666666667</v>
      </c>
      <c r="I130" s="41">
        <v>158.18333333333334</v>
      </c>
      <c r="J130" s="41">
        <v>175.2833333333333</v>
      </c>
      <c r="K130" s="41">
        <v>180.21666666666664</v>
      </c>
      <c r="L130" s="41">
        <v>183.83333333333329</v>
      </c>
      <c r="M130" s="31">
        <v>176.6</v>
      </c>
      <c r="N130" s="31">
        <v>168.05</v>
      </c>
      <c r="O130" s="42">
        <v>25740000</v>
      </c>
      <c r="P130" s="43">
        <v>1.0680069106329512E-2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44525</v>
      </c>
      <c r="E131" s="40">
        <v>177.8</v>
      </c>
      <c r="F131" s="40">
        <v>178.30000000000004</v>
      </c>
      <c r="G131" s="41">
        <v>173.45000000000007</v>
      </c>
      <c r="H131" s="41">
        <v>169.10000000000002</v>
      </c>
      <c r="I131" s="41">
        <v>164.25000000000006</v>
      </c>
      <c r="J131" s="41">
        <v>182.65000000000009</v>
      </c>
      <c r="K131" s="41">
        <v>187.50000000000006</v>
      </c>
      <c r="L131" s="41">
        <v>191.85000000000011</v>
      </c>
      <c r="M131" s="31">
        <v>183.15</v>
      </c>
      <c r="N131" s="31">
        <v>173.95</v>
      </c>
      <c r="O131" s="42">
        <v>26184000</v>
      </c>
      <c r="P131" s="43">
        <v>-1.0430839002267574E-2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44525</v>
      </c>
      <c r="E132" s="40">
        <v>540.9</v>
      </c>
      <c r="F132" s="40">
        <v>539.44999999999993</v>
      </c>
      <c r="G132" s="41">
        <v>535.34999999999991</v>
      </c>
      <c r="H132" s="41">
        <v>529.79999999999995</v>
      </c>
      <c r="I132" s="41">
        <v>525.69999999999993</v>
      </c>
      <c r="J132" s="41">
        <v>544.99999999999989</v>
      </c>
      <c r="K132" s="41">
        <v>549.1</v>
      </c>
      <c r="L132" s="41">
        <v>554.64999999999986</v>
      </c>
      <c r="M132" s="31">
        <v>543.54999999999995</v>
      </c>
      <c r="N132" s="31">
        <v>533.9</v>
      </c>
      <c r="O132" s="42">
        <v>7134000</v>
      </c>
      <c r="P132" s="43">
        <v>-4.8546279007735393E-2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44525</v>
      </c>
      <c r="E133" s="40">
        <v>7877.7</v>
      </c>
      <c r="F133" s="40">
        <v>7958.7166666666672</v>
      </c>
      <c r="G133" s="41">
        <v>7739.3833333333341</v>
      </c>
      <c r="H133" s="41">
        <v>7601.0666666666666</v>
      </c>
      <c r="I133" s="41">
        <v>7381.7333333333336</v>
      </c>
      <c r="J133" s="41">
        <v>8097.0333333333347</v>
      </c>
      <c r="K133" s="41">
        <v>8316.3666666666668</v>
      </c>
      <c r="L133" s="41">
        <v>8454.6833333333343</v>
      </c>
      <c r="M133" s="31">
        <v>8178.05</v>
      </c>
      <c r="N133" s="31">
        <v>7820.4</v>
      </c>
      <c r="O133" s="42">
        <v>2596300</v>
      </c>
      <c r="P133" s="43">
        <v>1.9756480754124117E-2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44525</v>
      </c>
      <c r="E134" s="40">
        <v>919.2</v>
      </c>
      <c r="F134" s="40">
        <v>923.80000000000007</v>
      </c>
      <c r="G134" s="41">
        <v>899.85000000000014</v>
      </c>
      <c r="H134" s="41">
        <v>880.50000000000011</v>
      </c>
      <c r="I134" s="41">
        <v>856.55000000000018</v>
      </c>
      <c r="J134" s="41">
        <v>943.15000000000009</v>
      </c>
      <c r="K134" s="41">
        <v>967.10000000000014</v>
      </c>
      <c r="L134" s="41">
        <v>986.45</v>
      </c>
      <c r="M134" s="31">
        <v>947.75</v>
      </c>
      <c r="N134" s="31">
        <v>904.45</v>
      </c>
      <c r="O134" s="42">
        <v>18030000</v>
      </c>
      <c r="P134" s="43">
        <v>-2.5931928687196109E-2</v>
      </c>
    </row>
    <row r="135" spans="1:16" ht="12.75" customHeight="1">
      <c r="A135" s="31">
        <v>125</v>
      </c>
      <c r="B135" s="32" t="s">
        <v>44</v>
      </c>
      <c r="C135" s="33" t="s">
        <v>458</v>
      </c>
      <c r="D135" s="34">
        <v>44525</v>
      </c>
      <c r="E135" s="40">
        <v>1727.1</v>
      </c>
      <c r="F135" s="40">
        <v>1754.1833333333334</v>
      </c>
      <c r="G135" s="41">
        <v>1683.9166666666667</v>
      </c>
      <c r="H135" s="41">
        <v>1640.7333333333333</v>
      </c>
      <c r="I135" s="41">
        <v>1570.4666666666667</v>
      </c>
      <c r="J135" s="41">
        <v>1797.3666666666668</v>
      </c>
      <c r="K135" s="41">
        <v>1867.6333333333332</v>
      </c>
      <c r="L135" s="41">
        <v>1910.8166666666668</v>
      </c>
      <c r="M135" s="31">
        <v>1824.45</v>
      </c>
      <c r="N135" s="31">
        <v>1711</v>
      </c>
      <c r="O135" s="42">
        <v>1422750</v>
      </c>
      <c r="P135" s="43">
        <v>-5.7937427578215531E-2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44525</v>
      </c>
      <c r="E136" s="40">
        <v>3037</v>
      </c>
      <c r="F136" s="40">
        <v>3048.7166666666667</v>
      </c>
      <c r="G136" s="41">
        <v>2947.4333333333334</v>
      </c>
      <c r="H136" s="41">
        <v>2857.8666666666668</v>
      </c>
      <c r="I136" s="41">
        <v>2756.5833333333335</v>
      </c>
      <c r="J136" s="41">
        <v>3138.2833333333333</v>
      </c>
      <c r="K136" s="41">
        <v>3239.5666666666671</v>
      </c>
      <c r="L136" s="41">
        <v>3329.1333333333332</v>
      </c>
      <c r="M136" s="31">
        <v>3150</v>
      </c>
      <c r="N136" s="31">
        <v>2959.15</v>
      </c>
      <c r="O136" s="42">
        <v>879400</v>
      </c>
      <c r="P136" s="43">
        <v>-3.5534108357095855E-2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44525</v>
      </c>
      <c r="E137" s="40">
        <v>923</v>
      </c>
      <c r="F137" s="40">
        <v>928.63333333333333</v>
      </c>
      <c r="G137" s="41">
        <v>909.01666666666665</v>
      </c>
      <c r="H137" s="41">
        <v>895.0333333333333</v>
      </c>
      <c r="I137" s="41">
        <v>875.41666666666663</v>
      </c>
      <c r="J137" s="41">
        <v>942.61666666666667</v>
      </c>
      <c r="K137" s="41">
        <v>962.23333333333323</v>
      </c>
      <c r="L137" s="41">
        <v>976.2166666666667</v>
      </c>
      <c r="M137" s="31">
        <v>948.25</v>
      </c>
      <c r="N137" s="31">
        <v>914.65</v>
      </c>
      <c r="O137" s="42">
        <v>2310750</v>
      </c>
      <c r="P137" s="43">
        <v>2.2727272727272728E-2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44525</v>
      </c>
      <c r="E138" s="40">
        <v>941.8</v>
      </c>
      <c r="F138" s="40">
        <v>948.46666666666658</v>
      </c>
      <c r="G138" s="41">
        <v>927.38333333333321</v>
      </c>
      <c r="H138" s="41">
        <v>912.96666666666658</v>
      </c>
      <c r="I138" s="41">
        <v>891.88333333333321</v>
      </c>
      <c r="J138" s="41">
        <v>962.88333333333321</v>
      </c>
      <c r="K138" s="41">
        <v>983.96666666666647</v>
      </c>
      <c r="L138" s="41">
        <v>998.38333333333321</v>
      </c>
      <c r="M138" s="31">
        <v>969.55</v>
      </c>
      <c r="N138" s="31">
        <v>934.05</v>
      </c>
      <c r="O138" s="42">
        <v>3976200</v>
      </c>
      <c r="P138" s="43">
        <v>2.1266759130836799E-2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44525</v>
      </c>
      <c r="E139" s="40">
        <v>4746.05</v>
      </c>
      <c r="F139" s="40">
        <v>4760.8999999999996</v>
      </c>
      <c r="G139" s="41">
        <v>4661.7999999999993</v>
      </c>
      <c r="H139" s="41">
        <v>4577.5499999999993</v>
      </c>
      <c r="I139" s="41">
        <v>4478.4499999999989</v>
      </c>
      <c r="J139" s="41">
        <v>4845.1499999999996</v>
      </c>
      <c r="K139" s="41">
        <v>4944.25</v>
      </c>
      <c r="L139" s="41">
        <v>5028.5</v>
      </c>
      <c r="M139" s="31">
        <v>4860</v>
      </c>
      <c r="N139" s="31">
        <v>4676.6499999999996</v>
      </c>
      <c r="O139" s="42">
        <v>2011400</v>
      </c>
      <c r="P139" s="43">
        <v>-3.3445458913983664E-2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44525</v>
      </c>
      <c r="E140" s="40">
        <v>227.9</v>
      </c>
      <c r="F140" s="40">
        <v>231.45000000000002</v>
      </c>
      <c r="G140" s="41">
        <v>219.75000000000003</v>
      </c>
      <c r="H140" s="41">
        <v>211.60000000000002</v>
      </c>
      <c r="I140" s="41">
        <v>199.90000000000003</v>
      </c>
      <c r="J140" s="41">
        <v>239.60000000000002</v>
      </c>
      <c r="K140" s="41">
        <v>251.3</v>
      </c>
      <c r="L140" s="41">
        <v>259.45000000000005</v>
      </c>
      <c r="M140" s="31">
        <v>243.15</v>
      </c>
      <c r="N140" s="31">
        <v>223.3</v>
      </c>
      <c r="O140" s="42">
        <v>29414000</v>
      </c>
      <c r="P140" s="43">
        <v>-1.0697729704029478E-3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44525</v>
      </c>
      <c r="E141" s="40">
        <v>3241.65</v>
      </c>
      <c r="F141" s="40">
        <v>3260.5666666666671</v>
      </c>
      <c r="G141" s="41">
        <v>3154.1333333333341</v>
      </c>
      <c r="H141" s="41">
        <v>3066.6166666666672</v>
      </c>
      <c r="I141" s="41">
        <v>2960.1833333333343</v>
      </c>
      <c r="J141" s="41">
        <v>3348.0833333333339</v>
      </c>
      <c r="K141" s="41">
        <v>3454.5166666666673</v>
      </c>
      <c r="L141" s="41">
        <v>3542.0333333333338</v>
      </c>
      <c r="M141" s="31">
        <v>3367</v>
      </c>
      <c r="N141" s="31">
        <v>3173.05</v>
      </c>
      <c r="O141" s="42">
        <v>1478650</v>
      </c>
      <c r="P141" s="43">
        <v>-2.55049922562362E-2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44525</v>
      </c>
      <c r="E142" s="40">
        <v>75641.75</v>
      </c>
      <c r="F142" s="40">
        <v>76155.45</v>
      </c>
      <c r="G142" s="41">
        <v>74409.25</v>
      </c>
      <c r="H142" s="41">
        <v>73176.75</v>
      </c>
      <c r="I142" s="41">
        <v>71430.55</v>
      </c>
      <c r="J142" s="41">
        <v>77387.95</v>
      </c>
      <c r="K142" s="41">
        <v>79134.14999999998</v>
      </c>
      <c r="L142" s="41">
        <v>80366.649999999994</v>
      </c>
      <c r="M142" s="31">
        <v>77901.649999999994</v>
      </c>
      <c r="N142" s="31">
        <v>74922.95</v>
      </c>
      <c r="O142" s="42">
        <v>66030</v>
      </c>
      <c r="P142" s="43">
        <v>5.0095419847328244E-2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44525</v>
      </c>
      <c r="E143" s="40">
        <v>1549.85</v>
      </c>
      <c r="F143" s="40">
        <v>1561.3333333333333</v>
      </c>
      <c r="G143" s="41">
        <v>1527.2166666666665</v>
      </c>
      <c r="H143" s="41">
        <v>1504.5833333333333</v>
      </c>
      <c r="I143" s="41">
        <v>1470.4666666666665</v>
      </c>
      <c r="J143" s="41">
        <v>1583.9666666666665</v>
      </c>
      <c r="K143" s="41">
        <v>1618.0833333333333</v>
      </c>
      <c r="L143" s="41">
        <v>1640.7166666666665</v>
      </c>
      <c r="M143" s="31">
        <v>1595.45</v>
      </c>
      <c r="N143" s="31">
        <v>1538.7</v>
      </c>
      <c r="O143" s="42">
        <v>3862125</v>
      </c>
      <c r="P143" s="43">
        <v>1.7788319003854136E-2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44525</v>
      </c>
      <c r="E144" s="40">
        <v>388</v>
      </c>
      <c r="F144" s="40">
        <v>392.06666666666666</v>
      </c>
      <c r="G144" s="41">
        <v>379.18333333333334</v>
      </c>
      <c r="H144" s="41">
        <v>370.36666666666667</v>
      </c>
      <c r="I144" s="41">
        <v>357.48333333333335</v>
      </c>
      <c r="J144" s="41">
        <v>400.88333333333333</v>
      </c>
      <c r="K144" s="41">
        <v>413.76666666666665</v>
      </c>
      <c r="L144" s="41">
        <v>422.58333333333331</v>
      </c>
      <c r="M144" s="31">
        <v>404.95</v>
      </c>
      <c r="N144" s="31">
        <v>383.25</v>
      </c>
      <c r="O144" s="42">
        <v>3179200</v>
      </c>
      <c r="P144" s="43">
        <v>-1.3406156901688183E-2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44525</v>
      </c>
      <c r="E145" s="40">
        <v>94.6</v>
      </c>
      <c r="F145" s="40">
        <v>93.566666666666663</v>
      </c>
      <c r="G145" s="41">
        <v>92.083333333333329</v>
      </c>
      <c r="H145" s="41">
        <v>89.566666666666663</v>
      </c>
      <c r="I145" s="41">
        <v>88.083333333333329</v>
      </c>
      <c r="J145" s="41">
        <v>96.083333333333329</v>
      </c>
      <c r="K145" s="41">
        <v>97.566666666666677</v>
      </c>
      <c r="L145" s="41">
        <v>100.08333333333333</v>
      </c>
      <c r="M145" s="31">
        <v>95.05</v>
      </c>
      <c r="N145" s="31">
        <v>91.05</v>
      </c>
      <c r="O145" s="42">
        <v>93661500</v>
      </c>
      <c r="P145" s="43">
        <v>-6.6502880379532364E-2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44525</v>
      </c>
      <c r="E146" s="40">
        <v>6063.8</v>
      </c>
      <c r="F146" s="40">
        <v>6196.2333333333336</v>
      </c>
      <c r="G146" s="41">
        <v>5816.5666666666675</v>
      </c>
      <c r="H146" s="41">
        <v>5569.3333333333339</v>
      </c>
      <c r="I146" s="41">
        <v>5189.6666666666679</v>
      </c>
      <c r="J146" s="41">
        <v>6443.4666666666672</v>
      </c>
      <c r="K146" s="41">
        <v>6823.1333333333332</v>
      </c>
      <c r="L146" s="41">
        <v>7070.3666666666668</v>
      </c>
      <c r="M146" s="31">
        <v>6575.9</v>
      </c>
      <c r="N146" s="31">
        <v>5949</v>
      </c>
      <c r="O146" s="42">
        <v>928875</v>
      </c>
      <c r="P146" s="43">
        <v>-1.2097846317468759E-2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44525</v>
      </c>
      <c r="E147" s="40">
        <v>3286.9</v>
      </c>
      <c r="F147" s="40">
        <v>3353.8333333333335</v>
      </c>
      <c r="G147" s="41">
        <v>3185.4666666666672</v>
      </c>
      <c r="H147" s="41">
        <v>3084.0333333333338</v>
      </c>
      <c r="I147" s="41">
        <v>2915.6666666666674</v>
      </c>
      <c r="J147" s="41">
        <v>3455.2666666666669</v>
      </c>
      <c r="K147" s="41">
        <v>3623.6333333333328</v>
      </c>
      <c r="L147" s="41">
        <v>3725.0666666666666</v>
      </c>
      <c r="M147" s="31">
        <v>3522.2</v>
      </c>
      <c r="N147" s="31">
        <v>3252.4</v>
      </c>
      <c r="O147" s="42">
        <v>756000</v>
      </c>
      <c r="P147" s="43">
        <v>8.422071636011616E-2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44525</v>
      </c>
      <c r="E148" s="40">
        <v>19038.7</v>
      </c>
      <c r="F148" s="40">
        <v>19165.349999999999</v>
      </c>
      <c r="G148" s="41">
        <v>18736.699999999997</v>
      </c>
      <c r="H148" s="41">
        <v>18434.699999999997</v>
      </c>
      <c r="I148" s="41">
        <v>18006.049999999996</v>
      </c>
      <c r="J148" s="41">
        <v>19467.349999999999</v>
      </c>
      <c r="K148" s="41">
        <v>19896</v>
      </c>
      <c r="L148" s="41">
        <v>20198</v>
      </c>
      <c r="M148" s="31">
        <v>19594</v>
      </c>
      <c r="N148" s="31">
        <v>18863.349999999999</v>
      </c>
      <c r="O148" s="42">
        <v>253675</v>
      </c>
      <c r="P148" s="43">
        <v>3.1636183885318833E-3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44525</v>
      </c>
      <c r="E149" s="40">
        <v>135.9</v>
      </c>
      <c r="F149" s="40">
        <v>135.36666666666667</v>
      </c>
      <c r="G149" s="41">
        <v>133.63333333333335</v>
      </c>
      <c r="H149" s="41">
        <v>131.36666666666667</v>
      </c>
      <c r="I149" s="41">
        <v>129.63333333333335</v>
      </c>
      <c r="J149" s="41">
        <v>137.63333333333335</v>
      </c>
      <c r="K149" s="41">
        <v>139.3666666666667</v>
      </c>
      <c r="L149" s="41">
        <v>141.63333333333335</v>
      </c>
      <c r="M149" s="31">
        <v>137.1</v>
      </c>
      <c r="N149" s="31">
        <v>133.1</v>
      </c>
      <c r="O149" s="42">
        <v>108265300</v>
      </c>
      <c r="P149" s="43">
        <v>-1.1561047222901884E-2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44525</v>
      </c>
      <c r="E150" s="40">
        <v>130.6</v>
      </c>
      <c r="F150" s="40">
        <v>132.70000000000002</v>
      </c>
      <c r="G150" s="41">
        <v>128.05000000000004</v>
      </c>
      <c r="H150" s="41">
        <v>125.50000000000003</v>
      </c>
      <c r="I150" s="41">
        <v>120.85000000000005</v>
      </c>
      <c r="J150" s="41">
        <v>135.25000000000003</v>
      </c>
      <c r="K150" s="41">
        <v>139.9</v>
      </c>
      <c r="L150" s="41">
        <v>142.45000000000002</v>
      </c>
      <c r="M150" s="31">
        <v>137.35</v>
      </c>
      <c r="N150" s="31">
        <v>130.15</v>
      </c>
      <c r="O150" s="42">
        <v>52947300</v>
      </c>
      <c r="P150" s="43">
        <v>6.5008025682182988E-2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44525</v>
      </c>
      <c r="E151" s="40">
        <v>887.3</v>
      </c>
      <c r="F151" s="40">
        <v>892.23333333333323</v>
      </c>
      <c r="G151" s="41">
        <v>861.91666666666652</v>
      </c>
      <c r="H151" s="41">
        <v>836.5333333333333</v>
      </c>
      <c r="I151" s="41">
        <v>806.21666666666658</v>
      </c>
      <c r="J151" s="41">
        <v>917.61666666666645</v>
      </c>
      <c r="K151" s="41">
        <v>947.93333333333328</v>
      </c>
      <c r="L151" s="41">
        <v>973.31666666666638</v>
      </c>
      <c r="M151" s="31">
        <v>922.55</v>
      </c>
      <c r="N151" s="31">
        <v>866.85</v>
      </c>
      <c r="O151" s="42">
        <v>2628500</v>
      </c>
      <c r="P151" s="43">
        <v>3.7292817679558013E-2</v>
      </c>
    </row>
    <row r="152" spans="1:16" ht="12.75" customHeight="1">
      <c r="A152" s="31">
        <v>142</v>
      </c>
      <c r="B152" s="32" t="s">
        <v>87</v>
      </c>
      <c r="C152" s="33" t="s">
        <v>469</v>
      </c>
      <c r="D152" s="34">
        <v>44525</v>
      </c>
      <c r="E152" s="40">
        <v>4253.8999999999996</v>
      </c>
      <c r="F152" s="40">
        <v>4283.6500000000005</v>
      </c>
      <c r="G152" s="41">
        <v>4163.3000000000011</v>
      </c>
      <c r="H152" s="41">
        <v>4072.7000000000007</v>
      </c>
      <c r="I152" s="41">
        <v>3952.3500000000013</v>
      </c>
      <c r="J152" s="41">
        <v>4374.2500000000009</v>
      </c>
      <c r="K152" s="41">
        <v>4494.6000000000013</v>
      </c>
      <c r="L152" s="41">
        <v>4585.2000000000007</v>
      </c>
      <c r="M152" s="31">
        <v>4404</v>
      </c>
      <c r="N152" s="31">
        <v>4193.05</v>
      </c>
      <c r="O152" s="42">
        <v>736375</v>
      </c>
      <c r="P152" s="43">
        <v>-3.9302022178734505E-2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44525</v>
      </c>
      <c r="E153" s="40">
        <v>146.80000000000001</v>
      </c>
      <c r="F153" s="40">
        <v>148.9</v>
      </c>
      <c r="G153" s="41">
        <v>144.25</v>
      </c>
      <c r="H153" s="41">
        <v>141.69999999999999</v>
      </c>
      <c r="I153" s="41">
        <v>137.04999999999998</v>
      </c>
      <c r="J153" s="41">
        <v>151.45000000000002</v>
      </c>
      <c r="K153" s="41">
        <v>156.10000000000005</v>
      </c>
      <c r="L153" s="41">
        <v>158.65000000000003</v>
      </c>
      <c r="M153" s="31">
        <v>153.55000000000001</v>
      </c>
      <c r="N153" s="31">
        <v>146.35</v>
      </c>
      <c r="O153" s="42">
        <v>38607800</v>
      </c>
      <c r="P153" s="43">
        <v>-4.4588414634146339E-2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44525</v>
      </c>
      <c r="E154" s="40">
        <v>39572.199999999997</v>
      </c>
      <c r="F154" s="40">
        <v>39865.016666666663</v>
      </c>
      <c r="G154" s="41">
        <v>38957.183333333327</v>
      </c>
      <c r="H154" s="41">
        <v>38342.166666666664</v>
      </c>
      <c r="I154" s="41">
        <v>37434.333333333328</v>
      </c>
      <c r="J154" s="41">
        <v>40480.033333333326</v>
      </c>
      <c r="K154" s="41">
        <v>41387.866666666669</v>
      </c>
      <c r="L154" s="41">
        <v>42002.883333333324</v>
      </c>
      <c r="M154" s="31">
        <v>40772.85</v>
      </c>
      <c r="N154" s="31">
        <v>39250</v>
      </c>
      <c r="O154" s="42">
        <v>91530</v>
      </c>
      <c r="P154" s="43">
        <v>3.2836831415030465E-2</v>
      </c>
    </row>
    <row r="155" spans="1:16" ht="12.75" customHeight="1">
      <c r="A155" s="31">
        <v>145</v>
      </c>
      <c r="B155" s="321" t="s">
        <v>47</v>
      </c>
      <c r="C155" s="33" t="s">
        <v>174</v>
      </c>
      <c r="D155" s="34">
        <v>44525</v>
      </c>
      <c r="E155" s="40">
        <v>2579.5</v>
      </c>
      <c r="F155" s="40">
        <v>2571.65</v>
      </c>
      <c r="G155" s="41">
        <v>2522.75</v>
      </c>
      <c r="H155" s="41">
        <v>2466</v>
      </c>
      <c r="I155" s="41">
        <v>2417.1</v>
      </c>
      <c r="J155" s="41">
        <v>2628.4</v>
      </c>
      <c r="K155" s="41">
        <v>2677.3000000000006</v>
      </c>
      <c r="L155" s="41">
        <v>2734.05</v>
      </c>
      <c r="M155" s="31">
        <v>2620.5500000000002</v>
      </c>
      <c r="N155" s="31">
        <v>2514.9</v>
      </c>
      <c r="O155" s="42">
        <v>3651450</v>
      </c>
      <c r="P155" s="43">
        <v>1.6925786934211533E-2</v>
      </c>
    </row>
    <row r="156" spans="1:16" ht="12.75" customHeight="1">
      <c r="A156" s="31">
        <v>146</v>
      </c>
      <c r="B156" s="32" t="s">
        <v>87</v>
      </c>
      <c r="C156" s="33" t="s">
        <v>474</v>
      </c>
      <c r="D156" s="34">
        <v>44525</v>
      </c>
      <c r="E156" s="40">
        <v>4109.8</v>
      </c>
      <c r="F156" s="40">
        <v>4082.9166666666674</v>
      </c>
      <c r="G156" s="41">
        <v>4003.9833333333345</v>
      </c>
      <c r="H156" s="41">
        <v>3898.166666666667</v>
      </c>
      <c r="I156" s="41">
        <v>3819.233333333334</v>
      </c>
      <c r="J156" s="41">
        <v>4188.7333333333354</v>
      </c>
      <c r="K156" s="41">
        <v>4267.6666666666679</v>
      </c>
      <c r="L156" s="41">
        <v>4373.4833333333354</v>
      </c>
      <c r="M156" s="31">
        <v>4161.8500000000004</v>
      </c>
      <c r="N156" s="31">
        <v>3977.1</v>
      </c>
      <c r="O156" s="42">
        <v>386250</v>
      </c>
      <c r="P156" s="43">
        <v>2.3355391202802647E-3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44525</v>
      </c>
      <c r="E157" s="40">
        <v>221.9</v>
      </c>
      <c r="F157" s="40">
        <v>222.13333333333335</v>
      </c>
      <c r="G157" s="41">
        <v>219.81666666666672</v>
      </c>
      <c r="H157" s="41">
        <v>217.73333333333338</v>
      </c>
      <c r="I157" s="41">
        <v>215.41666666666674</v>
      </c>
      <c r="J157" s="41">
        <v>224.2166666666667</v>
      </c>
      <c r="K157" s="41">
        <v>226.53333333333336</v>
      </c>
      <c r="L157" s="41">
        <v>228.61666666666667</v>
      </c>
      <c r="M157" s="31">
        <v>224.45</v>
      </c>
      <c r="N157" s="31">
        <v>220.05</v>
      </c>
      <c r="O157" s="42">
        <v>18903000</v>
      </c>
      <c r="P157" s="43">
        <v>2.6890482398956975E-2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44525</v>
      </c>
      <c r="E158" s="40">
        <v>123.85</v>
      </c>
      <c r="F158" s="40">
        <v>125.01666666666665</v>
      </c>
      <c r="G158" s="41">
        <v>122.23333333333331</v>
      </c>
      <c r="H158" s="41">
        <v>120.61666666666666</v>
      </c>
      <c r="I158" s="41">
        <v>117.83333333333331</v>
      </c>
      <c r="J158" s="41">
        <v>126.6333333333333</v>
      </c>
      <c r="K158" s="41">
        <v>129.41666666666666</v>
      </c>
      <c r="L158" s="41">
        <v>131.0333333333333</v>
      </c>
      <c r="M158" s="31">
        <v>127.8</v>
      </c>
      <c r="N158" s="31">
        <v>123.4</v>
      </c>
      <c r="O158" s="42">
        <v>46121800</v>
      </c>
      <c r="P158" s="43">
        <v>-1.0113107119095143E-2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44525</v>
      </c>
      <c r="E159" s="40">
        <v>4933.7</v>
      </c>
      <c r="F159" s="40">
        <v>4974.1166666666659</v>
      </c>
      <c r="G159" s="41">
        <v>4852.0333333333319</v>
      </c>
      <c r="H159" s="41">
        <v>4770.3666666666659</v>
      </c>
      <c r="I159" s="41">
        <v>4648.2833333333319</v>
      </c>
      <c r="J159" s="41">
        <v>5055.7833333333319</v>
      </c>
      <c r="K159" s="41">
        <v>5177.8666666666659</v>
      </c>
      <c r="L159" s="41">
        <v>5259.5333333333319</v>
      </c>
      <c r="M159" s="31">
        <v>5096.2</v>
      </c>
      <c r="N159" s="31">
        <v>4892.45</v>
      </c>
      <c r="O159" s="42">
        <v>198000</v>
      </c>
      <c r="P159" s="43">
        <v>-8.3333333333333329E-2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44525</v>
      </c>
      <c r="E160" s="40">
        <v>2348.25</v>
      </c>
      <c r="F160" s="40">
        <v>2373.6333333333332</v>
      </c>
      <c r="G160" s="41">
        <v>2299.6166666666663</v>
      </c>
      <c r="H160" s="41">
        <v>2250.9833333333331</v>
      </c>
      <c r="I160" s="41">
        <v>2176.9666666666662</v>
      </c>
      <c r="J160" s="41">
        <v>2422.2666666666664</v>
      </c>
      <c r="K160" s="41">
        <v>2496.2833333333328</v>
      </c>
      <c r="L160" s="41">
        <v>2544.9166666666665</v>
      </c>
      <c r="M160" s="31">
        <v>2447.65</v>
      </c>
      <c r="N160" s="31">
        <v>2325</v>
      </c>
      <c r="O160" s="42">
        <v>2335750</v>
      </c>
      <c r="P160" s="43">
        <v>-7.7527612574341542E-3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44525</v>
      </c>
      <c r="E161" s="40">
        <v>2866.3</v>
      </c>
      <c r="F161" s="40">
        <v>2859.1666666666665</v>
      </c>
      <c r="G161" s="41">
        <v>2792.9833333333331</v>
      </c>
      <c r="H161" s="41">
        <v>2719.6666666666665</v>
      </c>
      <c r="I161" s="41">
        <v>2653.4833333333331</v>
      </c>
      <c r="J161" s="41">
        <v>2932.4833333333331</v>
      </c>
      <c r="K161" s="41">
        <v>2998.6666666666665</v>
      </c>
      <c r="L161" s="41">
        <v>3071.9833333333331</v>
      </c>
      <c r="M161" s="31">
        <v>2925.35</v>
      </c>
      <c r="N161" s="31">
        <v>2785.85</v>
      </c>
      <c r="O161" s="42">
        <v>1618750</v>
      </c>
      <c r="P161" s="43">
        <v>-4.5266882925390738E-2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44525</v>
      </c>
      <c r="E162" s="40">
        <v>40</v>
      </c>
      <c r="F162" s="40">
        <v>40.416666666666664</v>
      </c>
      <c r="G162" s="41">
        <v>38.983333333333327</v>
      </c>
      <c r="H162" s="41">
        <v>37.966666666666661</v>
      </c>
      <c r="I162" s="41">
        <v>36.533333333333324</v>
      </c>
      <c r="J162" s="41">
        <v>41.43333333333333</v>
      </c>
      <c r="K162" s="41">
        <v>42.866666666666667</v>
      </c>
      <c r="L162" s="41">
        <v>43.883333333333333</v>
      </c>
      <c r="M162" s="31">
        <v>41.85</v>
      </c>
      <c r="N162" s="31">
        <v>39.4</v>
      </c>
      <c r="O162" s="42">
        <v>295984000</v>
      </c>
      <c r="P162" s="43">
        <v>-1.25967440619162E-2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44525</v>
      </c>
      <c r="E163" s="40">
        <v>2371.0500000000002</v>
      </c>
      <c r="F163" s="40">
        <v>2390.7833333333333</v>
      </c>
      <c r="G163" s="41">
        <v>2321.7166666666667</v>
      </c>
      <c r="H163" s="41">
        <v>2272.3833333333332</v>
      </c>
      <c r="I163" s="41">
        <v>2203.3166666666666</v>
      </c>
      <c r="J163" s="41">
        <v>2440.1166666666668</v>
      </c>
      <c r="K163" s="41">
        <v>2509.1833333333334</v>
      </c>
      <c r="L163" s="41">
        <v>2558.5166666666669</v>
      </c>
      <c r="M163" s="31">
        <v>2459.85</v>
      </c>
      <c r="N163" s="31">
        <v>2341.4499999999998</v>
      </c>
      <c r="O163" s="42">
        <v>835200</v>
      </c>
      <c r="P163" s="43">
        <v>-4.9504950495049507E-2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44525</v>
      </c>
      <c r="E164" s="40">
        <v>193.9</v>
      </c>
      <c r="F164" s="40">
        <v>194.06666666666669</v>
      </c>
      <c r="G164" s="41">
        <v>191.58333333333337</v>
      </c>
      <c r="H164" s="41">
        <v>189.26666666666668</v>
      </c>
      <c r="I164" s="41">
        <v>186.78333333333336</v>
      </c>
      <c r="J164" s="41">
        <v>196.38333333333338</v>
      </c>
      <c r="K164" s="41">
        <v>198.86666666666667</v>
      </c>
      <c r="L164" s="41">
        <v>201.18333333333339</v>
      </c>
      <c r="M164" s="31">
        <v>196.55</v>
      </c>
      <c r="N164" s="31">
        <v>191.75</v>
      </c>
      <c r="O164" s="42">
        <v>25945045</v>
      </c>
      <c r="P164" s="43">
        <v>0.12929433611884866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44525</v>
      </c>
      <c r="E165" s="40">
        <v>1602.85</v>
      </c>
      <c r="F165" s="40">
        <v>1623.75</v>
      </c>
      <c r="G165" s="41">
        <v>1547.5</v>
      </c>
      <c r="H165" s="41">
        <v>1492.15</v>
      </c>
      <c r="I165" s="41">
        <v>1415.9</v>
      </c>
      <c r="J165" s="41">
        <v>1679.1</v>
      </c>
      <c r="K165" s="41">
        <v>1755.35</v>
      </c>
      <c r="L165" s="41">
        <v>1810.6999999999998</v>
      </c>
      <c r="M165" s="31">
        <v>1700</v>
      </c>
      <c r="N165" s="31">
        <v>1568.4</v>
      </c>
      <c r="O165" s="42">
        <v>2890107</v>
      </c>
      <c r="P165" s="43">
        <v>-3.7283080260303685E-2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44525</v>
      </c>
      <c r="E166" s="40">
        <v>988.2</v>
      </c>
      <c r="F166" s="40">
        <v>988.56666666666661</v>
      </c>
      <c r="G166" s="41">
        <v>973.13333333333321</v>
      </c>
      <c r="H166" s="41">
        <v>958.06666666666661</v>
      </c>
      <c r="I166" s="41">
        <v>942.63333333333321</v>
      </c>
      <c r="J166" s="41">
        <v>1003.6333333333332</v>
      </c>
      <c r="K166" s="41">
        <v>1019.0666666666666</v>
      </c>
      <c r="L166" s="41">
        <v>1034.1333333333332</v>
      </c>
      <c r="M166" s="31">
        <v>1004</v>
      </c>
      <c r="N166" s="31">
        <v>973.5</v>
      </c>
      <c r="O166" s="42">
        <v>2884050</v>
      </c>
      <c r="P166" s="43">
        <v>-2.247191011235955E-2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44525</v>
      </c>
      <c r="E167" s="40">
        <v>193.95</v>
      </c>
      <c r="F167" s="40">
        <v>196.41666666666666</v>
      </c>
      <c r="G167" s="41">
        <v>188.5333333333333</v>
      </c>
      <c r="H167" s="41">
        <v>183.11666666666665</v>
      </c>
      <c r="I167" s="41">
        <v>175.23333333333329</v>
      </c>
      <c r="J167" s="41">
        <v>201.83333333333331</v>
      </c>
      <c r="K167" s="41">
        <v>209.7166666666667</v>
      </c>
      <c r="L167" s="41">
        <v>215.13333333333333</v>
      </c>
      <c r="M167" s="31">
        <v>204.3</v>
      </c>
      <c r="N167" s="31">
        <v>191</v>
      </c>
      <c r="O167" s="42">
        <v>30621100</v>
      </c>
      <c r="P167" s="43">
        <v>-1.8905378580206069E-3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44525</v>
      </c>
      <c r="E168" s="40">
        <v>133.69999999999999</v>
      </c>
      <c r="F168" s="40">
        <v>134.16666666666666</v>
      </c>
      <c r="G168" s="41">
        <v>131.63333333333333</v>
      </c>
      <c r="H168" s="41">
        <v>129.56666666666666</v>
      </c>
      <c r="I168" s="41">
        <v>127.03333333333333</v>
      </c>
      <c r="J168" s="41">
        <v>136.23333333333332</v>
      </c>
      <c r="K168" s="41">
        <v>138.76666666666668</v>
      </c>
      <c r="L168" s="41">
        <v>140.83333333333331</v>
      </c>
      <c r="M168" s="31">
        <v>136.69999999999999</v>
      </c>
      <c r="N168" s="31">
        <v>132.1</v>
      </c>
      <c r="O168" s="42">
        <v>48456000</v>
      </c>
      <c r="P168" s="43">
        <v>1.7769376181474481E-2</v>
      </c>
    </row>
    <row r="169" spans="1:16" ht="12.75" customHeight="1">
      <c r="A169" s="31">
        <v>159</v>
      </c>
      <c r="B169" s="322" t="s">
        <v>79</v>
      </c>
      <c r="C169" s="33" t="s">
        <v>187</v>
      </c>
      <c r="D169" s="34">
        <v>44525</v>
      </c>
      <c r="E169" s="40">
        <v>2370.1</v>
      </c>
      <c r="F169" s="40">
        <v>2393.2999999999997</v>
      </c>
      <c r="G169" s="41">
        <v>2332.4999999999995</v>
      </c>
      <c r="H169" s="41">
        <v>2294.8999999999996</v>
      </c>
      <c r="I169" s="41">
        <v>2234.0999999999995</v>
      </c>
      <c r="J169" s="41">
        <v>2430.8999999999996</v>
      </c>
      <c r="K169" s="41">
        <v>2491.6999999999998</v>
      </c>
      <c r="L169" s="41">
        <v>2529.2999999999997</v>
      </c>
      <c r="M169" s="31">
        <v>2454.1</v>
      </c>
      <c r="N169" s="31">
        <v>2355.6999999999998</v>
      </c>
      <c r="O169" s="42">
        <v>36653750</v>
      </c>
      <c r="P169" s="43">
        <v>7.2358508506312078E-2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44525</v>
      </c>
      <c r="E170" s="40">
        <v>107.15</v>
      </c>
      <c r="F170" s="40">
        <v>108.10000000000001</v>
      </c>
      <c r="G170" s="41">
        <v>104.85000000000002</v>
      </c>
      <c r="H170" s="41">
        <v>102.55000000000001</v>
      </c>
      <c r="I170" s="41">
        <v>99.300000000000026</v>
      </c>
      <c r="J170" s="41">
        <v>110.40000000000002</v>
      </c>
      <c r="K170" s="41">
        <v>113.64999999999999</v>
      </c>
      <c r="L170" s="41">
        <v>115.95000000000002</v>
      </c>
      <c r="M170" s="31">
        <v>111.35</v>
      </c>
      <c r="N170" s="31">
        <v>105.8</v>
      </c>
      <c r="O170" s="42">
        <v>151173500</v>
      </c>
      <c r="P170" s="43">
        <v>-5.7147089320100729E-2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44525</v>
      </c>
      <c r="E171" s="40">
        <v>1008.55</v>
      </c>
      <c r="F171" s="40">
        <v>1012.6166666666667</v>
      </c>
      <c r="G171" s="41">
        <v>989.38333333333344</v>
      </c>
      <c r="H171" s="41">
        <v>970.21666666666681</v>
      </c>
      <c r="I171" s="41">
        <v>946.98333333333358</v>
      </c>
      <c r="J171" s="41">
        <v>1031.7833333333333</v>
      </c>
      <c r="K171" s="41">
        <v>1055.0166666666667</v>
      </c>
      <c r="L171" s="41">
        <v>1074.1833333333332</v>
      </c>
      <c r="M171" s="31">
        <v>1035.8499999999999</v>
      </c>
      <c r="N171" s="31">
        <v>993.45</v>
      </c>
      <c r="O171" s="42">
        <v>1967500</v>
      </c>
      <c r="P171" s="43">
        <v>5.2701979668271802E-2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44525</v>
      </c>
      <c r="E172" s="40">
        <v>1149.95</v>
      </c>
      <c r="F172" s="40">
        <v>1158.3833333333332</v>
      </c>
      <c r="G172" s="41">
        <v>1129.2666666666664</v>
      </c>
      <c r="H172" s="41">
        <v>1108.5833333333333</v>
      </c>
      <c r="I172" s="41">
        <v>1079.4666666666665</v>
      </c>
      <c r="J172" s="41">
        <v>1179.0666666666664</v>
      </c>
      <c r="K172" s="41">
        <v>1208.1833333333332</v>
      </c>
      <c r="L172" s="41">
        <v>1228.8666666666663</v>
      </c>
      <c r="M172" s="31">
        <v>1187.5</v>
      </c>
      <c r="N172" s="31">
        <v>1137.7</v>
      </c>
      <c r="O172" s="42">
        <v>7371000</v>
      </c>
      <c r="P172" s="43">
        <v>1.6970198675496689E-2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44525</v>
      </c>
      <c r="E173" s="40">
        <v>486.15</v>
      </c>
      <c r="F173" s="40">
        <v>489.71666666666664</v>
      </c>
      <c r="G173" s="41">
        <v>473.48333333333329</v>
      </c>
      <c r="H173" s="41">
        <v>460.81666666666666</v>
      </c>
      <c r="I173" s="41">
        <v>444.58333333333331</v>
      </c>
      <c r="J173" s="41">
        <v>502.38333333333327</v>
      </c>
      <c r="K173" s="41">
        <v>518.61666666666656</v>
      </c>
      <c r="L173" s="41">
        <v>531.2833333333333</v>
      </c>
      <c r="M173" s="31">
        <v>505.95</v>
      </c>
      <c r="N173" s="31">
        <v>477.05</v>
      </c>
      <c r="O173" s="42">
        <v>113043000</v>
      </c>
      <c r="P173" s="43">
        <v>-9.2811694799390023E-3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44525</v>
      </c>
      <c r="E174" s="40">
        <v>26644.1</v>
      </c>
      <c r="F174" s="40">
        <v>26795.316666666666</v>
      </c>
      <c r="G174" s="41">
        <v>26230.133333333331</v>
      </c>
      <c r="H174" s="41">
        <v>25816.166666666664</v>
      </c>
      <c r="I174" s="41">
        <v>25250.98333333333</v>
      </c>
      <c r="J174" s="41">
        <v>27209.283333333333</v>
      </c>
      <c r="K174" s="41">
        <v>27774.466666666667</v>
      </c>
      <c r="L174" s="41">
        <v>28188.433333333334</v>
      </c>
      <c r="M174" s="31">
        <v>27360.5</v>
      </c>
      <c r="N174" s="31">
        <v>26381.35</v>
      </c>
      <c r="O174" s="42">
        <v>173475</v>
      </c>
      <c r="P174" s="43">
        <v>3.1208203299152922E-2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44525</v>
      </c>
      <c r="E175" s="40">
        <v>2265.5500000000002</v>
      </c>
      <c r="F175" s="40">
        <v>2279.4666666666667</v>
      </c>
      <c r="G175" s="41">
        <v>2226.6833333333334</v>
      </c>
      <c r="H175" s="41">
        <v>2187.8166666666666</v>
      </c>
      <c r="I175" s="41">
        <v>2135.0333333333333</v>
      </c>
      <c r="J175" s="41">
        <v>2318.3333333333335</v>
      </c>
      <c r="K175" s="41">
        <v>2371.1166666666672</v>
      </c>
      <c r="L175" s="41">
        <v>2409.9833333333336</v>
      </c>
      <c r="M175" s="31">
        <v>2332.25</v>
      </c>
      <c r="N175" s="31">
        <v>2240.6</v>
      </c>
      <c r="O175" s="42">
        <v>1773475</v>
      </c>
      <c r="P175" s="43">
        <v>5.1433915211970072E-3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44525</v>
      </c>
      <c r="E176" s="40">
        <v>2088.4499999999998</v>
      </c>
      <c r="F176" s="40">
        <v>2112.1666666666665</v>
      </c>
      <c r="G176" s="41">
        <v>2017.2833333333328</v>
      </c>
      <c r="H176" s="41">
        <v>1946.1166666666663</v>
      </c>
      <c r="I176" s="41">
        <v>1851.2333333333327</v>
      </c>
      <c r="J176" s="41">
        <v>2183.333333333333</v>
      </c>
      <c r="K176" s="41">
        <v>2278.2166666666672</v>
      </c>
      <c r="L176" s="41">
        <v>2349.3833333333332</v>
      </c>
      <c r="M176" s="31">
        <v>2207.0500000000002</v>
      </c>
      <c r="N176" s="31">
        <v>2041</v>
      </c>
      <c r="O176" s="42">
        <v>3528625</v>
      </c>
      <c r="P176" s="43">
        <v>-8.6292280304256355E-2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44525</v>
      </c>
      <c r="E177" s="40">
        <v>1561.85</v>
      </c>
      <c r="F177" s="40">
        <v>1571.6333333333332</v>
      </c>
      <c r="G177" s="41">
        <v>1536.8166666666664</v>
      </c>
      <c r="H177" s="41">
        <v>1511.7833333333331</v>
      </c>
      <c r="I177" s="41">
        <v>1476.9666666666662</v>
      </c>
      <c r="J177" s="41">
        <v>1596.6666666666665</v>
      </c>
      <c r="K177" s="41">
        <v>1631.4833333333331</v>
      </c>
      <c r="L177" s="41">
        <v>1656.5166666666667</v>
      </c>
      <c r="M177" s="31">
        <v>1606.45</v>
      </c>
      <c r="N177" s="31">
        <v>1546.6</v>
      </c>
      <c r="O177" s="42">
        <v>2956400</v>
      </c>
      <c r="P177" s="43">
        <v>2.2409738553050215E-2</v>
      </c>
    </row>
    <row r="178" spans="1:16" ht="12.75" customHeight="1">
      <c r="A178" s="31">
        <v>168</v>
      </c>
      <c r="B178" s="32" t="s">
        <v>47</v>
      </c>
      <c r="C178" s="33" t="s">
        <v>515</v>
      </c>
      <c r="D178" s="34">
        <v>44525</v>
      </c>
      <c r="E178" s="40">
        <v>478.65</v>
      </c>
      <c r="F178" s="40">
        <v>484.33333333333331</v>
      </c>
      <c r="G178" s="41">
        <v>471.36666666666662</v>
      </c>
      <c r="H178" s="41">
        <v>464.08333333333331</v>
      </c>
      <c r="I178" s="41">
        <v>451.11666666666662</v>
      </c>
      <c r="J178" s="41">
        <v>491.61666666666662</v>
      </c>
      <c r="K178" s="41">
        <v>504.58333333333331</v>
      </c>
      <c r="L178" s="41">
        <v>511.86666666666662</v>
      </c>
      <c r="M178" s="31">
        <v>497.3</v>
      </c>
      <c r="N178" s="31">
        <v>477.05</v>
      </c>
      <c r="O178" s="42">
        <v>3755475</v>
      </c>
      <c r="P178" s="43">
        <v>-1.8003177031240807E-2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44525</v>
      </c>
      <c r="E179" s="40">
        <v>769.7</v>
      </c>
      <c r="F179" s="40">
        <v>775.98333333333323</v>
      </c>
      <c r="G179" s="41">
        <v>757.71666666666647</v>
      </c>
      <c r="H179" s="41">
        <v>745.73333333333323</v>
      </c>
      <c r="I179" s="41">
        <v>727.46666666666647</v>
      </c>
      <c r="J179" s="41">
        <v>787.96666666666647</v>
      </c>
      <c r="K179" s="41">
        <v>806.23333333333312</v>
      </c>
      <c r="L179" s="41">
        <v>818.21666666666647</v>
      </c>
      <c r="M179" s="31">
        <v>794.25</v>
      </c>
      <c r="N179" s="31">
        <v>764</v>
      </c>
      <c r="O179" s="42">
        <v>31906000</v>
      </c>
      <c r="P179" s="43">
        <v>-1.1614401858304297E-3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44525</v>
      </c>
      <c r="E180" s="40">
        <v>539.54999999999995</v>
      </c>
      <c r="F180" s="40">
        <v>538.51666666666665</v>
      </c>
      <c r="G180" s="41">
        <v>533.08333333333326</v>
      </c>
      <c r="H180" s="41">
        <v>526.61666666666656</v>
      </c>
      <c r="I180" s="41">
        <v>521.18333333333317</v>
      </c>
      <c r="J180" s="41">
        <v>544.98333333333335</v>
      </c>
      <c r="K180" s="41">
        <v>550.41666666666674</v>
      </c>
      <c r="L180" s="41">
        <v>556.88333333333344</v>
      </c>
      <c r="M180" s="31">
        <v>543.95000000000005</v>
      </c>
      <c r="N180" s="31">
        <v>532.04999999999995</v>
      </c>
      <c r="O180" s="42">
        <v>11743500</v>
      </c>
      <c r="P180" s="43">
        <v>-4.3377321603128058E-2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44525</v>
      </c>
      <c r="E181" s="40">
        <v>607.20000000000005</v>
      </c>
      <c r="F181" s="40">
        <v>608.01666666666677</v>
      </c>
      <c r="G181" s="41">
        <v>595.18333333333351</v>
      </c>
      <c r="H181" s="41">
        <v>583.16666666666674</v>
      </c>
      <c r="I181" s="41">
        <v>570.33333333333348</v>
      </c>
      <c r="J181" s="41">
        <v>620.03333333333353</v>
      </c>
      <c r="K181" s="41">
        <v>632.86666666666679</v>
      </c>
      <c r="L181" s="41">
        <v>644.88333333333355</v>
      </c>
      <c r="M181" s="31">
        <v>620.85</v>
      </c>
      <c r="N181" s="31">
        <v>596</v>
      </c>
      <c r="O181" s="42">
        <v>1293700</v>
      </c>
      <c r="P181" s="43">
        <v>-8.4690553745928338E-3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44525</v>
      </c>
      <c r="E182" s="40">
        <v>893.85</v>
      </c>
      <c r="F182" s="40">
        <v>902.23333333333323</v>
      </c>
      <c r="G182" s="41">
        <v>870.21666666666647</v>
      </c>
      <c r="H182" s="41">
        <v>846.58333333333326</v>
      </c>
      <c r="I182" s="41">
        <v>814.56666666666649</v>
      </c>
      <c r="J182" s="41">
        <v>925.86666666666645</v>
      </c>
      <c r="K182" s="41">
        <v>957.8833333333331</v>
      </c>
      <c r="L182" s="41">
        <v>981.51666666666642</v>
      </c>
      <c r="M182" s="31">
        <v>934.25</v>
      </c>
      <c r="N182" s="31">
        <v>878.6</v>
      </c>
      <c r="O182" s="42">
        <v>8249000</v>
      </c>
      <c r="P182" s="43">
        <v>-3.1238990017615972E-2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44525</v>
      </c>
      <c r="E183" s="40">
        <v>813.85</v>
      </c>
      <c r="F183" s="40">
        <v>820.18333333333339</v>
      </c>
      <c r="G183" s="41">
        <v>802.16666666666674</v>
      </c>
      <c r="H183" s="41">
        <v>790.48333333333335</v>
      </c>
      <c r="I183" s="41">
        <v>772.4666666666667</v>
      </c>
      <c r="J183" s="41">
        <v>831.86666666666679</v>
      </c>
      <c r="K183" s="41">
        <v>849.88333333333344</v>
      </c>
      <c r="L183" s="41">
        <v>861.56666666666683</v>
      </c>
      <c r="M183" s="31">
        <v>838.2</v>
      </c>
      <c r="N183" s="31">
        <v>808.5</v>
      </c>
      <c r="O183" s="42">
        <v>9305550</v>
      </c>
      <c r="P183" s="43">
        <v>2.9420549581839903E-2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44525</v>
      </c>
      <c r="E184" s="40">
        <v>485.7</v>
      </c>
      <c r="F184" s="40">
        <v>491.95000000000005</v>
      </c>
      <c r="G184" s="41">
        <v>470.95000000000005</v>
      </c>
      <c r="H184" s="41">
        <v>456.2</v>
      </c>
      <c r="I184" s="41">
        <v>435.2</v>
      </c>
      <c r="J184" s="41">
        <v>506.7000000000001</v>
      </c>
      <c r="K184" s="41">
        <v>527.70000000000005</v>
      </c>
      <c r="L184" s="41">
        <v>542.45000000000016</v>
      </c>
      <c r="M184" s="31">
        <v>512.95000000000005</v>
      </c>
      <c r="N184" s="31">
        <v>477.2</v>
      </c>
      <c r="O184" s="42">
        <v>96566550</v>
      </c>
      <c r="P184" s="43">
        <v>-1.7029300841311285E-2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44525</v>
      </c>
      <c r="E185" s="40">
        <v>228</v>
      </c>
      <c r="F185" s="40">
        <v>229.95000000000002</v>
      </c>
      <c r="G185" s="41">
        <v>221.90000000000003</v>
      </c>
      <c r="H185" s="41">
        <v>215.8</v>
      </c>
      <c r="I185" s="41">
        <v>207.75000000000003</v>
      </c>
      <c r="J185" s="41">
        <v>236.05000000000004</v>
      </c>
      <c r="K185" s="41">
        <v>244.10000000000005</v>
      </c>
      <c r="L185" s="41">
        <v>250.20000000000005</v>
      </c>
      <c r="M185" s="31">
        <v>238</v>
      </c>
      <c r="N185" s="31">
        <v>223.85</v>
      </c>
      <c r="O185" s="42">
        <v>108418500</v>
      </c>
      <c r="P185" s="43">
        <v>-1.9174401563263312E-2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44525</v>
      </c>
      <c r="E186" s="40">
        <v>1167.3</v>
      </c>
      <c r="F186" s="40">
        <v>1171.2833333333333</v>
      </c>
      <c r="G186" s="41">
        <v>1143.6666666666665</v>
      </c>
      <c r="H186" s="41">
        <v>1120.0333333333333</v>
      </c>
      <c r="I186" s="41">
        <v>1092.4166666666665</v>
      </c>
      <c r="J186" s="41">
        <v>1194.9166666666665</v>
      </c>
      <c r="K186" s="41">
        <v>1222.5333333333333</v>
      </c>
      <c r="L186" s="41">
        <v>1246.1666666666665</v>
      </c>
      <c r="M186" s="31">
        <v>1198.9000000000001</v>
      </c>
      <c r="N186" s="31">
        <v>1147.6500000000001</v>
      </c>
      <c r="O186" s="42">
        <v>50658300</v>
      </c>
      <c r="P186" s="43">
        <v>-2.0888950952447451E-2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44525</v>
      </c>
      <c r="E187" s="40">
        <v>3458.95</v>
      </c>
      <c r="F187" s="40">
        <v>3463.3166666666671</v>
      </c>
      <c r="G187" s="41">
        <v>3413.6333333333341</v>
      </c>
      <c r="H187" s="41">
        <v>3368.3166666666671</v>
      </c>
      <c r="I187" s="41">
        <v>3318.6333333333341</v>
      </c>
      <c r="J187" s="41">
        <v>3508.6333333333341</v>
      </c>
      <c r="K187" s="41">
        <v>3558.3166666666675</v>
      </c>
      <c r="L187" s="41">
        <v>3603.6333333333341</v>
      </c>
      <c r="M187" s="31">
        <v>3513</v>
      </c>
      <c r="N187" s="31">
        <v>3418</v>
      </c>
      <c r="O187" s="42">
        <v>14660550</v>
      </c>
      <c r="P187" s="43">
        <v>-4.4594766322251442E-2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44525</v>
      </c>
      <c r="E188" s="40">
        <v>1540.8</v>
      </c>
      <c r="F188" s="40">
        <v>1546.95</v>
      </c>
      <c r="G188" s="41">
        <v>1513.9</v>
      </c>
      <c r="H188" s="41">
        <v>1487</v>
      </c>
      <c r="I188" s="41">
        <v>1453.95</v>
      </c>
      <c r="J188" s="41">
        <v>1573.8500000000001</v>
      </c>
      <c r="K188" s="41">
        <v>1606.8999999999999</v>
      </c>
      <c r="L188" s="41">
        <v>1633.8000000000002</v>
      </c>
      <c r="M188" s="31">
        <v>1580</v>
      </c>
      <c r="N188" s="31">
        <v>1520.05</v>
      </c>
      <c r="O188" s="42">
        <v>9708000</v>
      </c>
      <c r="P188" s="43">
        <v>-5.1647811116576486E-3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44525</v>
      </c>
      <c r="E189" s="40">
        <v>2393.5500000000002</v>
      </c>
      <c r="F189" s="40">
        <v>2411.2999999999997</v>
      </c>
      <c r="G189" s="41">
        <v>2337.4999999999995</v>
      </c>
      <c r="H189" s="41">
        <v>2281.4499999999998</v>
      </c>
      <c r="I189" s="41">
        <v>2207.6499999999996</v>
      </c>
      <c r="J189" s="41">
        <v>2467.3499999999995</v>
      </c>
      <c r="K189" s="41">
        <v>2541.1499999999996</v>
      </c>
      <c r="L189" s="41">
        <v>2597.1999999999994</v>
      </c>
      <c r="M189" s="31">
        <v>2485.1</v>
      </c>
      <c r="N189" s="31">
        <v>2355.25</v>
      </c>
      <c r="O189" s="42">
        <v>5002875</v>
      </c>
      <c r="P189" s="43">
        <v>1.4833409402099498E-2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44525</v>
      </c>
      <c r="E190" s="40">
        <v>2751.5</v>
      </c>
      <c r="F190" s="40">
        <v>2764.15</v>
      </c>
      <c r="G190" s="41">
        <v>2723.75</v>
      </c>
      <c r="H190" s="41">
        <v>2696</v>
      </c>
      <c r="I190" s="41">
        <v>2655.6</v>
      </c>
      <c r="J190" s="41">
        <v>2791.9</v>
      </c>
      <c r="K190" s="41">
        <v>2832.3000000000006</v>
      </c>
      <c r="L190" s="41">
        <v>2860.05</v>
      </c>
      <c r="M190" s="31">
        <v>2804.55</v>
      </c>
      <c r="N190" s="31">
        <v>2736.4</v>
      </c>
      <c r="O190" s="42">
        <v>902000</v>
      </c>
      <c r="P190" s="43">
        <v>-1.5552523874488404E-2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44525</v>
      </c>
      <c r="E191" s="40">
        <v>512.35</v>
      </c>
      <c r="F191" s="40">
        <v>514.33333333333337</v>
      </c>
      <c r="G191" s="41">
        <v>506.11666666666679</v>
      </c>
      <c r="H191" s="41">
        <v>499.88333333333344</v>
      </c>
      <c r="I191" s="41">
        <v>491.66666666666686</v>
      </c>
      <c r="J191" s="41">
        <v>520.56666666666672</v>
      </c>
      <c r="K191" s="41">
        <v>528.78333333333319</v>
      </c>
      <c r="L191" s="41">
        <v>535.01666666666665</v>
      </c>
      <c r="M191" s="31">
        <v>522.54999999999995</v>
      </c>
      <c r="N191" s="31">
        <v>508.1</v>
      </c>
      <c r="O191" s="42">
        <v>3307500</v>
      </c>
      <c r="P191" s="43">
        <v>-3.2045654082528532E-2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44525</v>
      </c>
      <c r="E192" s="40">
        <v>1114.05</v>
      </c>
      <c r="F192" s="40">
        <v>1116.1166666666666</v>
      </c>
      <c r="G192" s="41">
        <v>1099.6333333333332</v>
      </c>
      <c r="H192" s="41">
        <v>1085.2166666666667</v>
      </c>
      <c r="I192" s="41">
        <v>1068.7333333333333</v>
      </c>
      <c r="J192" s="41">
        <v>1130.5333333333331</v>
      </c>
      <c r="K192" s="41">
        <v>1147.0166666666662</v>
      </c>
      <c r="L192" s="41">
        <v>1161.4333333333329</v>
      </c>
      <c r="M192" s="31">
        <v>1132.5999999999999</v>
      </c>
      <c r="N192" s="31">
        <v>1101.7</v>
      </c>
      <c r="O192" s="42">
        <v>2127875</v>
      </c>
      <c r="P192" s="43">
        <v>2.3907103825136613E-3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44525</v>
      </c>
      <c r="E193" s="40">
        <v>711.35</v>
      </c>
      <c r="F193" s="40">
        <v>716.5</v>
      </c>
      <c r="G193" s="41">
        <v>701.25</v>
      </c>
      <c r="H193" s="41">
        <v>691.15</v>
      </c>
      <c r="I193" s="41">
        <v>675.9</v>
      </c>
      <c r="J193" s="41">
        <v>726.6</v>
      </c>
      <c r="K193" s="41">
        <v>741.85</v>
      </c>
      <c r="L193" s="41">
        <v>751.95</v>
      </c>
      <c r="M193" s="31">
        <v>731.75</v>
      </c>
      <c r="N193" s="31">
        <v>706.4</v>
      </c>
      <c r="O193" s="42">
        <v>6206200</v>
      </c>
      <c r="P193" s="43">
        <v>-4.2548596112311016E-2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44525</v>
      </c>
      <c r="E194" s="40">
        <v>1589.45</v>
      </c>
      <c r="F194" s="40">
        <v>1601.6500000000003</v>
      </c>
      <c r="G194" s="41">
        <v>1560.7000000000007</v>
      </c>
      <c r="H194" s="41">
        <v>1531.9500000000005</v>
      </c>
      <c r="I194" s="41">
        <v>1491.0000000000009</v>
      </c>
      <c r="J194" s="41">
        <v>1630.4000000000005</v>
      </c>
      <c r="K194" s="41">
        <v>1671.35</v>
      </c>
      <c r="L194" s="41">
        <v>1700.1000000000004</v>
      </c>
      <c r="M194" s="31">
        <v>1642.6</v>
      </c>
      <c r="N194" s="31">
        <v>1572.9</v>
      </c>
      <c r="O194" s="42">
        <v>1726900</v>
      </c>
      <c r="P194" s="43">
        <v>0.19467312348668281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44525</v>
      </c>
      <c r="E195" s="40">
        <v>7661.5</v>
      </c>
      <c r="F195" s="40">
        <v>7680.9666666666672</v>
      </c>
      <c r="G195" s="41">
        <v>7547.8833333333341</v>
      </c>
      <c r="H195" s="41">
        <v>7434.2666666666673</v>
      </c>
      <c r="I195" s="41">
        <v>7301.1833333333343</v>
      </c>
      <c r="J195" s="41">
        <v>7794.5833333333339</v>
      </c>
      <c r="K195" s="41">
        <v>7927.6666666666661</v>
      </c>
      <c r="L195" s="41">
        <v>8041.2833333333338</v>
      </c>
      <c r="M195" s="31">
        <v>7814.05</v>
      </c>
      <c r="N195" s="31">
        <v>7567.35</v>
      </c>
      <c r="O195" s="42">
        <v>1710800</v>
      </c>
      <c r="P195" s="43">
        <v>2.5197773220041022E-3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44525</v>
      </c>
      <c r="E196" s="40">
        <v>717</v>
      </c>
      <c r="F196" s="40">
        <v>723.16666666666663</v>
      </c>
      <c r="G196" s="41">
        <v>700.83333333333326</v>
      </c>
      <c r="H196" s="41">
        <v>684.66666666666663</v>
      </c>
      <c r="I196" s="41">
        <v>662.33333333333326</v>
      </c>
      <c r="J196" s="41">
        <v>739.33333333333326</v>
      </c>
      <c r="K196" s="41">
        <v>761.66666666666652</v>
      </c>
      <c r="L196" s="41">
        <v>777.83333333333326</v>
      </c>
      <c r="M196" s="31">
        <v>745.5</v>
      </c>
      <c r="N196" s="31">
        <v>707</v>
      </c>
      <c r="O196" s="42">
        <v>25000300</v>
      </c>
      <c r="P196" s="43">
        <v>5.1745766255488186E-3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44525</v>
      </c>
      <c r="E197" s="40">
        <v>329.65</v>
      </c>
      <c r="F197" s="40">
        <v>324.24999999999994</v>
      </c>
      <c r="G197" s="41">
        <v>315.2999999999999</v>
      </c>
      <c r="H197" s="41">
        <v>300.94999999999993</v>
      </c>
      <c r="I197" s="41">
        <v>291.99999999999989</v>
      </c>
      <c r="J197" s="41">
        <v>338.59999999999991</v>
      </c>
      <c r="K197" s="41">
        <v>347.54999999999995</v>
      </c>
      <c r="L197" s="41">
        <v>361.89999999999992</v>
      </c>
      <c r="M197" s="31">
        <v>333.2</v>
      </c>
      <c r="N197" s="31">
        <v>309.89999999999998</v>
      </c>
      <c r="O197" s="42">
        <v>168497400</v>
      </c>
      <c r="P197" s="43">
        <v>3.1561367216412672E-2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44525</v>
      </c>
      <c r="E198" s="40">
        <v>1188.2</v>
      </c>
      <c r="F198" s="40">
        <v>1200.9000000000001</v>
      </c>
      <c r="G198" s="41">
        <v>1162.9500000000003</v>
      </c>
      <c r="H198" s="41">
        <v>1137.7000000000003</v>
      </c>
      <c r="I198" s="41">
        <v>1099.7500000000005</v>
      </c>
      <c r="J198" s="41">
        <v>1226.1500000000001</v>
      </c>
      <c r="K198" s="41">
        <v>1264.0999999999999</v>
      </c>
      <c r="L198" s="41">
        <v>1289.3499999999999</v>
      </c>
      <c r="M198" s="31">
        <v>1238.8499999999999</v>
      </c>
      <c r="N198" s="31">
        <v>1175.6500000000001</v>
      </c>
      <c r="O198" s="42">
        <v>2157000</v>
      </c>
      <c r="P198" s="43">
        <v>3.4780522907171985E-2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44525</v>
      </c>
      <c r="E199" s="40">
        <v>2153.4499999999998</v>
      </c>
      <c r="F199" s="40">
        <v>2178.4499999999998</v>
      </c>
      <c r="G199" s="41">
        <v>2093.4499999999998</v>
      </c>
      <c r="H199" s="41">
        <v>2033.4499999999998</v>
      </c>
      <c r="I199" s="41">
        <v>1948.4499999999998</v>
      </c>
      <c r="J199" s="41">
        <v>2238.4499999999998</v>
      </c>
      <c r="K199" s="41">
        <v>2323.4499999999998</v>
      </c>
      <c r="L199" s="41">
        <v>2383.4499999999998</v>
      </c>
      <c r="M199" s="31">
        <v>2263.4499999999998</v>
      </c>
      <c r="N199" s="31">
        <v>2118.4499999999998</v>
      </c>
      <c r="O199" s="42">
        <v>445000</v>
      </c>
      <c r="P199" s="43">
        <v>1.7142857142857144E-2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44525</v>
      </c>
      <c r="E200" s="40">
        <v>645.15</v>
      </c>
      <c r="F200" s="40">
        <v>647.9666666666667</v>
      </c>
      <c r="G200" s="41">
        <v>635.68333333333339</v>
      </c>
      <c r="H200" s="41">
        <v>626.2166666666667</v>
      </c>
      <c r="I200" s="41">
        <v>613.93333333333339</v>
      </c>
      <c r="J200" s="41">
        <v>657.43333333333339</v>
      </c>
      <c r="K200" s="41">
        <v>669.7166666666667</v>
      </c>
      <c r="L200" s="41">
        <v>679.18333333333339</v>
      </c>
      <c r="M200" s="31">
        <v>660.25</v>
      </c>
      <c r="N200" s="31">
        <v>638.5</v>
      </c>
      <c r="O200" s="42">
        <v>29553600</v>
      </c>
      <c r="P200" s="43">
        <v>5.1458440538417784E-4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44525</v>
      </c>
      <c r="E201" s="40">
        <v>299.10000000000002</v>
      </c>
      <c r="F201" s="40">
        <v>302.43333333333334</v>
      </c>
      <c r="G201" s="41">
        <v>289.41666666666669</v>
      </c>
      <c r="H201" s="41">
        <v>279.73333333333335</v>
      </c>
      <c r="I201" s="41">
        <v>266.7166666666667</v>
      </c>
      <c r="J201" s="41">
        <v>312.11666666666667</v>
      </c>
      <c r="K201" s="41">
        <v>325.13333333333333</v>
      </c>
      <c r="L201" s="41">
        <v>334.81666666666666</v>
      </c>
      <c r="M201" s="31">
        <v>315.45</v>
      </c>
      <c r="N201" s="31">
        <v>292.75</v>
      </c>
      <c r="O201" s="42">
        <v>76362000</v>
      </c>
      <c r="P201" s="43">
        <v>-1.1379966598050259E-2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18" sqref="D18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44523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43" t="s">
        <v>16</v>
      </c>
      <c r="B8" s="545"/>
      <c r="C8" s="549" t="s">
        <v>20</v>
      </c>
      <c r="D8" s="549" t="s">
        <v>21</v>
      </c>
      <c r="E8" s="540" t="s">
        <v>22</v>
      </c>
      <c r="F8" s="541"/>
      <c r="G8" s="542"/>
      <c r="H8" s="540" t="s">
        <v>23</v>
      </c>
      <c r="I8" s="541"/>
      <c r="J8" s="542"/>
      <c r="K8" s="26"/>
      <c r="L8" s="53"/>
      <c r="M8" s="53"/>
      <c r="N8" s="1"/>
      <c r="O8" s="1"/>
    </row>
    <row r="9" spans="1:15" ht="36" customHeight="1">
      <c r="A9" s="547"/>
      <c r="B9" s="548"/>
      <c r="C9" s="548"/>
      <c r="D9" s="54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17416.55</v>
      </c>
      <c r="D10" s="35">
        <v>17500.75</v>
      </c>
      <c r="E10" s="35">
        <v>17196.25</v>
      </c>
      <c r="F10" s="35">
        <v>16975.95</v>
      </c>
      <c r="G10" s="35">
        <v>16671.45</v>
      </c>
      <c r="H10" s="35">
        <v>17721.05</v>
      </c>
      <c r="I10" s="35">
        <v>18025.55</v>
      </c>
      <c r="J10" s="35">
        <v>18245.849999999999</v>
      </c>
      <c r="K10" s="37">
        <v>17805.25</v>
      </c>
      <c r="L10" s="37">
        <v>17280.45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37128.800000000003</v>
      </c>
      <c r="D11" s="40">
        <v>37341.733333333337</v>
      </c>
      <c r="E11" s="40">
        <v>36442.466666666674</v>
      </c>
      <c r="F11" s="40">
        <v>35756.133333333339</v>
      </c>
      <c r="G11" s="40">
        <v>34856.866666666676</v>
      </c>
      <c r="H11" s="40">
        <v>38028.066666666673</v>
      </c>
      <c r="I11" s="40">
        <v>38927.333333333336</v>
      </c>
      <c r="J11" s="40">
        <v>39613.666666666672</v>
      </c>
      <c r="K11" s="31">
        <v>38241</v>
      </c>
      <c r="L11" s="31">
        <v>36655.4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2244.6999999999998</v>
      </c>
      <c r="D12" s="40">
        <v>2262.4666666666667</v>
      </c>
      <c r="E12" s="40">
        <v>2218.6833333333334</v>
      </c>
      <c r="F12" s="40">
        <v>2192.6666666666665</v>
      </c>
      <c r="G12" s="40">
        <v>2148.8833333333332</v>
      </c>
      <c r="H12" s="40">
        <v>2288.4833333333336</v>
      </c>
      <c r="I12" s="40">
        <v>2332.2666666666673</v>
      </c>
      <c r="J12" s="40">
        <v>2358.2833333333338</v>
      </c>
      <c r="K12" s="31">
        <v>2306.25</v>
      </c>
      <c r="L12" s="31">
        <v>2236.4499999999998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5075.05</v>
      </c>
      <c r="D13" s="40">
        <v>5097.2</v>
      </c>
      <c r="E13" s="40">
        <v>5004.75</v>
      </c>
      <c r="F13" s="40">
        <v>4934.45</v>
      </c>
      <c r="G13" s="40">
        <v>4842</v>
      </c>
      <c r="H13" s="40">
        <v>5167.5</v>
      </c>
      <c r="I13" s="40">
        <v>5259.9499999999989</v>
      </c>
      <c r="J13" s="40">
        <v>5330.25</v>
      </c>
      <c r="K13" s="31">
        <v>5189.6499999999996</v>
      </c>
      <c r="L13" s="31">
        <v>5026.8999999999996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35478.949999999997</v>
      </c>
      <c r="D14" s="40">
        <v>35600.166666666664</v>
      </c>
      <c r="E14" s="40">
        <v>35103.333333333328</v>
      </c>
      <c r="F14" s="40">
        <v>34727.716666666667</v>
      </c>
      <c r="G14" s="40">
        <v>34230.883333333331</v>
      </c>
      <c r="H14" s="40">
        <v>35975.783333333326</v>
      </c>
      <c r="I14" s="40">
        <v>36472.616666666654</v>
      </c>
      <c r="J14" s="40">
        <v>36848.233333333323</v>
      </c>
      <c r="K14" s="31">
        <v>36097</v>
      </c>
      <c r="L14" s="31">
        <v>35224.550000000003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3907.2</v>
      </c>
      <c r="D15" s="40">
        <v>3936.1666666666665</v>
      </c>
      <c r="E15" s="40">
        <v>3859.2833333333328</v>
      </c>
      <c r="F15" s="40">
        <v>3811.3666666666663</v>
      </c>
      <c r="G15" s="40">
        <v>3734.4833333333327</v>
      </c>
      <c r="H15" s="40">
        <v>3984.083333333333</v>
      </c>
      <c r="I15" s="40">
        <v>4060.9666666666672</v>
      </c>
      <c r="J15" s="40">
        <v>4108.8833333333332</v>
      </c>
      <c r="K15" s="31">
        <v>4013.05</v>
      </c>
      <c r="L15" s="31">
        <v>3888.25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8476.4500000000007</v>
      </c>
      <c r="D16" s="40">
        <v>8539.8833333333332</v>
      </c>
      <c r="E16" s="40">
        <v>8324.2166666666672</v>
      </c>
      <c r="F16" s="40">
        <v>8171.9833333333336</v>
      </c>
      <c r="G16" s="40">
        <v>7956.3166666666675</v>
      </c>
      <c r="H16" s="40">
        <v>8692.1166666666668</v>
      </c>
      <c r="I16" s="40">
        <v>8907.7833333333347</v>
      </c>
      <c r="J16" s="40">
        <v>9060.0166666666664</v>
      </c>
      <c r="K16" s="31">
        <v>8755.5499999999993</v>
      </c>
      <c r="L16" s="31">
        <v>8387.65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2373.5500000000002</v>
      </c>
      <c r="D17" s="40">
        <v>2391.1833333333334</v>
      </c>
      <c r="E17" s="40">
        <v>2337.3666666666668</v>
      </c>
      <c r="F17" s="40">
        <v>2301.1833333333334</v>
      </c>
      <c r="G17" s="40">
        <v>2247.3666666666668</v>
      </c>
      <c r="H17" s="40">
        <v>2427.3666666666668</v>
      </c>
      <c r="I17" s="40">
        <v>2481.1833333333334</v>
      </c>
      <c r="J17" s="40">
        <v>2517.3666666666668</v>
      </c>
      <c r="K17" s="31">
        <v>2445</v>
      </c>
      <c r="L17" s="31">
        <v>2355</v>
      </c>
      <c r="M17" s="31">
        <v>2.4468700000000001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1191.25</v>
      </c>
      <c r="D18" s="40">
        <v>1198.6833333333334</v>
      </c>
      <c r="E18" s="40">
        <v>1166.6166666666668</v>
      </c>
      <c r="F18" s="40">
        <v>1141.9833333333333</v>
      </c>
      <c r="G18" s="40">
        <v>1109.9166666666667</v>
      </c>
      <c r="H18" s="40">
        <v>1223.3166666666668</v>
      </c>
      <c r="I18" s="40">
        <v>1255.3833333333334</v>
      </c>
      <c r="J18" s="40">
        <v>1280.0166666666669</v>
      </c>
      <c r="K18" s="31">
        <v>1230.75</v>
      </c>
      <c r="L18" s="31">
        <v>1174.05</v>
      </c>
      <c r="M18" s="31">
        <v>11.837339999999999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912.45</v>
      </c>
      <c r="D19" s="40">
        <v>927.15</v>
      </c>
      <c r="E19" s="40">
        <v>885.3</v>
      </c>
      <c r="F19" s="40">
        <v>858.15</v>
      </c>
      <c r="G19" s="40">
        <v>816.3</v>
      </c>
      <c r="H19" s="40">
        <v>954.3</v>
      </c>
      <c r="I19" s="40">
        <v>996.15000000000009</v>
      </c>
      <c r="J19" s="40">
        <v>1023.3</v>
      </c>
      <c r="K19" s="31">
        <v>969</v>
      </c>
      <c r="L19" s="31">
        <v>900</v>
      </c>
      <c r="M19" s="31">
        <v>19.142060000000001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1675.75</v>
      </c>
      <c r="D20" s="40">
        <v>1662.3999999999999</v>
      </c>
      <c r="E20" s="40">
        <v>1623.3999999999996</v>
      </c>
      <c r="F20" s="40">
        <v>1571.0499999999997</v>
      </c>
      <c r="G20" s="40">
        <v>1532.0499999999995</v>
      </c>
      <c r="H20" s="40">
        <v>1714.7499999999998</v>
      </c>
      <c r="I20" s="40">
        <v>1753.7500000000002</v>
      </c>
      <c r="J20" s="40">
        <v>1806.1</v>
      </c>
      <c r="K20" s="31">
        <v>1701.4</v>
      </c>
      <c r="L20" s="31">
        <v>1610.05</v>
      </c>
      <c r="M20" s="31">
        <v>25.521699999999999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1340.95</v>
      </c>
      <c r="D21" s="40">
        <v>1343.3666666666668</v>
      </c>
      <c r="E21" s="40">
        <v>1318.8333333333335</v>
      </c>
      <c r="F21" s="40">
        <v>1296.7166666666667</v>
      </c>
      <c r="G21" s="40">
        <v>1272.1833333333334</v>
      </c>
      <c r="H21" s="40">
        <v>1365.4833333333336</v>
      </c>
      <c r="I21" s="40">
        <v>1390.0166666666669</v>
      </c>
      <c r="J21" s="40">
        <v>1412.1333333333337</v>
      </c>
      <c r="K21" s="31">
        <v>1367.9</v>
      </c>
      <c r="L21" s="31">
        <v>1321.25</v>
      </c>
      <c r="M21" s="31">
        <v>27.25159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715</v>
      </c>
      <c r="D22" s="40">
        <v>717.4666666666667</v>
      </c>
      <c r="E22" s="40">
        <v>701.53333333333342</v>
      </c>
      <c r="F22" s="40">
        <v>688.06666666666672</v>
      </c>
      <c r="G22" s="40">
        <v>672.13333333333344</v>
      </c>
      <c r="H22" s="40">
        <v>730.93333333333339</v>
      </c>
      <c r="I22" s="40">
        <v>746.86666666666679</v>
      </c>
      <c r="J22" s="40">
        <v>760.33333333333337</v>
      </c>
      <c r="K22" s="31">
        <v>733.4</v>
      </c>
      <c r="L22" s="31">
        <v>704</v>
      </c>
      <c r="M22" s="31">
        <v>35.575600000000001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1654.55</v>
      </c>
      <c r="D23" s="40">
        <v>1641.5166666666667</v>
      </c>
      <c r="E23" s="40">
        <v>1623.0333333333333</v>
      </c>
      <c r="F23" s="40">
        <v>1591.5166666666667</v>
      </c>
      <c r="G23" s="40">
        <v>1573.0333333333333</v>
      </c>
      <c r="H23" s="40">
        <v>1673.0333333333333</v>
      </c>
      <c r="I23" s="40">
        <v>1691.5166666666664</v>
      </c>
      <c r="J23" s="40">
        <v>1723.0333333333333</v>
      </c>
      <c r="K23" s="31">
        <v>1660</v>
      </c>
      <c r="L23" s="31">
        <v>1610</v>
      </c>
      <c r="M23" s="31">
        <v>5.1227900000000002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1913.45</v>
      </c>
      <c r="D24" s="40">
        <v>1888.7166666666665</v>
      </c>
      <c r="E24" s="40">
        <v>1842.383333333333</v>
      </c>
      <c r="F24" s="40">
        <v>1771.3166666666666</v>
      </c>
      <c r="G24" s="40">
        <v>1724.9833333333331</v>
      </c>
      <c r="H24" s="40">
        <v>1959.7833333333328</v>
      </c>
      <c r="I24" s="40">
        <v>2006.1166666666663</v>
      </c>
      <c r="J24" s="40">
        <v>2077.1833333333325</v>
      </c>
      <c r="K24" s="31">
        <v>1935.05</v>
      </c>
      <c r="L24" s="31">
        <v>1817.65</v>
      </c>
      <c r="M24" s="31">
        <v>0.79040999999999995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100.25</v>
      </c>
      <c r="D25" s="40">
        <v>100.78333333333335</v>
      </c>
      <c r="E25" s="40">
        <v>98.466666666666697</v>
      </c>
      <c r="F25" s="40">
        <v>96.683333333333351</v>
      </c>
      <c r="G25" s="40">
        <v>94.366666666666703</v>
      </c>
      <c r="H25" s="40">
        <v>102.56666666666669</v>
      </c>
      <c r="I25" s="40">
        <v>104.88333333333333</v>
      </c>
      <c r="J25" s="40">
        <v>106.66666666666669</v>
      </c>
      <c r="K25" s="31">
        <v>103.1</v>
      </c>
      <c r="L25" s="31">
        <v>99</v>
      </c>
      <c r="M25" s="31">
        <v>20.59731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269.55</v>
      </c>
      <c r="D26" s="40">
        <v>272.86666666666673</v>
      </c>
      <c r="E26" s="40">
        <v>262.88333333333344</v>
      </c>
      <c r="F26" s="40">
        <v>256.2166666666667</v>
      </c>
      <c r="G26" s="40">
        <v>246.23333333333341</v>
      </c>
      <c r="H26" s="40">
        <v>279.53333333333347</v>
      </c>
      <c r="I26" s="40">
        <v>289.51666666666671</v>
      </c>
      <c r="J26" s="40">
        <v>296.18333333333351</v>
      </c>
      <c r="K26" s="31">
        <v>282.85000000000002</v>
      </c>
      <c r="L26" s="31">
        <v>266.2</v>
      </c>
      <c r="M26" s="31">
        <v>80.49409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2094.1999999999998</v>
      </c>
      <c r="D27" s="40">
        <v>2103.0666666666666</v>
      </c>
      <c r="E27" s="40">
        <v>2068.1333333333332</v>
      </c>
      <c r="F27" s="40">
        <v>2042.0666666666666</v>
      </c>
      <c r="G27" s="40">
        <v>2007.1333333333332</v>
      </c>
      <c r="H27" s="40">
        <v>2129.1333333333332</v>
      </c>
      <c r="I27" s="40">
        <v>2164.0666666666666</v>
      </c>
      <c r="J27" s="40">
        <v>2190.1333333333332</v>
      </c>
      <c r="K27" s="31">
        <v>2138</v>
      </c>
      <c r="L27" s="31">
        <v>2077</v>
      </c>
      <c r="M27" s="31">
        <v>0.62955000000000005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735.75</v>
      </c>
      <c r="D28" s="40">
        <v>740.76666666666677</v>
      </c>
      <c r="E28" s="40">
        <v>719.33333333333348</v>
      </c>
      <c r="F28" s="40">
        <v>702.91666666666674</v>
      </c>
      <c r="G28" s="40">
        <v>681.48333333333346</v>
      </c>
      <c r="H28" s="40">
        <v>757.18333333333351</v>
      </c>
      <c r="I28" s="40">
        <v>778.61666666666667</v>
      </c>
      <c r="J28" s="40">
        <v>795.03333333333353</v>
      </c>
      <c r="K28" s="31">
        <v>762.2</v>
      </c>
      <c r="L28" s="31">
        <v>724.35</v>
      </c>
      <c r="M28" s="31">
        <v>6.2420900000000001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3283.3</v>
      </c>
      <c r="D29" s="40">
        <v>3346.1666666666665</v>
      </c>
      <c r="E29" s="40">
        <v>3192.1333333333332</v>
      </c>
      <c r="F29" s="40">
        <v>3100.9666666666667</v>
      </c>
      <c r="G29" s="40">
        <v>2946.9333333333334</v>
      </c>
      <c r="H29" s="40">
        <v>3437.333333333333</v>
      </c>
      <c r="I29" s="40">
        <v>3591.3666666666668</v>
      </c>
      <c r="J29" s="40">
        <v>3682.5333333333328</v>
      </c>
      <c r="K29" s="31">
        <v>3500.2</v>
      </c>
      <c r="L29" s="31">
        <v>3255</v>
      </c>
      <c r="M29" s="31">
        <v>1.52539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629.5</v>
      </c>
      <c r="D30" s="40">
        <v>634.75</v>
      </c>
      <c r="E30" s="40">
        <v>618.79999999999995</v>
      </c>
      <c r="F30" s="40">
        <v>608.09999999999991</v>
      </c>
      <c r="G30" s="40">
        <v>592.14999999999986</v>
      </c>
      <c r="H30" s="40">
        <v>645.45000000000005</v>
      </c>
      <c r="I30" s="40">
        <v>661.40000000000009</v>
      </c>
      <c r="J30" s="40">
        <v>672.10000000000014</v>
      </c>
      <c r="K30" s="31">
        <v>650.70000000000005</v>
      </c>
      <c r="L30" s="31">
        <v>624.04999999999995</v>
      </c>
      <c r="M30" s="31">
        <v>13.512930000000001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388.7</v>
      </c>
      <c r="D31" s="40">
        <v>392.18333333333334</v>
      </c>
      <c r="E31" s="40">
        <v>381.51666666666665</v>
      </c>
      <c r="F31" s="40">
        <v>374.33333333333331</v>
      </c>
      <c r="G31" s="40">
        <v>363.66666666666663</v>
      </c>
      <c r="H31" s="40">
        <v>399.36666666666667</v>
      </c>
      <c r="I31" s="40">
        <v>410.0333333333333</v>
      </c>
      <c r="J31" s="40">
        <v>417.2166666666667</v>
      </c>
      <c r="K31" s="31">
        <v>402.85</v>
      </c>
      <c r="L31" s="31">
        <v>385</v>
      </c>
      <c r="M31" s="31">
        <v>34.8489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5419.5</v>
      </c>
      <c r="D32" s="40">
        <v>5457.5</v>
      </c>
      <c r="E32" s="40">
        <v>5275</v>
      </c>
      <c r="F32" s="40">
        <v>5130.5</v>
      </c>
      <c r="G32" s="40">
        <v>4948</v>
      </c>
      <c r="H32" s="40">
        <v>5602</v>
      </c>
      <c r="I32" s="40">
        <v>5784.5</v>
      </c>
      <c r="J32" s="40">
        <v>5929</v>
      </c>
      <c r="K32" s="31">
        <v>5640</v>
      </c>
      <c r="L32" s="31">
        <v>5313</v>
      </c>
      <c r="M32" s="31">
        <v>12.046250000000001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217.3</v>
      </c>
      <c r="D33" s="40">
        <v>218.51666666666665</v>
      </c>
      <c r="E33" s="40">
        <v>213.48333333333329</v>
      </c>
      <c r="F33" s="40">
        <v>209.66666666666663</v>
      </c>
      <c r="G33" s="40">
        <v>204.63333333333327</v>
      </c>
      <c r="H33" s="40">
        <v>222.33333333333331</v>
      </c>
      <c r="I33" s="40">
        <v>227.36666666666667</v>
      </c>
      <c r="J33" s="40">
        <v>231.18333333333334</v>
      </c>
      <c r="K33" s="31">
        <v>223.55</v>
      </c>
      <c r="L33" s="31">
        <v>214.7</v>
      </c>
      <c r="M33" s="31">
        <v>29.635619999999999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133.65</v>
      </c>
      <c r="D34" s="40">
        <v>135.15</v>
      </c>
      <c r="E34" s="40">
        <v>129.4</v>
      </c>
      <c r="F34" s="40">
        <v>125.15</v>
      </c>
      <c r="G34" s="40">
        <v>119.4</v>
      </c>
      <c r="H34" s="40">
        <v>139.4</v>
      </c>
      <c r="I34" s="40">
        <v>145.15</v>
      </c>
      <c r="J34" s="40">
        <v>149.4</v>
      </c>
      <c r="K34" s="31">
        <v>140.9</v>
      </c>
      <c r="L34" s="31">
        <v>130.9</v>
      </c>
      <c r="M34" s="31">
        <v>194.13864000000001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3261.25</v>
      </c>
      <c r="D35" s="40">
        <v>3261.5500000000006</v>
      </c>
      <c r="E35" s="40">
        <v>3214.7500000000014</v>
      </c>
      <c r="F35" s="40">
        <v>3168.2500000000009</v>
      </c>
      <c r="G35" s="40">
        <v>3121.4500000000016</v>
      </c>
      <c r="H35" s="40">
        <v>3308.0500000000011</v>
      </c>
      <c r="I35" s="40">
        <v>3354.8500000000004</v>
      </c>
      <c r="J35" s="40">
        <v>3401.3500000000008</v>
      </c>
      <c r="K35" s="31">
        <v>3308.35</v>
      </c>
      <c r="L35" s="31">
        <v>3215.05</v>
      </c>
      <c r="M35" s="31">
        <v>21.4697</v>
      </c>
      <c r="N35" s="1"/>
      <c r="O35" s="1"/>
    </row>
    <row r="36" spans="1:15" ht="12.75" customHeight="1">
      <c r="A36" s="56">
        <v>27</v>
      </c>
      <c r="B36" s="31" t="s">
        <v>308</v>
      </c>
      <c r="C36" s="31">
        <v>2228.0500000000002</v>
      </c>
      <c r="D36" s="40">
        <v>2246.0166666666669</v>
      </c>
      <c r="E36" s="40">
        <v>2182.0333333333338</v>
      </c>
      <c r="F36" s="40">
        <v>2136.0166666666669</v>
      </c>
      <c r="G36" s="40">
        <v>2072.0333333333338</v>
      </c>
      <c r="H36" s="40">
        <v>2292.0333333333338</v>
      </c>
      <c r="I36" s="40">
        <v>2356.0166666666664</v>
      </c>
      <c r="J36" s="40">
        <v>2402.0333333333338</v>
      </c>
      <c r="K36" s="31">
        <v>2310</v>
      </c>
      <c r="L36" s="31">
        <v>2200</v>
      </c>
      <c r="M36" s="31">
        <v>7.1650700000000001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627.6</v>
      </c>
      <c r="D37" s="40">
        <v>630.2833333333333</v>
      </c>
      <c r="E37" s="40">
        <v>617.81666666666661</v>
      </c>
      <c r="F37" s="40">
        <v>608.0333333333333</v>
      </c>
      <c r="G37" s="40">
        <v>595.56666666666661</v>
      </c>
      <c r="H37" s="40">
        <v>640.06666666666661</v>
      </c>
      <c r="I37" s="40">
        <v>652.5333333333333</v>
      </c>
      <c r="J37" s="40">
        <v>662.31666666666661</v>
      </c>
      <c r="K37" s="31">
        <v>642.75</v>
      </c>
      <c r="L37" s="31">
        <v>620.5</v>
      </c>
      <c r="M37" s="31">
        <v>22.003419999999998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4828.3</v>
      </c>
      <c r="D38" s="40">
        <v>4903.4333333333334</v>
      </c>
      <c r="E38" s="40">
        <v>4706.8666666666668</v>
      </c>
      <c r="F38" s="40">
        <v>4585.4333333333334</v>
      </c>
      <c r="G38" s="40">
        <v>4388.8666666666668</v>
      </c>
      <c r="H38" s="40">
        <v>5024.8666666666668</v>
      </c>
      <c r="I38" s="40">
        <v>5221.4333333333343</v>
      </c>
      <c r="J38" s="40">
        <v>5342.8666666666668</v>
      </c>
      <c r="K38" s="31">
        <v>5100</v>
      </c>
      <c r="L38" s="31">
        <v>4782</v>
      </c>
      <c r="M38" s="31">
        <v>6.5065499999999998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686.4</v>
      </c>
      <c r="D39" s="40">
        <v>692.26666666666677</v>
      </c>
      <c r="E39" s="40">
        <v>671.53333333333353</v>
      </c>
      <c r="F39" s="40">
        <v>656.66666666666674</v>
      </c>
      <c r="G39" s="40">
        <v>635.93333333333351</v>
      </c>
      <c r="H39" s="40">
        <v>707.13333333333355</v>
      </c>
      <c r="I39" s="40">
        <v>727.8666666666669</v>
      </c>
      <c r="J39" s="40">
        <v>742.73333333333358</v>
      </c>
      <c r="K39" s="31">
        <v>713</v>
      </c>
      <c r="L39" s="31">
        <v>677.4</v>
      </c>
      <c r="M39" s="31">
        <v>167.41078999999999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3444.2</v>
      </c>
      <c r="D40" s="40">
        <v>3480.0666666666671</v>
      </c>
      <c r="E40" s="40">
        <v>3390.1333333333341</v>
      </c>
      <c r="F40" s="40">
        <v>3336.0666666666671</v>
      </c>
      <c r="G40" s="40">
        <v>3246.1333333333341</v>
      </c>
      <c r="H40" s="40">
        <v>3534.1333333333341</v>
      </c>
      <c r="I40" s="40">
        <v>3624.0666666666675</v>
      </c>
      <c r="J40" s="40">
        <v>3678.1333333333341</v>
      </c>
      <c r="K40" s="31">
        <v>3570</v>
      </c>
      <c r="L40" s="31">
        <v>3426</v>
      </c>
      <c r="M40" s="31">
        <v>4.2257199999999999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7058.3</v>
      </c>
      <c r="D41" s="40">
        <v>7187.6166666666659</v>
      </c>
      <c r="E41" s="40">
        <v>6860.7333333333318</v>
      </c>
      <c r="F41" s="40">
        <v>6663.1666666666661</v>
      </c>
      <c r="G41" s="40">
        <v>6336.2833333333319</v>
      </c>
      <c r="H41" s="40">
        <v>7385.1833333333316</v>
      </c>
      <c r="I41" s="40">
        <v>7712.0666666666648</v>
      </c>
      <c r="J41" s="40">
        <v>7909.6333333333314</v>
      </c>
      <c r="K41" s="31">
        <v>7514.5</v>
      </c>
      <c r="L41" s="31">
        <v>6990.05</v>
      </c>
      <c r="M41" s="31">
        <v>19.352429999999998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17073.75</v>
      </c>
      <c r="D42" s="40">
        <v>17347.933333333334</v>
      </c>
      <c r="E42" s="40">
        <v>16555.866666666669</v>
      </c>
      <c r="F42" s="40">
        <v>16037.983333333334</v>
      </c>
      <c r="G42" s="40">
        <v>15245.916666666668</v>
      </c>
      <c r="H42" s="40">
        <v>17865.816666666669</v>
      </c>
      <c r="I42" s="40">
        <v>18657.883333333335</v>
      </c>
      <c r="J42" s="40">
        <v>19175.76666666667</v>
      </c>
      <c r="K42" s="31">
        <v>18140</v>
      </c>
      <c r="L42" s="31">
        <v>16830.05</v>
      </c>
      <c r="M42" s="31">
        <v>3.7069999999999999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4872.1000000000004</v>
      </c>
      <c r="D43" s="40">
        <v>4884.3666666666668</v>
      </c>
      <c r="E43" s="40">
        <v>4837.7333333333336</v>
      </c>
      <c r="F43" s="40">
        <v>4803.3666666666668</v>
      </c>
      <c r="G43" s="40">
        <v>4756.7333333333336</v>
      </c>
      <c r="H43" s="40">
        <v>4918.7333333333336</v>
      </c>
      <c r="I43" s="40">
        <v>4965.3666666666668</v>
      </c>
      <c r="J43" s="40">
        <v>4999.7333333333336</v>
      </c>
      <c r="K43" s="31">
        <v>4931</v>
      </c>
      <c r="L43" s="31">
        <v>4850</v>
      </c>
      <c r="M43" s="31">
        <v>0.69813000000000003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2245.35</v>
      </c>
      <c r="D44" s="40">
        <v>2267.9833333333331</v>
      </c>
      <c r="E44" s="40">
        <v>2206.8166666666662</v>
      </c>
      <c r="F44" s="40">
        <v>2168.2833333333328</v>
      </c>
      <c r="G44" s="40">
        <v>2107.1166666666659</v>
      </c>
      <c r="H44" s="40">
        <v>2306.5166666666664</v>
      </c>
      <c r="I44" s="40">
        <v>2367.6833333333334</v>
      </c>
      <c r="J44" s="40">
        <v>2406.2166666666667</v>
      </c>
      <c r="K44" s="31">
        <v>2329.15</v>
      </c>
      <c r="L44" s="31">
        <v>2229.4499999999998</v>
      </c>
      <c r="M44" s="31">
        <v>3.3311299999999999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296.89999999999998</v>
      </c>
      <c r="D45" s="40">
        <v>299.26666666666671</v>
      </c>
      <c r="E45" s="40">
        <v>290.73333333333341</v>
      </c>
      <c r="F45" s="40">
        <v>284.56666666666672</v>
      </c>
      <c r="G45" s="40">
        <v>276.03333333333342</v>
      </c>
      <c r="H45" s="40">
        <v>305.43333333333339</v>
      </c>
      <c r="I45" s="40">
        <v>313.9666666666667</v>
      </c>
      <c r="J45" s="40">
        <v>320.13333333333338</v>
      </c>
      <c r="K45" s="31">
        <v>307.8</v>
      </c>
      <c r="L45" s="31">
        <v>293.10000000000002</v>
      </c>
      <c r="M45" s="31">
        <v>60.950989999999997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90.85</v>
      </c>
      <c r="D46" s="40">
        <v>92.399999999999991</v>
      </c>
      <c r="E46" s="40">
        <v>87.899999999999977</v>
      </c>
      <c r="F46" s="40">
        <v>84.949999999999989</v>
      </c>
      <c r="G46" s="40">
        <v>80.449999999999974</v>
      </c>
      <c r="H46" s="40">
        <v>95.34999999999998</v>
      </c>
      <c r="I46" s="40">
        <v>99.850000000000009</v>
      </c>
      <c r="J46" s="40">
        <v>102.79999999999998</v>
      </c>
      <c r="K46" s="31">
        <v>96.9</v>
      </c>
      <c r="L46" s="31">
        <v>89.45</v>
      </c>
      <c r="M46" s="31">
        <v>486.14287000000002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56.95</v>
      </c>
      <c r="D47" s="40">
        <v>57.616666666666674</v>
      </c>
      <c r="E47" s="40">
        <v>55.633333333333347</v>
      </c>
      <c r="F47" s="40">
        <v>54.31666666666667</v>
      </c>
      <c r="G47" s="40">
        <v>52.333333333333343</v>
      </c>
      <c r="H47" s="40">
        <v>58.933333333333351</v>
      </c>
      <c r="I47" s="40">
        <v>60.916666666666671</v>
      </c>
      <c r="J47" s="40">
        <v>62.233333333333356</v>
      </c>
      <c r="K47" s="31">
        <v>59.6</v>
      </c>
      <c r="L47" s="31">
        <v>56.3</v>
      </c>
      <c r="M47" s="31">
        <v>79.076909999999998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2064.65</v>
      </c>
      <c r="D48" s="40">
        <v>2077.2666666666669</v>
      </c>
      <c r="E48" s="40">
        <v>2025.6333333333337</v>
      </c>
      <c r="F48" s="40">
        <v>1986.6166666666668</v>
      </c>
      <c r="G48" s="40">
        <v>1934.9833333333336</v>
      </c>
      <c r="H48" s="40">
        <v>2116.2833333333338</v>
      </c>
      <c r="I48" s="40">
        <v>2167.916666666667</v>
      </c>
      <c r="J48" s="40">
        <v>2206.9333333333338</v>
      </c>
      <c r="K48" s="31">
        <v>2128.9</v>
      </c>
      <c r="L48" s="31">
        <v>2038.25</v>
      </c>
      <c r="M48" s="31">
        <v>5.1354899999999999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778.4</v>
      </c>
      <c r="D49" s="40">
        <v>782.61666666666667</v>
      </c>
      <c r="E49" s="40">
        <v>769.2833333333333</v>
      </c>
      <c r="F49" s="40">
        <v>760.16666666666663</v>
      </c>
      <c r="G49" s="40">
        <v>746.83333333333326</v>
      </c>
      <c r="H49" s="40">
        <v>791.73333333333335</v>
      </c>
      <c r="I49" s="40">
        <v>805.06666666666661</v>
      </c>
      <c r="J49" s="40">
        <v>814.18333333333339</v>
      </c>
      <c r="K49" s="31">
        <v>795.95</v>
      </c>
      <c r="L49" s="31">
        <v>773.5</v>
      </c>
      <c r="M49" s="31">
        <v>7.8773499999999999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203</v>
      </c>
      <c r="D50" s="40">
        <v>204.71666666666667</v>
      </c>
      <c r="E50" s="40">
        <v>199.03333333333333</v>
      </c>
      <c r="F50" s="40">
        <v>195.06666666666666</v>
      </c>
      <c r="G50" s="40">
        <v>189.38333333333333</v>
      </c>
      <c r="H50" s="40">
        <v>208.68333333333334</v>
      </c>
      <c r="I50" s="40">
        <v>214.36666666666667</v>
      </c>
      <c r="J50" s="40">
        <v>218.33333333333334</v>
      </c>
      <c r="K50" s="31">
        <v>210.4</v>
      </c>
      <c r="L50" s="31">
        <v>200.75</v>
      </c>
      <c r="M50" s="31">
        <v>57.477420000000002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740.95</v>
      </c>
      <c r="D51" s="40">
        <v>750.7833333333333</v>
      </c>
      <c r="E51" s="40">
        <v>719.56666666666661</v>
      </c>
      <c r="F51" s="40">
        <v>698.18333333333328</v>
      </c>
      <c r="G51" s="40">
        <v>666.96666666666658</v>
      </c>
      <c r="H51" s="40">
        <v>772.16666666666663</v>
      </c>
      <c r="I51" s="40">
        <v>803.38333333333333</v>
      </c>
      <c r="J51" s="40">
        <v>824.76666666666665</v>
      </c>
      <c r="K51" s="31">
        <v>782</v>
      </c>
      <c r="L51" s="31">
        <v>729.4</v>
      </c>
      <c r="M51" s="31">
        <v>24.169740000000001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60.05</v>
      </c>
      <c r="D52" s="40">
        <v>60.699999999999996</v>
      </c>
      <c r="E52" s="40">
        <v>58.899999999999991</v>
      </c>
      <c r="F52" s="40">
        <v>57.749999999999993</v>
      </c>
      <c r="G52" s="40">
        <v>55.949999999999989</v>
      </c>
      <c r="H52" s="40">
        <v>61.849999999999994</v>
      </c>
      <c r="I52" s="40">
        <v>63.649999999999991</v>
      </c>
      <c r="J52" s="40">
        <v>64.8</v>
      </c>
      <c r="K52" s="31">
        <v>62.5</v>
      </c>
      <c r="L52" s="31">
        <v>59.55</v>
      </c>
      <c r="M52" s="31">
        <v>265.37396000000001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395.6</v>
      </c>
      <c r="D53" s="40">
        <v>398.86666666666662</v>
      </c>
      <c r="E53" s="40">
        <v>389.83333333333326</v>
      </c>
      <c r="F53" s="40">
        <v>384.06666666666666</v>
      </c>
      <c r="G53" s="40">
        <v>375.0333333333333</v>
      </c>
      <c r="H53" s="40">
        <v>404.63333333333321</v>
      </c>
      <c r="I53" s="40">
        <v>413.66666666666663</v>
      </c>
      <c r="J53" s="40">
        <v>419.43333333333317</v>
      </c>
      <c r="K53" s="31">
        <v>407.9</v>
      </c>
      <c r="L53" s="31">
        <v>393.1</v>
      </c>
      <c r="M53" s="31">
        <v>52.828940000000003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742.1</v>
      </c>
      <c r="D54" s="40">
        <v>743.7166666666667</v>
      </c>
      <c r="E54" s="40">
        <v>731.48333333333335</v>
      </c>
      <c r="F54" s="40">
        <v>720.86666666666667</v>
      </c>
      <c r="G54" s="40">
        <v>708.63333333333333</v>
      </c>
      <c r="H54" s="40">
        <v>754.33333333333337</v>
      </c>
      <c r="I54" s="40">
        <v>766.56666666666672</v>
      </c>
      <c r="J54" s="40">
        <v>777.18333333333339</v>
      </c>
      <c r="K54" s="31">
        <v>755.95</v>
      </c>
      <c r="L54" s="31">
        <v>733.1</v>
      </c>
      <c r="M54" s="31">
        <v>368.84348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357.85</v>
      </c>
      <c r="D55" s="40">
        <v>360.3</v>
      </c>
      <c r="E55" s="40">
        <v>353.70000000000005</v>
      </c>
      <c r="F55" s="40">
        <v>349.55</v>
      </c>
      <c r="G55" s="40">
        <v>342.95000000000005</v>
      </c>
      <c r="H55" s="40">
        <v>364.45000000000005</v>
      </c>
      <c r="I55" s="40">
        <v>371.05000000000007</v>
      </c>
      <c r="J55" s="40">
        <v>375.20000000000005</v>
      </c>
      <c r="K55" s="31">
        <v>366.9</v>
      </c>
      <c r="L55" s="31">
        <v>356.15</v>
      </c>
      <c r="M55" s="31">
        <v>21.154340000000001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16934.45</v>
      </c>
      <c r="D56" s="40">
        <v>17197.3</v>
      </c>
      <c r="E56" s="40">
        <v>16419.349999999999</v>
      </c>
      <c r="F56" s="40">
        <v>15904.25</v>
      </c>
      <c r="G56" s="40">
        <v>15126.3</v>
      </c>
      <c r="H56" s="40">
        <v>17712.399999999998</v>
      </c>
      <c r="I56" s="40">
        <v>18490.350000000002</v>
      </c>
      <c r="J56" s="40">
        <v>19005.449999999997</v>
      </c>
      <c r="K56" s="31">
        <v>17975.25</v>
      </c>
      <c r="L56" s="31">
        <v>16682.2</v>
      </c>
      <c r="M56" s="31">
        <v>1.13635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3581.6</v>
      </c>
      <c r="D57" s="40">
        <v>3593.3666666666668</v>
      </c>
      <c r="E57" s="40">
        <v>3558.2333333333336</v>
      </c>
      <c r="F57" s="40">
        <v>3534.8666666666668</v>
      </c>
      <c r="G57" s="40">
        <v>3499.7333333333336</v>
      </c>
      <c r="H57" s="40">
        <v>3616.7333333333336</v>
      </c>
      <c r="I57" s="40">
        <v>3651.8666666666668</v>
      </c>
      <c r="J57" s="40">
        <v>3675.2333333333336</v>
      </c>
      <c r="K57" s="31">
        <v>3628.5</v>
      </c>
      <c r="L57" s="31">
        <v>3570</v>
      </c>
      <c r="M57" s="31">
        <v>3.6465299999999998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456.3</v>
      </c>
      <c r="D58" s="40">
        <v>458.7</v>
      </c>
      <c r="E58" s="40">
        <v>450.4</v>
      </c>
      <c r="F58" s="40">
        <v>444.5</v>
      </c>
      <c r="G58" s="40">
        <v>436.2</v>
      </c>
      <c r="H58" s="40">
        <v>464.59999999999997</v>
      </c>
      <c r="I58" s="40">
        <v>472.90000000000003</v>
      </c>
      <c r="J58" s="40">
        <v>478.79999999999995</v>
      </c>
      <c r="K58" s="31">
        <v>467</v>
      </c>
      <c r="L58" s="31">
        <v>452.8</v>
      </c>
      <c r="M58" s="31">
        <v>18.759170000000001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211.8</v>
      </c>
      <c r="D59" s="40">
        <v>212.95000000000002</v>
      </c>
      <c r="E59" s="40">
        <v>205.25000000000003</v>
      </c>
      <c r="F59" s="40">
        <v>198.70000000000002</v>
      </c>
      <c r="G59" s="40">
        <v>191.00000000000003</v>
      </c>
      <c r="H59" s="40">
        <v>219.50000000000003</v>
      </c>
      <c r="I59" s="40">
        <v>227.20000000000002</v>
      </c>
      <c r="J59" s="40">
        <v>233.75000000000003</v>
      </c>
      <c r="K59" s="31">
        <v>220.65</v>
      </c>
      <c r="L59" s="31">
        <v>206.4</v>
      </c>
      <c r="M59" s="31">
        <v>137.47408999999999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130.05000000000001</v>
      </c>
      <c r="D60" s="40">
        <v>131.20000000000002</v>
      </c>
      <c r="E60" s="40">
        <v>127.85000000000002</v>
      </c>
      <c r="F60" s="40">
        <v>125.65</v>
      </c>
      <c r="G60" s="40">
        <v>122.30000000000001</v>
      </c>
      <c r="H60" s="40">
        <v>133.40000000000003</v>
      </c>
      <c r="I60" s="40">
        <v>136.75</v>
      </c>
      <c r="J60" s="40">
        <v>138.95000000000005</v>
      </c>
      <c r="K60" s="31">
        <v>134.55000000000001</v>
      </c>
      <c r="L60" s="31">
        <v>129</v>
      </c>
      <c r="M60" s="31">
        <v>7.8269900000000003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595.4</v>
      </c>
      <c r="D61" s="40">
        <v>601.83333333333337</v>
      </c>
      <c r="E61" s="40">
        <v>581.56666666666672</v>
      </c>
      <c r="F61" s="40">
        <v>567.73333333333335</v>
      </c>
      <c r="G61" s="40">
        <v>547.4666666666667</v>
      </c>
      <c r="H61" s="40">
        <v>615.66666666666674</v>
      </c>
      <c r="I61" s="40">
        <v>635.93333333333339</v>
      </c>
      <c r="J61" s="40">
        <v>649.76666666666677</v>
      </c>
      <c r="K61" s="31">
        <v>622.1</v>
      </c>
      <c r="L61" s="31">
        <v>588</v>
      </c>
      <c r="M61" s="31">
        <v>17.177029999999998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895.4</v>
      </c>
      <c r="D62" s="40">
        <v>895.80000000000007</v>
      </c>
      <c r="E62" s="40">
        <v>882.60000000000014</v>
      </c>
      <c r="F62" s="40">
        <v>869.80000000000007</v>
      </c>
      <c r="G62" s="40">
        <v>856.60000000000014</v>
      </c>
      <c r="H62" s="40">
        <v>908.60000000000014</v>
      </c>
      <c r="I62" s="40">
        <v>921.80000000000018</v>
      </c>
      <c r="J62" s="40">
        <v>934.60000000000014</v>
      </c>
      <c r="K62" s="31">
        <v>909</v>
      </c>
      <c r="L62" s="31">
        <v>883</v>
      </c>
      <c r="M62" s="31">
        <v>14.433439999999999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152.15</v>
      </c>
      <c r="D63" s="40">
        <v>153.55000000000001</v>
      </c>
      <c r="E63" s="40">
        <v>149.15000000000003</v>
      </c>
      <c r="F63" s="40">
        <v>146.15000000000003</v>
      </c>
      <c r="G63" s="40">
        <v>141.75000000000006</v>
      </c>
      <c r="H63" s="40">
        <v>156.55000000000001</v>
      </c>
      <c r="I63" s="40">
        <v>160.94999999999999</v>
      </c>
      <c r="J63" s="40">
        <v>163.95</v>
      </c>
      <c r="K63" s="31">
        <v>157.94999999999999</v>
      </c>
      <c r="L63" s="31">
        <v>150.55000000000001</v>
      </c>
      <c r="M63" s="31">
        <v>18.589749999999999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150.55000000000001</v>
      </c>
      <c r="D64" s="40">
        <v>150.85000000000002</v>
      </c>
      <c r="E64" s="40">
        <v>148.80000000000004</v>
      </c>
      <c r="F64" s="40">
        <v>147.05000000000001</v>
      </c>
      <c r="G64" s="40">
        <v>145.00000000000003</v>
      </c>
      <c r="H64" s="40">
        <v>152.60000000000005</v>
      </c>
      <c r="I64" s="40">
        <v>154.65</v>
      </c>
      <c r="J64" s="40">
        <v>156.40000000000006</v>
      </c>
      <c r="K64" s="31">
        <v>152.9</v>
      </c>
      <c r="L64" s="31">
        <v>149.1</v>
      </c>
      <c r="M64" s="31">
        <v>115.22286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5428.25</v>
      </c>
      <c r="D65" s="40">
        <v>5451.8</v>
      </c>
      <c r="E65" s="40">
        <v>5295.5</v>
      </c>
      <c r="F65" s="40">
        <v>5162.75</v>
      </c>
      <c r="G65" s="40">
        <v>5006.45</v>
      </c>
      <c r="H65" s="40">
        <v>5584.55</v>
      </c>
      <c r="I65" s="40">
        <v>5740.8500000000013</v>
      </c>
      <c r="J65" s="40">
        <v>5873.6</v>
      </c>
      <c r="K65" s="31">
        <v>5608.1</v>
      </c>
      <c r="L65" s="31">
        <v>5319.05</v>
      </c>
      <c r="M65" s="31">
        <v>2.6084800000000001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1477.4</v>
      </c>
      <c r="D66" s="40">
        <v>1475.3000000000002</v>
      </c>
      <c r="E66" s="40">
        <v>1468.1500000000003</v>
      </c>
      <c r="F66" s="40">
        <v>1458.9</v>
      </c>
      <c r="G66" s="40">
        <v>1451.7500000000002</v>
      </c>
      <c r="H66" s="40">
        <v>1484.5500000000004</v>
      </c>
      <c r="I66" s="40">
        <v>1491.7</v>
      </c>
      <c r="J66" s="40">
        <v>1500.9500000000005</v>
      </c>
      <c r="K66" s="31">
        <v>1482.45</v>
      </c>
      <c r="L66" s="31">
        <v>1466.05</v>
      </c>
      <c r="M66" s="31">
        <v>4.5905500000000004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628.15</v>
      </c>
      <c r="D67" s="40">
        <v>634.4</v>
      </c>
      <c r="E67" s="40">
        <v>612.84999999999991</v>
      </c>
      <c r="F67" s="40">
        <v>597.54999999999995</v>
      </c>
      <c r="G67" s="40">
        <v>575.99999999999989</v>
      </c>
      <c r="H67" s="40">
        <v>649.69999999999993</v>
      </c>
      <c r="I67" s="40">
        <v>671.24999999999989</v>
      </c>
      <c r="J67" s="40">
        <v>686.55</v>
      </c>
      <c r="K67" s="31">
        <v>655.95</v>
      </c>
      <c r="L67" s="31">
        <v>619.1</v>
      </c>
      <c r="M67" s="31">
        <v>19.161539999999999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755.45</v>
      </c>
      <c r="D68" s="40">
        <v>763.9666666666667</v>
      </c>
      <c r="E68" s="40">
        <v>734.88333333333344</v>
      </c>
      <c r="F68" s="40">
        <v>714.31666666666672</v>
      </c>
      <c r="G68" s="40">
        <v>685.23333333333346</v>
      </c>
      <c r="H68" s="40">
        <v>784.53333333333342</v>
      </c>
      <c r="I68" s="40">
        <v>813.61666666666667</v>
      </c>
      <c r="J68" s="40">
        <v>834.18333333333339</v>
      </c>
      <c r="K68" s="31">
        <v>793.05</v>
      </c>
      <c r="L68" s="31">
        <v>743.4</v>
      </c>
      <c r="M68" s="31">
        <v>7.1012000000000004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445.85</v>
      </c>
      <c r="D69" s="40">
        <v>445.31666666666666</v>
      </c>
      <c r="E69" s="40">
        <v>433.0333333333333</v>
      </c>
      <c r="F69" s="40">
        <v>420.21666666666664</v>
      </c>
      <c r="G69" s="40">
        <v>407.93333333333328</v>
      </c>
      <c r="H69" s="40">
        <v>458.13333333333333</v>
      </c>
      <c r="I69" s="40">
        <v>470.41666666666674</v>
      </c>
      <c r="J69" s="40">
        <v>483.23333333333335</v>
      </c>
      <c r="K69" s="31">
        <v>457.6</v>
      </c>
      <c r="L69" s="31">
        <v>432.5</v>
      </c>
      <c r="M69" s="31">
        <v>14.73804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879.45</v>
      </c>
      <c r="D70" s="40">
        <v>890.83333333333337</v>
      </c>
      <c r="E70" s="40">
        <v>856.9666666666667</v>
      </c>
      <c r="F70" s="40">
        <v>834.48333333333335</v>
      </c>
      <c r="G70" s="40">
        <v>800.61666666666667</v>
      </c>
      <c r="H70" s="40">
        <v>913.31666666666672</v>
      </c>
      <c r="I70" s="40">
        <v>947.18333333333328</v>
      </c>
      <c r="J70" s="40">
        <v>969.66666666666674</v>
      </c>
      <c r="K70" s="31">
        <v>924.7</v>
      </c>
      <c r="L70" s="31">
        <v>868.35</v>
      </c>
      <c r="M70" s="31">
        <v>6.9912999999999998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400.45</v>
      </c>
      <c r="D71" s="40">
        <v>404.08333333333331</v>
      </c>
      <c r="E71" s="40">
        <v>390.66666666666663</v>
      </c>
      <c r="F71" s="40">
        <v>380.88333333333333</v>
      </c>
      <c r="G71" s="40">
        <v>367.46666666666664</v>
      </c>
      <c r="H71" s="40">
        <v>413.86666666666662</v>
      </c>
      <c r="I71" s="40">
        <v>427.28333333333325</v>
      </c>
      <c r="J71" s="40">
        <v>437.06666666666661</v>
      </c>
      <c r="K71" s="31">
        <v>417.5</v>
      </c>
      <c r="L71" s="31">
        <v>394.3</v>
      </c>
      <c r="M71" s="31">
        <v>58.242370000000001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606.79999999999995</v>
      </c>
      <c r="D72" s="40">
        <v>608.98333333333335</v>
      </c>
      <c r="E72" s="40">
        <v>601.36666666666667</v>
      </c>
      <c r="F72" s="40">
        <v>595.93333333333328</v>
      </c>
      <c r="G72" s="40">
        <v>588.31666666666661</v>
      </c>
      <c r="H72" s="40">
        <v>614.41666666666674</v>
      </c>
      <c r="I72" s="40">
        <v>622.03333333333353</v>
      </c>
      <c r="J72" s="40">
        <v>627.46666666666681</v>
      </c>
      <c r="K72" s="31">
        <v>616.6</v>
      </c>
      <c r="L72" s="31">
        <v>603.54999999999995</v>
      </c>
      <c r="M72" s="31">
        <v>39.987029999999997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1942.2</v>
      </c>
      <c r="D73" s="40">
        <v>1956.6166666666668</v>
      </c>
      <c r="E73" s="40">
        <v>1899.8333333333335</v>
      </c>
      <c r="F73" s="40">
        <v>1857.4666666666667</v>
      </c>
      <c r="G73" s="40">
        <v>1800.6833333333334</v>
      </c>
      <c r="H73" s="40">
        <v>1998.9833333333336</v>
      </c>
      <c r="I73" s="40">
        <v>2055.7666666666669</v>
      </c>
      <c r="J73" s="40">
        <v>2098.1333333333337</v>
      </c>
      <c r="K73" s="31">
        <v>2013.4</v>
      </c>
      <c r="L73" s="31">
        <v>1914.25</v>
      </c>
      <c r="M73" s="31">
        <v>3.0516899999999998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2126.0500000000002</v>
      </c>
      <c r="D74" s="40">
        <v>2172.8833333333332</v>
      </c>
      <c r="E74" s="40">
        <v>2047.3166666666666</v>
      </c>
      <c r="F74" s="40">
        <v>1968.5833333333335</v>
      </c>
      <c r="G74" s="40">
        <v>1843.0166666666669</v>
      </c>
      <c r="H74" s="40">
        <v>2251.6166666666663</v>
      </c>
      <c r="I74" s="40">
        <v>2377.1833333333329</v>
      </c>
      <c r="J74" s="40">
        <v>2455.9166666666661</v>
      </c>
      <c r="K74" s="31">
        <v>2298.4499999999998</v>
      </c>
      <c r="L74" s="31">
        <v>2094.15</v>
      </c>
      <c r="M74" s="31">
        <v>18.422070000000001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173.95</v>
      </c>
      <c r="D75" s="40">
        <v>173.43333333333331</v>
      </c>
      <c r="E75" s="40">
        <v>167.61666666666662</v>
      </c>
      <c r="F75" s="40">
        <v>161.2833333333333</v>
      </c>
      <c r="G75" s="40">
        <v>155.46666666666661</v>
      </c>
      <c r="H75" s="40">
        <v>179.76666666666662</v>
      </c>
      <c r="I75" s="40">
        <v>185.58333333333329</v>
      </c>
      <c r="J75" s="40">
        <v>191.91666666666663</v>
      </c>
      <c r="K75" s="31">
        <v>179.25</v>
      </c>
      <c r="L75" s="31">
        <v>167.1</v>
      </c>
      <c r="M75" s="31">
        <v>28.97756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4679.1499999999996</v>
      </c>
      <c r="D76" s="40">
        <v>4727.9666666666672</v>
      </c>
      <c r="E76" s="40">
        <v>4617.6333333333341</v>
      </c>
      <c r="F76" s="40">
        <v>4556.1166666666668</v>
      </c>
      <c r="G76" s="40">
        <v>4445.7833333333338</v>
      </c>
      <c r="H76" s="40">
        <v>4789.4833333333345</v>
      </c>
      <c r="I76" s="40">
        <v>4899.8166666666666</v>
      </c>
      <c r="J76" s="40">
        <v>4961.3333333333348</v>
      </c>
      <c r="K76" s="31">
        <v>4838.3</v>
      </c>
      <c r="L76" s="31">
        <v>4666.45</v>
      </c>
      <c r="M76" s="31">
        <v>4.5646699999999996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5067.55</v>
      </c>
      <c r="D77" s="40">
        <v>5161.5166666666664</v>
      </c>
      <c r="E77" s="40">
        <v>4906.0333333333328</v>
      </c>
      <c r="F77" s="40">
        <v>4744.5166666666664</v>
      </c>
      <c r="G77" s="40">
        <v>4489.0333333333328</v>
      </c>
      <c r="H77" s="40">
        <v>5323.0333333333328</v>
      </c>
      <c r="I77" s="40">
        <v>5578.5166666666664</v>
      </c>
      <c r="J77" s="40">
        <v>5740.0333333333328</v>
      </c>
      <c r="K77" s="31">
        <v>5417</v>
      </c>
      <c r="L77" s="31">
        <v>5000</v>
      </c>
      <c r="M77" s="31">
        <v>6.7466499999999998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3471.8</v>
      </c>
      <c r="D78" s="40">
        <v>3517.4833333333336</v>
      </c>
      <c r="E78" s="40">
        <v>3405.3166666666671</v>
      </c>
      <c r="F78" s="40">
        <v>3338.8333333333335</v>
      </c>
      <c r="G78" s="40">
        <v>3226.666666666667</v>
      </c>
      <c r="H78" s="40">
        <v>3583.9666666666672</v>
      </c>
      <c r="I78" s="40">
        <v>3696.1333333333332</v>
      </c>
      <c r="J78" s="40">
        <v>3762.6166666666672</v>
      </c>
      <c r="K78" s="31">
        <v>3629.65</v>
      </c>
      <c r="L78" s="31">
        <v>3451</v>
      </c>
      <c r="M78" s="31">
        <v>1.27498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4607.6000000000004</v>
      </c>
      <c r="D79" s="40">
        <v>4626.2666666666673</v>
      </c>
      <c r="E79" s="40">
        <v>4562.9333333333343</v>
      </c>
      <c r="F79" s="40">
        <v>4518.2666666666673</v>
      </c>
      <c r="G79" s="40">
        <v>4454.9333333333343</v>
      </c>
      <c r="H79" s="40">
        <v>4670.9333333333343</v>
      </c>
      <c r="I79" s="40">
        <v>4734.2666666666682</v>
      </c>
      <c r="J79" s="40">
        <v>4778.9333333333343</v>
      </c>
      <c r="K79" s="31">
        <v>4689.6000000000004</v>
      </c>
      <c r="L79" s="31">
        <v>4581.6000000000004</v>
      </c>
      <c r="M79" s="31">
        <v>1.8201799999999999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2548.0500000000002</v>
      </c>
      <c r="D80" s="40">
        <v>2555.9833333333336</v>
      </c>
      <c r="E80" s="40">
        <v>2508.9666666666672</v>
      </c>
      <c r="F80" s="40">
        <v>2469.8833333333337</v>
      </c>
      <c r="G80" s="40">
        <v>2422.8666666666672</v>
      </c>
      <c r="H80" s="40">
        <v>2595.0666666666671</v>
      </c>
      <c r="I80" s="40">
        <v>2642.0833333333335</v>
      </c>
      <c r="J80" s="40">
        <v>2681.166666666667</v>
      </c>
      <c r="K80" s="31">
        <v>2603</v>
      </c>
      <c r="L80" s="31">
        <v>2516.9</v>
      </c>
      <c r="M80" s="31">
        <v>10.134130000000001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530.70000000000005</v>
      </c>
      <c r="D81" s="40">
        <v>522.9</v>
      </c>
      <c r="E81" s="40">
        <v>510.79999999999995</v>
      </c>
      <c r="F81" s="40">
        <v>490.9</v>
      </c>
      <c r="G81" s="40">
        <v>478.79999999999995</v>
      </c>
      <c r="H81" s="40">
        <v>542.79999999999995</v>
      </c>
      <c r="I81" s="40">
        <v>554.90000000000009</v>
      </c>
      <c r="J81" s="40">
        <v>574.79999999999995</v>
      </c>
      <c r="K81" s="31">
        <v>535</v>
      </c>
      <c r="L81" s="31">
        <v>503</v>
      </c>
      <c r="M81" s="31">
        <v>5.9535799999999997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1660.25</v>
      </c>
      <c r="D82" s="40">
        <v>1685.3166666666666</v>
      </c>
      <c r="E82" s="40">
        <v>1610.9333333333332</v>
      </c>
      <c r="F82" s="40">
        <v>1561.6166666666666</v>
      </c>
      <c r="G82" s="40">
        <v>1487.2333333333331</v>
      </c>
      <c r="H82" s="40">
        <v>1734.6333333333332</v>
      </c>
      <c r="I82" s="40">
        <v>1809.0166666666664</v>
      </c>
      <c r="J82" s="40">
        <v>1858.3333333333333</v>
      </c>
      <c r="K82" s="31">
        <v>1759.7</v>
      </c>
      <c r="L82" s="31">
        <v>1636</v>
      </c>
      <c r="M82" s="31">
        <v>1.39185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1802.75</v>
      </c>
      <c r="D83" s="40">
        <v>1796.4000000000003</v>
      </c>
      <c r="E83" s="40">
        <v>1761.5000000000007</v>
      </c>
      <c r="F83" s="40">
        <v>1720.2500000000005</v>
      </c>
      <c r="G83" s="40">
        <v>1685.3500000000008</v>
      </c>
      <c r="H83" s="40">
        <v>1837.6500000000005</v>
      </c>
      <c r="I83" s="40">
        <v>1872.5500000000002</v>
      </c>
      <c r="J83" s="40">
        <v>1913.8000000000004</v>
      </c>
      <c r="K83" s="31">
        <v>1831.3</v>
      </c>
      <c r="L83" s="31">
        <v>1755.15</v>
      </c>
      <c r="M83" s="31">
        <v>42.341140000000003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169.6</v>
      </c>
      <c r="D84" s="40">
        <v>171.53333333333333</v>
      </c>
      <c r="E84" s="40">
        <v>166.06666666666666</v>
      </c>
      <c r="F84" s="40">
        <v>162.53333333333333</v>
      </c>
      <c r="G84" s="40">
        <v>157.06666666666666</v>
      </c>
      <c r="H84" s="40">
        <v>175.06666666666666</v>
      </c>
      <c r="I84" s="40">
        <v>180.5333333333333</v>
      </c>
      <c r="J84" s="40">
        <v>184.06666666666666</v>
      </c>
      <c r="K84" s="31">
        <v>177</v>
      </c>
      <c r="L84" s="31">
        <v>168</v>
      </c>
      <c r="M84" s="31">
        <v>36.290529999999997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91.45</v>
      </c>
      <c r="D85" s="40">
        <v>92.416666666666671</v>
      </c>
      <c r="E85" s="40">
        <v>89.533333333333346</v>
      </c>
      <c r="F85" s="40">
        <v>87.616666666666674</v>
      </c>
      <c r="G85" s="40">
        <v>84.733333333333348</v>
      </c>
      <c r="H85" s="40">
        <v>94.333333333333343</v>
      </c>
      <c r="I85" s="40">
        <v>97.216666666666669</v>
      </c>
      <c r="J85" s="40">
        <v>99.13333333333334</v>
      </c>
      <c r="K85" s="31">
        <v>95.3</v>
      </c>
      <c r="L85" s="31">
        <v>90.5</v>
      </c>
      <c r="M85" s="31">
        <v>173.23342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266.89999999999998</v>
      </c>
      <c r="D86" s="40">
        <v>270.66666666666669</v>
      </c>
      <c r="E86" s="40">
        <v>255.08333333333337</v>
      </c>
      <c r="F86" s="40">
        <v>243.26666666666671</v>
      </c>
      <c r="G86" s="40">
        <v>227.68333333333339</v>
      </c>
      <c r="H86" s="40">
        <v>282.48333333333335</v>
      </c>
      <c r="I86" s="40">
        <v>298.06666666666672</v>
      </c>
      <c r="J86" s="40">
        <v>309.88333333333333</v>
      </c>
      <c r="K86" s="31">
        <v>286.25</v>
      </c>
      <c r="L86" s="31">
        <v>258.85000000000002</v>
      </c>
      <c r="M86" s="31">
        <v>35.205390000000001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137.30000000000001</v>
      </c>
      <c r="D87" s="40">
        <v>138.35</v>
      </c>
      <c r="E87" s="40">
        <v>135.19999999999999</v>
      </c>
      <c r="F87" s="40">
        <v>133.1</v>
      </c>
      <c r="G87" s="40">
        <v>129.94999999999999</v>
      </c>
      <c r="H87" s="40">
        <v>140.44999999999999</v>
      </c>
      <c r="I87" s="40">
        <v>143.60000000000002</v>
      </c>
      <c r="J87" s="40">
        <v>145.69999999999999</v>
      </c>
      <c r="K87" s="31">
        <v>141.5</v>
      </c>
      <c r="L87" s="31">
        <v>136.25</v>
      </c>
      <c r="M87" s="31">
        <v>94.167389999999997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37.450000000000003</v>
      </c>
      <c r="D88" s="40">
        <v>37.56666666666667</v>
      </c>
      <c r="E88" s="40">
        <v>36.13333333333334</v>
      </c>
      <c r="F88" s="40">
        <v>34.81666666666667</v>
      </c>
      <c r="G88" s="40">
        <v>33.38333333333334</v>
      </c>
      <c r="H88" s="40">
        <v>38.88333333333334</v>
      </c>
      <c r="I88" s="40">
        <v>40.316666666666663</v>
      </c>
      <c r="J88" s="40">
        <v>41.63333333333334</v>
      </c>
      <c r="K88" s="31">
        <v>39</v>
      </c>
      <c r="L88" s="31">
        <v>36.25</v>
      </c>
      <c r="M88" s="31">
        <v>348.21251999999998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3540.45</v>
      </c>
      <c r="D89" s="40">
        <v>3494.4833333333336</v>
      </c>
      <c r="E89" s="40">
        <v>3400.9666666666672</v>
      </c>
      <c r="F89" s="40">
        <v>3261.4833333333336</v>
      </c>
      <c r="G89" s="40">
        <v>3167.9666666666672</v>
      </c>
      <c r="H89" s="40">
        <v>3633.9666666666672</v>
      </c>
      <c r="I89" s="40">
        <v>3727.4833333333336</v>
      </c>
      <c r="J89" s="40">
        <v>3866.9666666666672</v>
      </c>
      <c r="K89" s="31">
        <v>3588</v>
      </c>
      <c r="L89" s="31">
        <v>3355</v>
      </c>
      <c r="M89" s="31">
        <v>3.4569000000000001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469.25</v>
      </c>
      <c r="D90" s="40">
        <v>470.81666666666666</v>
      </c>
      <c r="E90" s="40">
        <v>455.43333333333334</v>
      </c>
      <c r="F90" s="40">
        <v>441.61666666666667</v>
      </c>
      <c r="G90" s="40">
        <v>426.23333333333335</v>
      </c>
      <c r="H90" s="40">
        <v>484.63333333333333</v>
      </c>
      <c r="I90" s="40">
        <v>500.01666666666665</v>
      </c>
      <c r="J90" s="40">
        <v>513.83333333333326</v>
      </c>
      <c r="K90" s="31">
        <v>486.2</v>
      </c>
      <c r="L90" s="31">
        <v>457</v>
      </c>
      <c r="M90" s="31">
        <v>18.451789999999999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911.65</v>
      </c>
      <c r="D91" s="40">
        <v>911.33333333333337</v>
      </c>
      <c r="E91" s="40">
        <v>898.31666666666672</v>
      </c>
      <c r="F91" s="40">
        <v>884.98333333333335</v>
      </c>
      <c r="G91" s="40">
        <v>871.9666666666667</v>
      </c>
      <c r="H91" s="40">
        <v>924.66666666666674</v>
      </c>
      <c r="I91" s="40">
        <v>937.68333333333339</v>
      </c>
      <c r="J91" s="40">
        <v>951.01666666666677</v>
      </c>
      <c r="K91" s="31">
        <v>924.35</v>
      </c>
      <c r="L91" s="31">
        <v>898</v>
      </c>
      <c r="M91" s="31">
        <v>5.6667699999999996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609.6</v>
      </c>
      <c r="D92" s="40">
        <v>605.16666666666663</v>
      </c>
      <c r="E92" s="40">
        <v>595.48333333333323</v>
      </c>
      <c r="F92" s="40">
        <v>581.36666666666656</v>
      </c>
      <c r="G92" s="40">
        <v>571.68333333333317</v>
      </c>
      <c r="H92" s="40">
        <v>619.2833333333333</v>
      </c>
      <c r="I92" s="40">
        <v>628.9666666666667</v>
      </c>
      <c r="J92" s="40">
        <v>643.08333333333337</v>
      </c>
      <c r="K92" s="31">
        <v>614.85</v>
      </c>
      <c r="L92" s="31">
        <v>591.04999999999995</v>
      </c>
      <c r="M92" s="31">
        <v>4.0890399999999998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2116.1999999999998</v>
      </c>
      <c r="D93" s="40">
        <v>2122.2666666666664</v>
      </c>
      <c r="E93" s="40">
        <v>2056.2833333333328</v>
      </c>
      <c r="F93" s="40">
        <v>1996.3666666666663</v>
      </c>
      <c r="G93" s="40">
        <v>1930.3833333333328</v>
      </c>
      <c r="H93" s="40">
        <v>2182.1833333333329</v>
      </c>
      <c r="I93" s="40">
        <v>2248.1666666666665</v>
      </c>
      <c r="J93" s="40">
        <v>2308.083333333333</v>
      </c>
      <c r="K93" s="31">
        <v>2188.25</v>
      </c>
      <c r="L93" s="31">
        <v>2062.35</v>
      </c>
      <c r="M93" s="31">
        <v>18.13157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1778.3</v>
      </c>
      <c r="D94" s="40">
        <v>1775.5333333333335</v>
      </c>
      <c r="E94" s="40">
        <v>1752.7666666666671</v>
      </c>
      <c r="F94" s="40">
        <v>1727.2333333333336</v>
      </c>
      <c r="G94" s="40">
        <v>1704.4666666666672</v>
      </c>
      <c r="H94" s="40">
        <v>1801.0666666666671</v>
      </c>
      <c r="I94" s="40">
        <v>1823.8333333333335</v>
      </c>
      <c r="J94" s="40">
        <v>1849.366666666667</v>
      </c>
      <c r="K94" s="31">
        <v>1798.3</v>
      </c>
      <c r="L94" s="31">
        <v>1750</v>
      </c>
      <c r="M94" s="31">
        <v>7.4513699999999998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622.4</v>
      </c>
      <c r="D95" s="40">
        <v>627.11666666666667</v>
      </c>
      <c r="E95" s="40">
        <v>609.33333333333337</v>
      </c>
      <c r="F95" s="40">
        <v>596.26666666666665</v>
      </c>
      <c r="G95" s="40">
        <v>578.48333333333335</v>
      </c>
      <c r="H95" s="40">
        <v>640.18333333333339</v>
      </c>
      <c r="I95" s="40">
        <v>657.9666666666667</v>
      </c>
      <c r="J95" s="40">
        <v>671.03333333333342</v>
      </c>
      <c r="K95" s="31">
        <v>644.9</v>
      </c>
      <c r="L95" s="31">
        <v>614.04999999999995</v>
      </c>
      <c r="M95" s="31">
        <v>16.437799999999999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303.8</v>
      </c>
      <c r="D96" s="40">
        <v>301.36666666666667</v>
      </c>
      <c r="E96" s="40">
        <v>294.53333333333336</v>
      </c>
      <c r="F96" s="40">
        <v>285.26666666666671</v>
      </c>
      <c r="G96" s="40">
        <v>278.43333333333339</v>
      </c>
      <c r="H96" s="40">
        <v>310.63333333333333</v>
      </c>
      <c r="I96" s="40">
        <v>317.46666666666658</v>
      </c>
      <c r="J96" s="40">
        <v>326.73333333333329</v>
      </c>
      <c r="K96" s="31">
        <v>308.2</v>
      </c>
      <c r="L96" s="31">
        <v>292.10000000000002</v>
      </c>
      <c r="M96" s="31">
        <v>12.95449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1110.0999999999999</v>
      </c>
      <c r="D97" s="40">
        <v>1112.6499999999999</v>
      </c>
      <c r="E97" s="40">
        <v>1099.4499999999998</v>
      </c>
      <c r="F97" s="40">
        <v>1088.8</v>
      </c>
      <c r="G97" s="40">
        <v>1075.5999999999999</v>
      </c>
      <c r="H97" s="40">
        <v>1123.2999999999997</v>
      </c>
      <c r="I97" s="40">
        <v>1136.5</v>
      </c>
      <c r="J97" s="40">
        <v>1147.1499999999996</v>
      </c>
      <c r="K97" s="31">
        <v>1125.8499999999999</v>
      </c>
      <c r="L97" s="31">
        <v>1102</v>
      </c>
      <c r="M97" s="31">
        <v>39.612229999999997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2510.5</v>
      </c>
      <c r="D98" s="40">
        <v>2539.7166666666667</v>
      </c>
      <c r="E98" s="40">
        <v>2466.3833333333332</v>
      </c>
      <c r="F98" s="40">
        <v>2422.2666666666664</v>
      </c>
      <c r="G98" s="40">
        <v>2348.9333333333329</v>
      </c>
      <c r="H98" s="40">
        <v>2583.8333333333335</v>
      </c>
      <c r="I98" s="40">
        <v>2657.1666666666665</v>
      </c>
      <c r="J98" s="40">
        <v>2701.2833333333338</v>
      </c>
      <c r="K98" s="31">
        <v>2613.0500000000002</v>
      </c>
      <c r="L98" s="31">
        <v>2495.6</v>
      </c>
      <c r="M98" s="31">
        <v>4.2474400000000001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1515.35</v>
      </c>
      <c r="D99" s="40">
        <v>1522.3666666666668</v>
      </c>
      <c r="E99" s="40">
        <v>1492.0333333333335</v>
      </c>
      <c r="F99" s="40">
        <v>1468.7166666666667</v>
      </c>
      <c r="G99" s="40">
        <v>1438.3833333333334</v>
      </c>
      <c r="H99" s="40">
        <v>1545.6833333333336</v>
      </c>
      <c r="I99" s="40">
        <v>1576.0166666666667</v>
      </c>
      <c r="J99" s="40">
        <v>1599.3333333333337</v>
      </c>
      <c r="K99" s="31">
        <v>1552.7</v>
      </c>
      <c r="L99" s="31">
        <v>1499.05</v>
      </c>
      <c r="M99" s="31">
        <v>76.306359999999998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688.85</v>
      </c>
      <c r="D100" s="40">
        <v>694.29999999999984</v>
      </c>
      <c r="E100" s="40">
        <v>678.84999999999968</v>
      </c>
      <c r="F100" s="40">
        <v>668.8499999999998</v>
      </c>
      <c r="G100" s="40">
        <v>653.39999999999964</v>
      </c>
      <c r="H100" s="40">
        <v>704.29999999999973</v>
      </c>
      <c r="I100" s="40">
        <v>719.74999999999977</v>
      </c>
      <c r="J100" s="40">
        <v>729.74999999999977</v>
      </c>
      <c r="K100" s="31">
        <v>709.75</v>
      </c>
      <c r="L100" s="31">
        <v>684.3</v>
      </c>
      <c r="M100" s="31">
        <v>21.090720000000001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1377.5</v>
      </c>
      <c r="D101" s="40">
        <v>1386.6166666666668</v>
      </c>
      <c r="E101" s="40">
        <v>1348.8833333333337</v>
      </c>
      <c r="F101" s="40">
        <v>1320.2666666666669</v>
      </c>
      <c r="G101" s="40">
        <v>1282.5333333333338</v>
      </c>
      <c r="H101" s="40">
        <v>1415.2333333333336</v>
      </c>
      <c r="I101" s="40">
        <v>1452.9666666666667</v>
      </c>
      <c r="J101" s="40">
        <v>1481.5833333333335</v>
      </c>
      <c r="K101" s="31">
        <v>1424.35</v>
      </c>
      <c r="L101" s="31">
        <v>1358</v>
      </c>
      <c r="M101" s="31">
        <v>25.873909999999999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2634.6</v>
      </c>
      <c r="D102" s="40">
        <v>2650.4999999999995</v>
      </c>
      <c r="E102" s="40">
        <v>2602.7999999999993</v>
      </c>
      <c r="F102" s="40">
        <v>2570.9999999999995</v>
      </c>
      <c r="G102" s="40">
        <v>2523.2999999999993</v>
      </c>
      <c r="H102" s="40">
        <v>2682.2999999999993</v>
      </c>
      <c r="I102" s="40">
        <v>2729.9999999999991</v>
      </c>
      <c r="J102" s="40">
        <v>2761.7999999999993</v>
      </c>
      <c r="K102" s="31">
        <v>2698.2</v>
      </c>
      <c r="L102" s="31">
        <v>2618.6999999999998</v>
      </c>
      <c r="M102" s="31">
        <v>6.3625299999999996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442.15</v>
      </c>
      <c r="D103" s="40">
        <v>440.91666666666669</v>
      </c>
      <c r="E103" s="40">
        <v>434.13333333333338</v>
      </c>
      <c r="F103" s="40">
        <v>426.11666666666667</v>
      </c>
      <c r="G103" s="40">
        <v>419.33333333333337</v>
      </c>
      <c r="H103" s="40">
        <v>448.93333333333339</v>
      </c>
      <c r="I103" s="40">
        <v>455.7166666666667</v>
      </c>
      <c r="J103" s="40">
        <v>463.73333333333341</v>
      </c>
      <c r="K103" s="31">
        <v>447.7</v>
      </c>
      <c r="L103" s="31">
        <v>432.9</v>
      </c>
      <c r="M103" s="31">
        <v>100.0705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1362.35</v>
      </c>
      <c r="D104" s="40">
        <v>1372.8166666666666</v>
      </c>
      <c r="E104" s="40">
        <v>1333.0333333333333</v>
      </c>
      <c r="F104" s="40">
        <v>1303.7166666666667</v>
      </c>
      <c r="G104" s="40">
        <v>1263.9333333333334</v>
      </c>
      <c r="H104" s="40">
        <v>1402.1333333333332</v>
      </c>
      <c r="I104" s="40">
        <v>1441.9166666666665</v>
      </c>
      <c r="J104" s="40">
        <v>1471.2333333333331</v>
      </c>
      <c r="K104" s="31">
        <v>1412.6</v>
      </c>
      <c r="L104" s="31">
        <v>1343.5</v>
      </c>
      <c r="M104" s="31">
        <v>6.1717500000000003</v>
      </c>
      <c r="N104" s="1"/>
      <c r="O104" s="1"/>
    </row>
    <row r="105" spans="1:15" ht="12.75" customHeight="1">
      <c r="A105" s="56">
        <v>96</v>
      </c>
      <c r="B105" s="31" t="s">
        <v>392</v>
      </c>
      <c r="C105" s="31">
        <v>115.55</v>
      </c>
      <c r="D105" s="40">
        <v>116.66666666666667</v>
      </c>
      <c r="E105" s="40">
        <v>113.53333333333335</v>
      </c>
      <c r="F105" s="40">
        <v>111.51666666666668</v>
      </c>
      <c r="G105" s="40">
        <v>108.38333333333335</v>
      </c>
      <c r="H105" s="40">
        <v>118.68333333333334</v>
      </c>
      <c r="I105" s="40">
        <v>121.81666666666666</v>
      </c>
      <c r="J105" s="40">
        <v>123.83333333333333</v>
      </c>
      <c r="K105" s="31">
        <v>119.8</v>
      </c>
      <c r="L105" s="31">
        <v>114.65</v>
      </c>
      <c r="M105" s="31">
        <v>28.483139999999999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316.95</v>
      </c>
      <c r="D106" s="40">
        <v>319.24999999999994</v>
      </c>
      <c r="E106" s="40">
        <v>311.84999999999991</v>
      </c>
      <c r="F106" s="40">
        <v>306.74999999999994</v>
      </c>
      <c r="G106" s="40">
        <v>299.34999999999991</v>
      </c>
      <c r="H106" s="40">
        <v>324.34999999999991</v>
      </c>
      <c r="I106" s="40">
        <v>331.74999999999989</v>
      </c>
      <c r="J106" s="40">
        <v>336.84999999999991</v>
      </c>
      <c r="K106" s="31">
        <v>326.64999999999998</v>
      </c>
      <c r="L106" s="31">
        <v>314.14999999999998</v>
      </c>
      <c r="M106" s="31">
        <v>32.098660000000002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2388.5500000000002</v>
      </c>
      <c r="D107" s="40">
        <v>2391.8666666666668</v>
      </c>
      <c r="E107" s="40">
        <v>2373.8333333333335</v>
      </c>
      <c r="F107" s="40">
        <v>2359.1166666666668</v>
      </c>
      <c r="G107" s="40">
        <v>2341.0833333333335</v>
      </c>
      <c r="H107" s="40">
        <v>2406.5833333333335</v>
      </c>
      <c r="I107" s="40">
        <v>2424.6166666666663</v>
      </c>
      <c r="J107" s="40">
        <v>2439.3333333333335</v>
      </c>
      <c r="K107" s="31">
        <v>2409.9</v>
      </c>
      <c r="L107" s="31">
        <v>2377.15</v>
      </c>
      <c r="M107" s="31">
        <v>16.292899999999999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318.8</v>
      </c>
      <c r="D108" s="40">
        <v>317.58333333333331</v>
      </c>
      <c r="E108" s="40">
        <v>312.16666666666663</v>
      </c>
      <c r="F108" s="40">
        <v>305.5333333333333</v>
      </c>
      <c r="G108" s="40">
        <v>300.11666666666662</v>
      </c>
      <c r="H108" s="40">
        <v>324.21666666666664</v>
      </c>
      <c r="I108" s="40">
        <v>329.63333333333327</v>
      </c>
      <c r="J108" s="40">
        <v>336.26666666666665</v>
      </c>
      <c r="K108" s="31">
        <v>323</v>
      </c>
      <c r="L108" s="31">
        <v>310.95</v>
      </c>
      <c r="M108" s="31">
        <v>13.09404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2894.85</v>
      </c>
      <c r="D109" s="40">
        <v>2904.6666666666665</v>
      </c>
      <c r="E109" s="40">
        <v>2875.333333333333</v>
      </c>
      <c r="F109" s="40">
        <v>2855.8166666666666</v>
      </c>
      <c r="G109" s="40">
        <v>2826.4833333333331</v>
      </c>
      <c r="H109" s="40">
        <v>2924.1833333333329</v>
      </c>
      <c r="I109" s="40">
        <v>2953.516666666666</v>
      </c>
      <c r="J109" s="40">
        <v>2973.0333333333328</v>
      </c>
      <c r="K109" s="31">
        <v>2934</v>
      </c>
      <c r="L109" s="31">
        <v>2885.15</v>
      </c>
      <c r="M109" s="31">
        <v>39.519010000000002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752</v>
      </c>
      <c r="D110" s="40">
        <v>754.23333333333323</v>
      </c>
      <c r="E110" s="40">
        <v>738.01666666666642</v>
      </c>
      <c r="F110" s="40">
        <v>724.03333333333319</v>
      </c>
      <c r="G110" s="40">
        <v>707.81666666666638</v>
      </c>
      <c r="H110" s="40">
        <v>768.21666666666647</v>
      </c>
      <c r="I110" s="40">
        <v>784.43333333333339</v>
      </c>
      <c r="J110" s="40">
        <v>798.41666666666652</v>
      </c>
      <c r="K110" s="31">
        <v>770.45</v>
      </c>
      <c r="L110" s="31">
        <v>740.25</v>
      </c>
      <c r="M110" s="31">
        <v>204.03785999999999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1462.35</v>
      </c>
      <c r="D111" s="40">
        <v>1479.75</v>
      </c>
      <c r="E111" s="40">
        <v>1439.6</v>
      </c>
      <c r="F111" s="40">
        <v>1416.85</v>
      </c>
      <c r="G111" s="40">
        <v>1376.6999999999998</v>
      </c>
      <c r="H111" s="40">
        <v>1502.5</v>
      </c>
      <c r="I111" s="40">
        <v>1542.65</v>
      </c>
      <c r="J111" s="40">
        <v>1565.4</v>
      </c>
      <c r="K111" s="31">
        <v>1519.9</v>
      </c>
      <c r="L111" s="31">
        <v>1457</v>
      </c>
      <c r="M111" s="31">
        <v>7.7462799999999996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620.29999999999995</v>
      </c>
      <c r="D112" s="40">
        <v>626.5</v>
      </c>
      <c r="E112" s="40">
        <v>610.04999999999995</v>
      </c>
      <c r="F112" s="40">
        <v>599.79999999999995</v>
      </c>
      <c r="G112" s="40">
        <v>583.34999999999991</v>
      </c>
      <c r="H112" s="40">
        <v>636.75</v>
      </c>
      <c r="I112" s="40">
        <v>653.20000000000005</v>
      </c>
      <c r="J112" s="40">
        <v>663.45</v>
      </c>
      <c r="K112" s="31">
        <v>642.95000000000005</v>
      </c>
      <c r="L112" s="31">
        <v>616.25</v>
      </c>
      <c r="M112" s="31">
        <v>7.11313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780.75</v>
      </c>
      <c r="D113" s="40">
        <v>783.4</v>
      </c>
      <c r="E113" s="40">
        <v>768.09999999999991</v>
      </c>
      <c r="F113" s="40">
        <v>755.44999999999993</v>
      </c>
      <c r="G113" s="40">
        <v>740.14999999999986</v>
      </c>
      <c r="H113" s="40">
        <v>796.05</v>
      </c>
      <c r="I113" s="40">
        <v>811.34999999999991</v>
      </c>
      <c r="J113" s="40">
        <v>824</v>
      </c>
      <c r="K113" s="31">
        <v>798.7</v>
      </c>
      <c r="L113" s="31">
        <v>770.75</v>
      </c>
      <c r="M113" s="31">
        <v>4.7986700000000004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47.2</v>
      </c>
      <c r="D114" s="40">
        <v>47.9</v>
      </c>
      <c r="E114" s="40">
        <v>45.9</v>
      </c>
      <c r="F114" s="40">
        <v>44.6</v>
      </c>
      <c r="G114" s="40">
        <v>42.6</v>
      </c>
      <c r="H114" s="40">
        <v>49.199999999999996</v>
      </c>
      <c r="I114" s="40">
        <v>51.199999999999996</v>
      </c>
      <c r="J114" s="40">
        <v>52.499999999999993</v>
      </c>
      <c r="K114" s="31">
        <v>49.9</v>
      </c>
      <c r="L114" s="31">
        <v>46.6</v>
      </c>
      <c r="M114" s="31">
        <v>272.56824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230.9</v>
      </c>
      <c r="D115" s="40">
        <v>233.73333333333335</v>
      </c>
      <c r="E115" s="40">
        <v>226.7166666666667</v>
      </c>
      <c r="F115" s="40">
        <v>222.53333333333336</v>
      </c>
      <c r="G115" s="40">
        <v>215.51666666666671</v>
      </c>
      <c r="H115" s="40">
        <v>237.91666666666669</v>
      </c>
      <c r="I115" s="40">
        <v>244.93333333333334</v>
      </c>
      <c r="J115" s="40">
        <v>249.11666666666667</v>
      </c>
      <c r="K115" s="31">
        <v>240.75</v>
      </c>
      <c r="L115" s="31">
        <v>229.55</v>
      </c>
      <c r="M115" s="31">
        <v>225.74226999999999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7520.35</v>
      </c>
      <c r="D116" s="40">
        <v>7468.9333333333334</v>
      </c>
      <c r="E116" s="40">
        <v>7187.8666666666668</v>
      </c>
      <c r="F116" s="40">
        <v>6855.3833333333332</v>
      </c>
      <c r="G116" s="40">
        <v>6574.3166666666666</v>
      </c>
      <c r="H116" s="40">
        <v>7801.416666666667</v>
      </c>
      <c r="I116" s="40">
        <v>8082.4833333333345</v>
      </c>
      <c r="J116" s="40">
        <v>8414.9666666666672</v>
      </c>
      <c r="K116" s="31">
        <v>7750</v>
      </c>
      <c r="L116" s="31">
        <v>7136.45</v>
      </c>
      <c r="M116" s="31">
        <v>2.0608200000000001</v>
      </c>
      <c r="N116" s="1"/>
      <c r="O116" s="1"/>
    </row>
    <row r="117" spans="1:15" ht="12.75" customHeight="1">
      <c r="A117" s="56">
        <v>108</v>
      </c>
      <c r="B117" s="31" t="s">
        <v>407</v>
      </c>
      <c r="C117" s="31">
        <v>143.69999999999999</v>
      </c>
      <c r="D117" s="40">
        <v>148.95000000000002</v>
      </c>
      <c r="E117" s="40">
        <v>136.75000000000003</v>
      </c>
      <c r="F117" s="40">
        <v>129.80000000000001</v>
      </c>
      <c r="G117" s="40">
        <v>117.60000000000002</v>
      </c>
      <c r="H117" s="40">
        <v>155.90000000000003</v>
      </c>
      <c r="I117" s="40">
        <v>168.10000000000002</v>
      </c>
      <c r="J117" s="40">
        <v>175.05000000000004</v>
      </c>
      <c r="K117" s="31">
        <v>161.15</v>
      </c>
      <c r="L117" s="31">
        <v>142</v>
      </c>
      <c r="M117" s="31">
        <v>67.533540000000002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201.95</v>
      </c>
      <c r="D118" s="40">
        <v>203.20000000000002</v>
      </c>
      <c r="E118" s="40">
        <v>195.40000000000003</v>
      </c>
      <c r="F118" s="40">
        <v>188.85000000000002</v>
      </c>
      <c r="G118" s="40">
        <v>181.05000000000004</v>
      </c>
      <c r="H118" s="40">
        <v>209.75000000000003</v>
      </c>
      <c r="I118" s="40">
        <v>217.55000000000004</v>
      </c>
      <c r="J118" s="40">
        <v>224.10000000000002</v>
      </c>
      <c r="K118" s="31">
        <v>211</v>
      </c>
      <c r="L118" s="31">
        <v>196.65</v>
      </c>
      <c r="M118" s="31">
        <v>70.055869999999999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124.5</v>
      </c>
      <c r="D119" s="40">
        <v>126.14999999999999</v>
      </c>
      <c r="E119" s="40">
        <v>122.39999999999998</v>
      </c>
      <c r="F119" s="40">
        <v>120.29999999999998</v>
      </c>
      <c r="G119" s="40">
        <v>116.54999999999997</v>
      </c>
      <c r="H119" s="40">
        <v>128.25</v>
      </c>
      <c r="I119" s="40">
        <v>132</v>
      </c>
      <c r="J119" s="40">
        <v>134.1</v>
      </c>
      <c r="K119" s="31">
        <v>129.9</v>
      </c>
      <c r="L119" s="31">
        <v>124.05</v>
      </c>
      <c r="M119" s="31">
        <v>77.495760000000004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886.75</v>
      </c>
      <c r="D120" s="40">
        <v>892.93333333333339</v>
      </c>
      <c r="E120" s="40">
        <v>866.16666666666674</v>
      </c>
      <c r="F120" s="40">
        <v>845.58333333333337</v>
      </c>
      <c r="G120" s="40">
        <v>818.81666666666672</v>
      </c>
      <c r="H120" s="40">
        <v>913.51666666666677</v>
      </c>
      <c r="I120" s="40">
        <v>940.28333333333342</v>
      </c>
      <c r="J120" s="40">
        <v>960.86666666666679</v>
      </c>
      <c r="K120" s="31">
        <v>919.7</v>
      </c>
      <c r="L120" s="31">
        <v>872.35</v>
      </c>
      <c r="M120" s="31">
        <v>113.76478</v>
      </c>
      <c r="N120" s="1"/>
      <c r="O120" s="1"/>
    </row>
    <row r="121" spans="1:15" ht="12.75" customHeight="1">
      <c r="A121" s="56">
        <v>112</v>
      </c>
      <c r="B121" s="31" t="s">
        <v>853</v>
      </c>
      <c r="C121" s="31">
        <v>23.75</v>
      </c>
      <c r="D121" s="40">
        <v>23.7</v>
      </c>
      <c r="E121" s="40">
        <v>23.4</v>
      </c>
      <c r="F121" s="40">
        <v>23.05</v>
      </c>
      <c r="G121" s="40">
        <v>22.75</v>
      </c>
      <c r="H121" s="40">
        <v>24.049999999999997</v>
      </c>
      <c r="I121" s="40">
        <v>24.35</v>
      </c>
      <c r="J121" s="40">
        <v>24.699999999999996</v>
      </c>
      <c r="K121" s="31">
        <v>24</v>
      </c>
      <c r="L121" s="31">
        <v>23.35</v>
      </c>
      <c r="M121" s="31">
        <v>151.44944000000001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474.3</v>
      </c>
      <c r="D122" s="40">
        <v>478.66666666666669</v>
      </c>
      <c r="E122" s="40">
        <v>466.08333333333337</v>
      </c>
      <c r="F122" s="40">
        <v>457.86666666666667</v>
      </c>
      <c r="G122" s="40">
        <v>445.28333333333336</v>
      </c>
      <c r="H122" s="40">
        <v>486.88333333333338</v>
      </c>
      <c r="I122" s="40">
        <v>499.46666666666675</v>
      </c>
      <c r="J122" s="40">
        <v>507.68333333333339</v>
      </c>
      <c r="K122" s="31">
        <v>491.25</v>
      </c>
      <c r="L122" s="31">
        <v>470.45</v>
      </c>
      <c r="M122" s="31">
        <v>18.097650000000002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291.95</v>
      </c>
      <c r="D123" s="40">
        <v>292.98333333333335</v>
      </c>
      <c r="E123" s="40">
        <v>278.9666666666667</v>
      </c>
      <c r="F123" s="40">
        <v>265.98333333333335</v>
      </c>
      <c r="G123" s="40">
        <v>251.9666666666667</v>
      </c>
      <c r="H123" s="40">
        <v>305.9666666666667</v>
      </c>
      <c r="I123" s="40">
        <v>319.98333333333335</v>
      </c>
      <c r="J123" s="40">
        <v>332.9666666666667</v>
      </c>
      <c r="K123" s="31">
        <v>307</v>
      </c>
      <c r="L123" s="31">
        <v>280</v>
      </c>
      <c r="M123" s="31">
        <v>111.73039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1006.9</v>
      </c>
      <c r="D124" s="40">
        <v>1007.1166666666668</v>
      </c>
      <c r="E124" s="40">
        <v>988.33333333333348</v>
      </c>
      <c r="F124" s="40">
        <v>969.76666666666665</v>
      </c>
      <c r="G124" s="40">
        <v>950.98333333333335</v>
      </c>
      <c r="H124" s="40">
        <v>1025.6833333333336</v>
      </c>
      <c r="I124" s="40">
        <v>1044.4666666666669</v>
      </c>
      <c r="J124" s="40">
        <v>1063.0333333333338</v>
      </c>
      <c r="K124" s="31">
        <v>1025.9000000000001</v>
      </c>
      <c r="L124" s="31">
        <v>988.55</v>
      </c>
      <c r="M124" s="31">
        <v>61.983240000000002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6071.9</v>
      </c>
      <c r="D125" s="40">
        <v>6197.5166666666664</v>
      </c>
      <c r="E125" s="40">
        <v>5833.583333333333</v>
      </c>
      <c r="F125" s="40">
        <v>5595.2666666666664</v>
      </c>
      <c r="G125" s="40">
        <v>5231.333333333333</v>
      </c>
      <c r="H125" s="40">
        <v>6435.833333333333</v>
      </c>
      <c r="I125" s="40">
        <v>6799.7666666666673</v>
      </c>
      <c r="J125" s="40">
        <v>7038.083333333333</v>
      </c>
      <c r="K125" s="31">
        <v>6561.45</v>
      </c>
      <c r="L125" s="31">
        <v>5959.2</v>
      </c>
      <c r="M125" s="31">
        <v>5.8808100000000003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1759.4</v>
      </c>
      <c r="D126" s="40">
        <v>1765.3166666666668</v>
      </c>
      <c r="E126" s="40">
        <v>1745.2333333333336</v>
      </c>
      <c r="F126" s="40">
        <v>1731.0666666666668</v>
      </c>
      <c r="G126" s="40">
        <v>1710.9833333333336</v>
      </c>
      <c r="H126" s="40">
        <v>1779.4833333333336</v>
      </c>
      <c r="I126" s="40">
        <v>1799.5666666666671</v>
      </c>
      <c r="J126" s="40">
        <v>1813.7333333333336</v>
      </c>
      <c r="K126" s="31">
        <v>1785.4</v>
      </c>
      <c r="L126" s="31">
        <v>1751.15</v>
      </c>
      <c r="M126" s="31">
        <v>66.218389999999999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2162.8000000000002</v>
      </c>
      <c r="D127" s="40">
        <v>2188.25</v>
      </c>
      <c r="E127" s="40">
        <v>2102.5500000000002</v>
      </c>
      <c r="F127" s="40">
        <v>2042.3000000000002</v>
      </c>
      <c r="G127" s="40">
        <v>1956.6000000000004</v>
      </c>
      <c r="H127" s="40">
        <v>2248.5</v>
      </c>
      <c r="I127" s="40">
        <v>2334.1999999999998</v>
      </c>
      <c r="J127" s="40">
        <v>2394.4499999999998</v>
      </c>
      <c r="K127" s="31">
        <v>2273.9499999999998</v>
      </c>
      <c r="L127" s="31">
        <v>2128</v>
      </c>
      <c r="M127" s="31">
        <v>8.3879699999999993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2031.75</v>
      </c>
      <c r="D128" s="40">
        <v>2052.7666666666669</v>
      </c>
      <c r="E128" s="40">
        <v>2000.6833333333338</v>
      </c>
      <c r="F128" s="40">
        <v>1969.616666666667</v>
      </c>
      <c r="G128" s="40">
        <v>1917.533333333334</v>
      </c>
      <c r="H128" s="40">
        <v>2083.8333333333339</v>
      </c>
      <c r="I128" s="40">
        <v>2135.916666666667</v>
      </c>
      <c r="J128" s="40">
        <v>2166.9833333333336</v>
      </c>
      <c r="K128" s="31">
        <v>2104.85</v>
      </c>
      <c r="L128" s="31">
        <v>2021.7</v>
      </c>
      <c r="M128" s="31">
        <v>2.5919099999999999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294.3</v>
      </c>
      <c r="D129" s="40">
        <v>292.2833333333333</v>
      </c>
      <c r="E129" s="40">
        <v>282.56666666666661</v>
      </c>
      <c r="F129" s="40">
        <v>270.83333333333331</v>
      </c>
      <c r="G129" s="40">
        <v>261.11666666666662</v>
      </c>
      <c r="H129" s="40">
        <v>304.01666666666659</v>
      </c>
      <c r="I129" s="40">
        <v>313.73333333333329</v>
      </c>
      <c r="J129" s="40">
        <v>325.46666666666658</v>
      </c>
      <c r="K129" s="31">
        <v>302</v>
      </c>
      <c r="L129" s="31">
        <v>280.55</v>
      </c>
      <c r="M129" s="31">
        <v>20.51183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657</v>
      </c>
      <c r="D130" s="40">
        <v>655.18333333333328</v>
      </c>
      <c r="E130" s="40">
        <v>646.86666666666656</v>
      </c>
      <c r="F130" s="40">
        <v>636.73333333333323</v>
      </c>
      <c r="G130" s="40">
        <v>628.41666666666652</v>
      </c>
      <c r="H130" s="40">
        <v>665.31666666666661</v>
      </c>
      <c r="I130" s="40">
        <v>673.63333333333344</v>
      </c>
      <c r="J130" s="40">
        <v>683.76666666666665</v>
      </c>
      <c r="K130" s="31">
        <v>663.5</v>
      </c>
      <c r="L130" s="31">
        <v>645.04999999999995</v>
      </c>
      <c r="M130" s="31">
        <v>39.449809999999999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368.4</v>
      </c>
      <c r="D131" s="40">
        <v>367.81666666666666</v>
      </c>
      <c r="E131" s="40">
        <v>362.63333333333333</v>
      </c>
      <c r="F131" s="40">
        <v>356.86666666666667</v>
      </c>
      <c r="G131" s="40">
        <v>351.68333333333334</v>
      </c>
      <c r="H131" s="40">
        <v>373.58333333333331</v>
      </c>
      <c r="I131" s="40">
        <v>378.76666666666659</v>
      </c>
      <c r="J131" s="40">
        <v>384.5333333333333</v>
      </c>
      <c r="K131" s="31">
        <v>373</v>
      </c>
      <c r="L131" s="31">
        <v>362.05</v>
      </c>
      <c r="M131" s="31">
        <v>47.971240000000002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3742.2</v>
      </c>
      <c r="D132" s="40">
        <v>3760.9666666666667</v>
      </c>
      <c r="E132" s="40">
        <v>3657.2333333333336</v>
      </c>
      <c r="F132" s="40">
        <v>3572.2666666666669</v>
      </c>
      <c r="G132" s="40">
        <v>3468.5333333333338</v>
      </c>
      <c r="H132" s="40">
        <v>3845.9333333333334</v>
      </c>
      <c r="I132" s="40">
        <v>3949.6666666666661</v>
      </c>
      <c r="J132" s="40">
        <v>4034.6333333333332</v>
      </c>
      <c r="K132" s="31">
        <v>3864.7</v>
      </c>
      <c r="L132" s="31">
        <v>3676</v>
      </c>
      <c r="M132" s="31">
        <v>4.1459000000000001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1955.45</v>
      </c>
      <c r="D133" s="40">
        <v>1980.1499999999999</v>
      </c>
      <c r="E133" s="40">
        <v>1916.2999999999997</v>
      </c>
      <c r="F133" s="40">
        <v>1877.1499999999999</v>
      </c>
      <c r="G133" s="40">
        <v>1813.2999999999997</v>
      </c>
      <c r="H133" s="40">
        <v>2019.2999999999997</v>
      </c>
      <c r="I133" s="40">
        <v>2083.1499999999996</v>
      </c>
      <c r="J133" s="40">
        <v>2122.2999999999997</v>
      </c>
      <c r="K133" s="31">
        <v>2044</v>
      </c>
      <c r="L133" s="31">
        <v>1941</v>
      </c>
      <c r="M133" s="31">
        <v>27.48329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78.95</v>
      </c>
      <c r="D134" s="40">
        <v>79.5</v>
      </c>
      <c r="E134" s="40">
        <v>77.05</v>
      </c>
      <c r="F134" s="40">
        <v>75.149999999999991</v>
      </c>
      <c r="G134" s="40">
        <v>72.699999999999989</v>
      </c>
      <c r="H134" s="40">
        <v>81.400000000000006</v>
      </c>
      <c r="I134" s="40">
        <v>83.85</v>
      </c>
      <c r="J134" s="40">
        <v>85.750000000000014</v>
      </c>
      <c r="K134" s="31">
        <v>81.95</v>
      </c>
      <c r="L134" s="31">
        <v>77.599999999999994</v>
      </c>
      <c r="M134" s="31">
        <v>91.917519999999996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5348.45</v>
      </c>
      <c r="D135" s="40">
        <v>5411.8166666666666</v>
      </c>
      <c r="E135" s="40">
        <v>5217.6333333333332</v>
      </c>
      <c r="F135" s="40">
        <v>5086.8166666666666</v>
      </c>
      <c r="G135" s="40">
        <v>4892.6333333333332</v>
      </c>
      <c r="H135" s="40">
        <v>5542.6333333333332</v>
      </c>
      <c r="I135" s="40">
        <v>5736.8166666666657</v>
      </c>
      <c r="J135" s="40">
        <v>5867.6333333333332</v>
      </c>
      <c r="K135" s="31">
        <v>5606</v>
      </c>
      <c r="L135" s="31">
        <v>5281</v>
      </c>
      <c r="M135" s="31">
        <v>3.6776900000000001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395.4</v>
      </c>
      <c r="D136" s="40">
        <v>397.86666666666662</v>
      </c>
      <c r="E136" s="40">
        <v>389.33333333333326</v>
      </c>
      <c r="F136" s="40">
        <v>383.26666666666665</v>
      </c>
      <c r="G136" s="40">
        <v>374.73333333333329</v>
      </c>
      <c r="H136" s="40">
        <v>403.93333333333322</v>
      </c>
      <c r="I136" s="40">
        <v>412.46666666666664</v>
      </c>
      <c r="J136" s="40">
        <v>418.53333333333319</v>
      </c>
      <c r="K136" s="31">
        <v>406.4</v>
      </c>
      <c r="L136" s="31">
        <v>391.8</v>
      </c>
      <c r="M136" s="31">
        <v>26.947939999999999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6829.6</v>
      </c>
      <c r="D137" s="40">
        <v>6894.0166666666664</v>
      </c>
      <c r="E137" s="40">
        <v>6689.0333333333328</v>
      </c>
      <c r="F137" s="40">
        <v>6548.4666666666662</v>
      </c>
      <c r="G137" s="40">
        <v>6343.4833333333327</v>
      </c>
      <c r="H137" s="40">
        <v>7034.583333333333</v>
      </c>
      <c r="I137" s="40">
        <v>7239.5666666666666</v>
      </c>
      <c r="J137" s="40">
        <v>7380.1333333333332</v>
      </c>
      <c r="K137" s="31">
        <v>7099</v>
      </c>
      <c r="L137" s="31">
        <v>6753.45</v>
      </c>
      <c r="M137" s="31">
        <v>3.5352700000000001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1864.5</v>
      </c>
      <c r="D138" s="40">
        <v>1867.45</v>
      </c>
      <c r="E138" s="40">
        <v>1834.9</v>
      </c>
      <c r="F138" s="40">
        <v>1805.3</v>
      </c>
      <c r="G138" s="40">
        <v>1772.75</v>
      </c>
      <c r="H138" s="40">
        <v>1897.0500000000002</v>
      </c>
      <c r="I138" s="40">
        <v>1929.6</v>
      </c>
      <c r="J138" s="40">
        <v>1959.2000000000003</v>
      </c>
      <c r="K138" s="31">
        <v>1900</v>
      </c>
      <c r="L138" s="31">
        <v>1837.85</v>
      </c>
      <c r="M138" s="31">
        <v>24.074639999999999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471.85</v>
      </c>
      <c r="D139" s="40">
        <v>478.38333333333338</v>
      </c>
      <c r="E139" s="40">
        <v>460.81666666666678</v>
      </c>
      <c r="F139" s="40">
        <v>449.78333333333342</v>
      </c>
      <c r="G139" s="40">
        <v>432.21666666666681</v>
      </c>
      <c r="H139" s="40">
        <v>489.41666666666674</v>
      </c>
      <c r="I139" s="40">
        <v>506.98333333333335</v>
      </c>
      <c r="J139" s="40">
        <v>518.01666666666665</v>
      </c>
      <c r="K139" s="31">
        <v>495.95</v>
      </c>
      <c r="L139" s="31">
        <v>467.35</v>
      </c>
      <c r="M139" s="31">
        <v>36.89969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871.3</v>
      </c>
      <c r="D140" s="40">
        <v>880.73333333333323</v>
      </c>
      <c r="E140" s="40">
        <v>859.01666666666642</v>
      </c>
      <c r="F140" s="40">
        <v>846.73333333333323</v>
      </c>
      <c r="G140" s="40">
        <v>825.01666666666642</v>
      </c>
      <c r="H140" s="40">
        <v>893.01666666666642</v>
      </c>
      <c r="I140" s="40">
        <v>914.73333333333335</v>
      </c>
      <c r="J140" s="40">
        <v>927.01666666666642</v>
      </c>
      <c r="K140" s="31">
        <v>902.45</v>
      </c>
      <c r="L140" s="31">
        <v>868.45</v>
      </c>
      <c r="M140" s="31">
        <v>11.54119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75657.600000000006</v>
      </c>
      <c r="D141" s="40">
        <v>76192.2</v>
      </c>
      <c r="E141" s="40">
        <v>74485.399999999994</v>
      </c>
      <c r="F141" s="40">
        <v>73313.2</v>
      </c>
      <c r="G141" s="40">
        <v>71606.399999999994</v>
      </c>
      <c r="H141" s="40">
        <v>77364.399999999994</v>
      </c>
      <c r="I141" s="40">
        <v>79071.200000000012</v>
      </c>
      <c r="J141" s="40">
        <v>80243.399999999994</v>
      </c>
      <c r="K141" s="31">
        <v>77899</v>
      </c>
      <c r="L141" s="31">
        <v>75020</v>
      </c>
      <c r="M141" s="31">
        <v>0.15725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940.2</v>
      </c>
      <c r="D142" s="40">
        <v>951.23333333333323</v>
      </c>
      <c r="E142" s="40">
        <v>923.96666666666647</v>
      </c>
      <c r="F142" s="40">
        <v>907.73333333333323</v>
      </c>
      <c r="G142" s="40">
        <v>880.46666666666647</v>
      </c>
      <c r="H142" s="40">
        <v>967.46666666666647</v>
      </c>
      <c r="I142" s="40">
        <v>994.73333333333312</v>
      </c>
      <c r="J142" s="40">
        <v>1010.9666666666665</v>
      </c>
      <c r="K142" s="31">
        <v>978.5</v>
      </c>
      <c r="L142" s="31">
        <v>935</v>
      </c>
      <c r="M142" s="31">
        <v>5.5393999999999997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170.05</v>
      </c>
      <c r="D143" s="40">
        <v>171.68333333333331</v>
      </c>
      <c r="E143" s="40">
        <v>166.36666666666662</v>
      </c>
      <c r="F143" s="40">
        <v>162.68333333333331</v>
      </c>
      <c r="G143" s="40">
        <v>157.36666666666662</v>
      </c>
      <c r="H143" s="40">
        <v>175.36666666666662</v>
      </c>
      <c r="I143" s="40">
        <v>180.68333333333328</v>
      </c>
      <c r="J143" s="40">
        <v>184.36666666666662</v>
      </c>
      <c r="K143" s="31">
        <v>177</v>
      </c>
      <c r="L143" s="31">
        <v>168</v>
      </c>
      <c r="M143" s="31">
        <v>32.636220000000002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900.85</v>
      </c>
      <c r="D144" s="40">
        <v>908.26666666666677</v>
      </c>
      <c r="E144" s="40">
        <v>886.28333333333353</v>
      </c>
      <c r="F144" s="40">
        <v>871.71666666666681</v>
      </c>
      <c r="G144" s="40">
        <v>849.73333333333358</v>
      </c>
      <c r="H144" s="40">
        <v>922.83333333333348</v>
      </c>
      <c r="I144" s="40">
        <v>944.81666666666683</v>
      </c>
      <c r="J144" s="40">
        <v>959.38333333333344</v>
      </c>
      <c r="K144" s="31">
        <v>930.25</v>
      </c>
      <c r="L144" s="31">
        <v>893.7</v>
      </c>
      <c r="M144" s="31">
        <v>37.313670000000002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178.5</v>
      </c>
      <c r="D145" s="40">
        <v>179.35</v>
      </c>
      <c r="E145" s="40">
        <v>173.7</v>
      </c>
      <c r="F145" s="40">
        <v>168.9</v>
      </c>
      <c r="G145" s="40">
        <v>163.25</v>
      </c>
      <c r="H145" s="40">
        <v>184.14999999999998</v>
      </c>
      <c r="I145" s="40">
        <v>189.8</v>
      </c>
      <c r="J145" s="40">
        <v>194.59999999999997</v>
      </c>
      <c r="K145" s="31">
        <v>185</v>
      </c>
      <c r="L145" s="31">
        <v>174.55</v>
      </c>
      <c r="M145" s="31">
        <v>37.69943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539.5</v>
      </c>
      <c r="D146" s="40">
        <v>537.9</v>
      </c>
      <c r="E146" s="40">
        <v>533.84999999999991</v>
      </c>
      <c r="F146" s="40">
        <v>528.19999999999993</v>
      </c>
      <c r="G146" s="40">
        <v>524.14999999999986</v>
      </c>
      <c r="H146" s="40">
        <v>543.54999999999995</v>
      </c>
      <c r="I146" s="40">
        <v>547.59999999999991</v>
      </c>
      <c r="J146" s="40">
        <v>553.25</v>
      </c>
      <c r="K146" s="31">
        <v>541.95000000000005</v>
      </c>
      <c r="L146" s="31">
        <v>532.25</v>
      </c>
      <c r="M146" s="31">
        <v>14.754949999999999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7864.4</v>
      </c>
      <c r="D147" s="40">
        <v>7952.9333333333334</v>
      </c>
      <c r="E147" s="40">
        <v>7718.0166666666664</v>
      </c>
      <c r="F147" s="40">
        <v>7571.6333333333332</v>
      </c>
      <c r="G147" s="40">
        <v>7336.7166666666662</v>
      </c>
      <c r="H147" s="40">
        <v>8099.3166666666666</v>
      </c>
      <c r="I147" s="40">
        <v>8334.2333333333336</v>
      </c>
      <c r="J147" s="40">
        <v>8480.6166666666668</v>
      </c>
      <c r="K147" s="31">
        <v>8187.85</v>
      </c>
      <c r="L147" s="31">
        <v>7806.55</v>
      </c>
      <c r="M147" s="31">
        <v>6.7229799999999997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923.55</v>
      </c>
      <c r="D148" s="40">
        <v>930.43333333333339</v>
      </c>
      <c r="E148" s="40">
        <v>908.41666666666674</v>
      </c>
      <c r="F148" s="40">
        <v>893.2833333333333</v>
      </c>
      <c r="G148" s="40">
        <v>871.26666666666665</v>
      </c>
      <c r="H148" s="40">
        <v>945.56666666666683</v>
      </c>
      <c r="I148" s="40">
        <v>967.58333333333348</v>
      </c>
      <c r="J148" s="40">
        <v>982.71666666666692</v>
      </c>
      <c r="K148" s="31">
        <v>952.45</v>
      </c>
      <c r="L148" s="31">
        <v>915.3</v>
      </c>
      <c r="M148" s="31">
        <v>7.5089300000000003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4754.05</v>
      </c>
      <c r="D149" s="40">
        <v>4764.1166666666659</v>
      </c>
      <c r="E149" s="40">
        <v>4661.9833333333318</v>
      </c>
      <c r="F149" s="40">
        <v>4569.9166666666661</v>
      </c>
      <c r="G149" s="40">
        <v>4467.7833333333319</v>
      </c>
      <c r="H149" s="40">
        <v>4856.1833333333316</v>
      </c>
      <c r="I149" s="40">
        <v>4958.3166666666648</v>
      </c>
      <c r="J149" s="40">
        <v>5050.3833333333314</v>
      </c>
      <c r="K149" s="31">
        <v>4866.25</v>
      </c>
      <c r="L149" s="31">
        <v>4672.05</v>
      </c>
      <c r="M149" s="31">
        <v>10.080410000000001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3247.7</v>
      </c>
      <c r="D150" s="40">
        <v>3261.5833333333335</v>
      </c>
      <c r="E150" s="40">
        <v>3163.166666666667</v>
      </c>
      <c r="F150" s="40">
        <v>3078.6333333333337</v>
      </c>
      <c r="G150" s="40">
        <v>2980.2166666666672</v>
      </c>
      <c r="H150" s="40">
        <v>3346.1166666666668</v>
      </c>
      <c r="I150" s="40">
        <v>3444.5333333333338</v>
      </c>
      <c r="J150" s="40">
        <v>3529.0666666666666</v>
      </c>
      <c r="K150" s="31">
        <v>3360</v>
      </c>
      <c r="L150" s="31">
        <v>3177.05</v>
      </c>
      <c r="M150" s="31">
        <v>7.6553599999999999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1545.45</v>
      </c>
      <c r="D151" s="40">
        <v>1562.4833333333333</v>
      </c>
      <c r="E151" s="40">
        <v>1521.9666666666667</v>
      </c>
      <c r="F151" s="40">
        <v>1498.4833333333333</v>
      </c>
      <c r="G151" s="40">
        <v>1457.9666666666667</v>
      </c>
      <c r="H151" s="40">
        <v>1585.9666666666667</v>
      </c>
      <c r="I151" s="40">
        <v>1626.4833333333336</v>
      </c>
      <c r="J151" s="40">
        <v>1649.9666666666667</v>
      </c>
      <c r="K151" s="31">
        <v>1603</v>
      </c>
      <c r="L151" s="31">
        <v>1539</v>
      </c>
      <c r="M151" s="31">
        <v>10.87201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808.15</v>
      </c>
      <c r="D152" s="40">
        <v>813.5</v>
      </c>
      <c r="E152" s="40">
        <v>793</v>
      </c>
      <c r="F152" s="40">
        <v>777.85</v>
      </c>
      <c r="G152" s="40">
        <v>757.35</v>
      </c>
      <c r="H152" s="40">
        <v>828.65</v>
      </c>
      <c r="I152" s="40">
        <v>849.15</v>
      </c>
      <c r="J152" s="40">
        <v>864.3</v>
      </c>
      <c r="K152" s="31">
        <v>834</v>
      </c>
      <c r="L152" s="31">
        <v>798.35</v>
      </c>
      <c r="M152" s="31">
        <v>2.8118699999999999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135.6</v>
      </c>
      <c r="D153" s="40">
        <v>135.31666666666663</v>
      </c>
      <c r="E153" s="40">
        <v>133.43333333333328</v>
      </c>
      <c r="F153" s="40">
        <v>131.26666666666665</v>
      </c>
      <c r="G153" s="40">
        <v>129.3833333333333</v>
      </c>
      <c r="H153" s="40">
        <v>137.48333333333326</v>
      </c>
      <c r="I153" s="40">
        <v>139.36666666666665</v>
      </c>
      <c r="J153" s="40">
        <v>141.53333333333325</v>
      </c>
      <c r="K153" s="31">
        <v>137.19999999999999</v>
      </c>
      <c r="L153" s="31">
        <v>133.15</v>
      </c>
      <c r="M153" s="31">
        <v>81.557180000000002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130.15</v>
      </c>
      <c r="D154" s="40">
        <v>132.25</v>
      </c>
      <c r="E154" s="40">
        <v>127.6</v>
      </c>
      <c r="F154" s="40">
        <v>125.04999999999998</v>
      </c>
      <c r="G154" s="40">
        <v>120.39999999999998</v>
      </c>
      <c r="H154" s="40">
        <v>134.80000000000001</v>
      </c>
      <c r="I154" s="40">
        <v>139.44999999999999</v>
      </c>
      <c r="J154" s="40">
        <v>142.00000000000003</v>
      </c>
      <c r="K154" s="31">
        <v>136.9</v>
      </c>
      <c r="L154" s="31">
        <v>129.69999999999999</v>
      </c>
      <c r="M154" s="31">
        <v>159.90636000000001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96.1</v>
      </c>
      <c r="D155" s="40">
        <v>95.366666666666674</v>
      </c>
      <c r="E155" s="40">
        <v>93.833333333333343</v>
      </c>
      <c r="F155" s="40">
        <v>91.566666666666663</v>
      </c>
      <c r="G155" s="40">
        <v>90.033333333333331</v>
      </c>
      <c r="H155" s="40">
        <v>97.633333333333354</v>
      </c>
      <c r="I155" s="40">
        <v>99.166666666666686</v>
      </c>
      <c r="J155" s="40">
        <v>101.43333333333337</v>
      </c>
      <c r="K155" s="31">
        <v>96.9</v>
      </c>
      <c r="L155" s="31">
        <v>93.1</v>
      </c>
      <c r="M155" s="31">
        <v>293.62641000000002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3287.45</v>
      </c>
      <c r="D156" s="40">
        <v>3359.1666666666665</v>
      </c>
      <c r="E156" s="40">
        <v>3178.2833333333328</v>
      </c>
      <c r="F156" s="40">
        <v>3069.1166666666663</v>
      </c>
      <c r="G156" s="40">
        <v>2888.2333333333327</v>
      </c>
      <c r="H156" s="40">
        <v>3468.333333333333</v>
      </c>
      <c r="I156" s="40">
        <v>3649.2166666666672</v>
      </c>
      <c r="J156" s="40">
        <v>3758.3833333333332</v>
      </c>
      <c r="K156" s="31">
        <v>3540.05</v>
      </c>
      <c r="L156" s="31">
        <v>3250</v>
      </c>
      <c r="M156" s="31">
        <v>4.4225599999999998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18995.349999999999</v>
      </c>
      <c r="D157" s="40">
        <v>19131.233333333334</v>
      </c>
      <c r="E157" s="40">
        <v>18696.616666666669</v>
      </c>
      <c r="F157" s="40">
        <v>18397.883333333335</v>
      </c>
      <c r="G157" s="40">
        <v>17963.26666666667</v>
      </c>
      <c r="H157" s="40">
        <v>19429.966666666667</v>
      </c>
      <c r="I157" s="40">
        <v>19864.583333333328</v>
      </c>
      <c r="J157" s="40">
        <v>20163.316666666666</v>
      </c>
      <c r="K157" s="31">
        <v>19565.849999999999</v>
      </c>
      <c r="L157" s="31">
        <v>18832.5</v>
      </c>
      <c r="M157" s="31">
        <v>0.44137999999999999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387.95</v>
      </c>
      <c r="D158" s="40">
        <v>392.75</v>
      </c>
      <c r="E158" s="40">
        <v>378.6</v>
      </c>
      <c r="F158" s="40">
        <v>369.25</v>
      </c>
      <c r="G158" s="40">
        <v>355.1</v>
      </c>
      <c r="H158" s="40">
        <v>402.1</v>
      </c>
      <c r="I158" s="40">
        <v>416.25</v>
      </c>
      <c r="J158" s="40">
        <v>425.6</v>
      </c>
      <c r="K158" s="31">
        <v>406.9</v>
      </c>
      <c r="L158" s="31">
        <v>383.4</v>
      </c>
      <c r="M158" s="31">
        <v>5.2385099999999998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886.8</v>
      </c>
      <c r="D159" s="40">
        <v>893.56666666666661</v>
      </c>
      <c r="E159" s="40">
        <v>859.13333333333321</v>
      </c>
      <c r="F159" s="40">
        <v>831.46666666666658</v>
      </c>
      <c r="G159" s="40">
        <v>797.03333333333319</v>
      </c>
      <c r="H159" s="40">
        <v>921.23333333333323</v>
      </c>
      <c r="I159" s="40">
        <v>955.66666666666663</v>
      </c>
      <c r="J159" s="40">
        <v>983.33333333333326</v>
      </c>
      <c r="K159" s="31">
        <v>928</v>
      </c>
      <c r="L159" s="31">
        <v>865.9</v>
      </c>
      <c r="M159" s="31">
        <v>12.753119999999999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146.55000000000001</v>
      </c>
      <c r="D160" s="40">
        <v>148.75</v>
      </c>
      <c r="E160" s="40">
        <v>143.80000000000001</v>
      </c>
      <c r="F160" s="40">
        <v>141.05000000000001</v>
      </c>
      <c r="G160" s="40">
        <v>136.10000000000002</v>
      </c>
      <c r="H160" s="40">
        <v>151.5</v>
      </c>
      <c r="I160" s="40">
        <v>156.44999999999999</v>
      </c>
      <c r="J160" s="40">
        <v>159.19999999999999</v>
      </c>
      <c r="K160" s="31">
        <v>153.69999999999999</v>
      </c>
      <c r="L160" s="31">
        <v>146</v>
      </c>
      <c r="M160" s="31">
        <v>215.58590000000001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195.45</v>
      </c>
      <c r="D161" s="40">
        <v>201.5</v>
      </c>
      <c r="E161" s="40">
        <v>188.05</v>
      </c>
      <c r="F161" s="40">
        <v>180.65</v>
      </c>
      <c r="G161" s="40">
        <v>167.20000000000002</v>
      </c>
      <c r="H161" s="40">
        <v>208.9</v>
      </c>
      <c r="I161" s="40">
        <v>222.35</v>
      </c>
      <c r="J161" s="40">
        <v>229.75</v>
      </c>
      <c r="K161" s="31">
        <v>214.95</v>
      </c>
      <c r="L161" s="31">
        <v>194.1</v>
      </c>
      <c r="M161" s="31">
        <v>20.08015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2872</v>
      </c>
      <c r="D162" s="40">
        <v>2860.5666666666671</v>
      </c>
      <c r="E162" s="40">
        <v>2796.4333333333343</v>
      </c>
      <c r="F162" s="40">
        <v>2720.8666666666672</v>
      </c>
      <c r="G162" s="40">
        <v>2656.7333333333345</v>
      </c>
      <c r="H162" s="40">
        <v>2936.1333333333341</v>
      </c>
      <c r="I162" s="40">
        <v>3000.2666666666664</v>
      </c>
      <c r="J162" s="40">
        <v>3075.8333333333339</v>
      </c>
      <c r="K162" s="31">
        <v>2924.7</v>
      </c>
      <c r="L162" s="31">
        <v>2785</v>
      </c>
      <c r="M162" s="31">
        <v>5.0751299999999997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39478.35</v>
      </c>
      <c r="D163" s="40">
        <v>39859.483333333337</v>
      </c>
      <c r="E163" s="40">
        <v>38928.966666666674</v>
      </c>
      <c r="F163" s="40">
        <v>38379.583333333336</v>
      </c>
      <c r="G163" s="40">
        <v>37449.066666666673</v>
      </c>
      <c r="H163" s="40">
        <v>40408.866666666676</v>
      </c>
      <c r="I163" s="40">
        <v>41339.383333333339</v>
      </c>
      <c r="J163" s="40">
        <v>41888.766666666677</v>
      </c>
      <c r="K163" s="31">
        <v>40790</v>
      </c>
      <c r="L163" s="31">
        <v>39310.1</v>
      </c>
      <c r="M163" s="31">
        <v>0.35138999999999998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222.2</v>
      </c>
      <c r="D164" s="40">
        <v>222.65</v>
      </c>
      <c r="E164" s="40">
        <v>219.60000000000002</v>
      </c>
      <c r="F164" s="40">
        <v>217.00000000000003</v>
      </c>
      <c r="G164" s="40">
        <v>213.95000000000005</v>
      </c>
      <c r="H164" s="40">
        <v>225.25</v>
      </c>
      <c r="I164" s="40">
        <v>228.3</v>
      </c>
      <c r="J164" s="40">
        <v>230.89999999999998</v>
      </c>
      <c r="K164" s="31">
        <v>225.7</v>
      </c>
      <c r="L164" s="31">
        <v>220.05</v>
      </c>
      <c r="M164" s="31">
        <v>39.847619999999999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4934.7</v>
      </c>
      <c r="D165" s="40">
        <v>4967.2333333333336</v>
      </c>
      <c r="E165" s="40">
        <v>4848.166666666667</v>
      </c>
      <c r="F165" s="40">
        <v>4761.6333333333332</v>
      </c>
      <c r="G165" s="40">
        <v>4642.5666666666666</v>
      </c>
      <c r="H165" s="40">
        <v>5053.7666666666673</v>
      </c>
      <c r="I165" s="40">
        <v>5172.833333333333</v>
      </c>
      <c r="J165" s="40">
        <v>5259.3666666666677</v>
      </c>
      <c r="K165" s="31">
        <v>5086.3</v>
      </c>
      <c r="L165" s="31">
        <v>4880.7</v>
      </c>
      <c r="M165" s="31">
        <v>0.21632000000000001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2350</v>
      </c>
      <c r="D166" s="40">
        <v>2373.9500000000003</v>
      </c>
      <c r="E166" s="40">
        <v>2304.0500000000006</v>
      </c>
      <c r="F166" s="40">
        <v>2258.1000000000004</v>
      </c>
      <c r="G166" s="40">
        <v>2188.2000000000007</v>
      </c>
      <c r="H166" s="40">
        <v>2419.9000000000005</v>
      </c>
      <c r="I166" s="40">
        <v>2489.8000000000002</v>
      </c>
      <c r="J166" s="40">
        <v>2535.7500000000005</v>
      </c>
      <c r="K166" s="31">
        <v>2443.85</v>
      </c>
      <c r="L166" s="31">
        <v>2328</v>
      </c>
      <c r="M166" s="31">
        <v>5.27841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2580.25</v>
      </c>
      <c r="D167" s="40">
        <v>2571.2000000000003</v>
      </c>
      <c r="E167" s="40">
        <v>2524.6000000000004</v>
      </c>
      <c r="F167" s="40">
        <v>2468.9500000000003</v>
      </c>
      <c r="G167" s="40">
        <v>2422.3500000000004</v>
      </c>
      <c r="H167" s="40">
        <v>2626.8500000000004</v>
      </c>
      <c r="I167" s="40">
        <v>2673.45</v>
      </c>
      <c r="J167" s="40">
        <v>2729.1000000000004</v>
      </c>
      <c r="K167" s="31">
        <v>2617.8000000000002</v>
      </c>
      <c r="L167" s="31">
        <v>2515.5500000000002</v>
      </c>
      <c r="M167" s="31">
        <v>6.6630399999999996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2367.8000000000002</v>
      </c>
      <c r="D168" s="40">
        <v>2401.6</v>
      </c>
      <c r="E168" s="40">
        <v>2303.1999999999998</v>
      </c>
      <c r="F168" s="40">
        <v>2238.6</v>
      </c>
      <c r="G168" s="40">
        <v>2140.1999999999998</v>
      </c>
      <c r="H168" s="40">
        <v>2466.1999999999998</v>
      </c>
      <c r="I168" s="40">
        <v>2564.6000000000004</v>
      </c>
      <c r="J168" s="40">
        <v>2629.2</v>
      </c>
      <c r="K168" s="31">
        <v>2500</v>
      </c>
      <c r="L168" s="31">
        <v>2337</v>
      </c>
      <c r="M168" s="31">
        <v>4.0724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126.05</v>
      </c>
      <c r="D169" s="40">
        <v>127.23333333333333</v>
      </c>
      <c r="E169" s="40">
        <v>124.56666666666666</v>
      </c>
      <c r="F169" s="40">
        <v>123.08333333333333</v>
      </c>
      <c r="G169" s="40">
        <v>120.41666666666666</v>
      </c>
      <c r="H169" s="40">
        <v>128.71666666666667</v>
      </c>
      <c r="I169" s="40">
        <v>131.38333333333333</v>
      </c>
      <c r="J169" s="40">
        <v>132.86666666666667</v>
      </c>
      <c r="K169" s="31">
        <v>129.9</v>
      </c>
      <c r="L169" s="31">
        <v>125.75</v>
      </c>
      <c r="M169" s="31">
        <v>54.765360000000001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194.2</v>
      </c>
      <c r="D170" s="40">
        <v>194.4</v>
      </c>
      <c r="E170" s="40">
        <v>191.8</v>
      </c>
      <c r="F170" s="40">
        <v>189.4</v>
      </c>
      <c r="G170" s="40">
        <v>186.8</v>
      </c>
      <c r="H170" s="40">
        <v>196.8</v>
      </c>
      <c r="I170" s="40">
        <v>199.39999999999998</v>
      </c>
      <c r="J170" s="40">
        <v>201.8</v>
      </c>
      <c r="K170" s="31">
        <v>197</v>
      </c>
      <c r="L170" s="31">
        <v>192</v>
      </c>
      <c r="M170" s="31">
        <v>188.21790999999999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441.6</v>
      </c>
      <c r="D171" s="40">
        <v>448.86666666666662</v>
      </c>
      <c r="E171" s="40">
        <v>432.73333333333323</v>
      </c>
      <c r="F171" s="40">
        <v>423.86666666666662</v>
      </c>
      <c r="G171" s="40">
        <v>407.73333333333323</v>
      </c>
      <c r="H171" s="40">
        <v>457.73333333333323</v>
      </c>
      <c r="I171" s="40">
        <v>473.86666666666656</v>
      </c>
      <c r="J171" s="40">
        <v>482.73333333333323</v>
      </c>
      <c r="K171" s="31">
        <v>465</v>
      </c>
      <c r="L171" s="31">
        <v>440</v>
      </c>
      <c r="M171" s="31">
        <v>9.1191999999999993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15085.6</v>
      </c>
      <c r="D172" s="40">
        <v>15050.6</v>
      </c>
      <c r="E172" s="40">
        <v>14875.550000000001</v>
      </c>
      <c r="F172" s="40">
        <v>14665.5</v>
      </c>
      <c r="G172" s="40">
        <v>14490.45</v>
      </c>
      <c r="H172" s="40">
        <v>15260.650000000001</v>
      </c>
      <c r="I172" s="40">
        <v>15435.7</v>
      </c>
      <c r="J172" s="40">
        <v>15645.750000000002</v>
      </c>
      <c r="K172" s="31">
        <v>15225.65</v>
      </c>
      <c r="L172" s="31">
        <v>14840.55</v>
      </c>
      <c r="M172" s="31">
        <v>0.28034999999999999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39.9</v>
      </c>
      <c r="D173" s="40">
        <v>40.349999999999994</v>
      </c>
      <c r="E173" s="40">
        <v>38.899999999999991</v>
      </c>
      <c r="F173" s="40">
        <v>37.9</v>
      </c>
      <c r="G173" s="40">
        <v>36.449999999999996</v>
      </c>
      <c r="H173" s="40">
        <v>41.349999999999987</v>
      </c>
      <c r="I173" s="40">
        <v>42.79999999999999</v>
      </c>
      <c r="J173" s="40">
        <v>43.799999999999983</v>
      </c>
      <c r="K173" s="31">
        <v>41.8</v>
      </c>
      <c r="L173" s="31">
        <v>39.35</v>
      </c>
      <c r="M173" s="31">
        <v>667.95200999999997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193.35</v>
      </c>
      <c r="D174" s="40">
        <v>196.15</v>
      </c>
      <c r="E174" s="40">
        <v>187.75</v>
      </c>
      <c r="F174" s="40">
        <v>182.15</v>
      </c>
      <c r="G174" s="40">
        <v>173.75</v>
      </c>
      <c r="H174" s="40">
        <v>201.75</v>
      </c>
      <c r="I174" s="40">
        <v>210.15000000000003</v>
      </c>
      <c r="J174" s="40">
        <v>215.75</v>
      </c>
      <c r="K174" s="31">
        <v>204.55</v>
      </c>
      <c r="L174" s="31">
        <v>190.55</v>
      </c>
      <c r="M174" s="31">
        <v>83.155519999999996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133.4</v>
      </c>
      <c r="D175" s="40">
        <v>134.26666666666668</v>
      </c>
      <c r="E175" s="40">
        <v>131.58333333333337</v>
      </c>
      <c r="F175" s="40">
        <v>129.76666666666668</v>
      </c>
      <c r="G175" s="40">
        <v>127.08333333333337</v>
      </c>
      <c r="H175" s="40">
        <v>136.08333333333337</v>
      </c>
      <c r="I175" s="40">
        <v>138.76666666666671</v>
      </c>
      <c r="J175" s="40">
        <v>140.58333333333337</v>
      </c>
      <c r="K175" s="31">
        <v>136.94999999999999</v>
      </c>
      <c r="L175" s="31">
        <v>132.44999999999999</v>
      </c>
      <c r="M175" s="31">
        <v>79.761330000000001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2363.75</v>
      </c>
      <c r="D176" s="40">
        <v>2387.9166666666665</v>
      </c>
      <c r="E176" s="40">
        <v>2326.833333333333</v>
      </c>
      <c r="F176" s="40">
        <v>2289.9166666666665</v>
      </c>
      <c r="G176" s="40">
        <v>2228.833333333333</v>
      </c>
      <c r="H176" s="40">
        <v>2424.833333333333</v>
      </c>
      <c r="I176" s="40">
        <v>2485.9166666666661</v>
      </c>
      <c r="J176" s="40">
        <v>2522.833333333333</v>
      </c>
      <c r="K176" s="31">
        <v>2449</v>
      </c>
      <c r="L176" s="31">
        <v>2351</v>
      </c>
      <c r="M176" s="31">
        <v>111.33364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1007.3</v>
      </c>
      <c r="D177" s="40">
        <v>1011.9666666666666</v>
      </c>
      <c r="E177" s="40">
        <v>987.33333333333326</v>
      </c>
      <c r="F177" s="40">
        <v>967.36666666666667</v>
      </c>
      <c r="G177" s="40">
        <v>942.73333333333335</v>
      </c>
      <c r="H177" s="40">
        <v>1031.9333333333332</v>
      </c>
      <c r="I177" s="40">
        <v>1056.5666666666666</v>
      </c>
      <c r="J177" s="40">
        <v>1076.5333333333331</v>
      </c>
      <c r="K177" s="31">
        <v>1036.5999999999999</v>
      </c>
      <c r="L177" s="31">
        <v>992</v>
      </c>
      <c r="M177" s="31">
        <v>15.233890000000001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1150.6500000000001</v>
      </c>
      <c r="D178" s="40">
        <v>1159.1500000000001</v>
      </c>
      <c r="E178" s="40">
        <v>1128.6500000000001</v>
      </c>
      <c r="F178" s="40">
        <v>1106.6500000000001</v>
      </c>
      <c r="G178" s="40">
        <v>1076.1500000000001</v>
      </c>
      <c r="H178" s="40">
        <v>1181.1500000000001</v>
      </c>
      <c r="I178" s="40">
        <v>1211.6500000000001</v>
      </c>
      <c r="J178" s="40">
        <v>1233.6500000000001</v>
      </c>
      <c r="K178" s="31">
        <v>1189.6500000000001</v>
      </c>
      <c r="L178" s="31">
        <v>1137.1500000000001</v>
      </c>
      <c r="M178" s="31">
        <v>7.7273699999999996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2093.9</v>
      </c>
      <c r="D179" s="40">
        <v>2117.6</v>
      </c>
      <c r="E179" s="40">
        <v>2020.1999999999998</v>
      </c>
      <c r="F179" s="40">
        <v>1946.5</v>
      </c>
      <c r="G179" s="40">
        <v>1849.1</v>
      </c>
      <c r="H179" s="40">
        <v>2191.2999999999997</v>
      </c>
      <c r="I179" s="40">
        <v>2288.7000000000003</v>
      </c>
      <c r="J179" s="40">
        <v>2362.3999999999996</v>
      </c>
      <c r="K179" s="31">
        <v>2215</v>
      </c>
      <c r="L179" s="31">
        <v>2043.9</v>
      </c>
      <c r="M179" s="31">
        <v>24.593969999999999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8066.4</v>
      </c>
      <c r="D180" s="40">
        <v>8052.6500000000005</v>
      </c>
      <c r="E180" s="40">
        <v>7935.3000000000011</v>
      </c>
      <c r="F180" s="40">
        <v>7804.2000000000007</v>
      </c>
      <c r="G180" s="40">
        <v>7686.8500000000013</v>
      </c>
      <c r="H180" s="40">
        <v>8183.7500000000009</v>
      </c>
      <c r="I180" s="40">
        <v>8301.1000000000022</v>
      </c>
      <c r="J180" s="40">
        <v>8432.2000000000007</v>
      </c>
      <c r="K180" s="31">
        <v>8170</v>
      </c>
      <c r="L180" s="31">
        <v>7921.55</v>
      </c>
      <c r="M180" s="31">
        <v>0.11665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26603.05</v>
      </c>
      <c r="D181" s="40">
        <v>26740.216666666664</v>
      </c>
      <c r="E181" s="40">
        <v>26190.433333333327</v>
      </c>
      <c r="F181" s="40">
        <v>25777.816666666662</v>
      </c>
      <c r="G181" s="40">
        <v>25228.033333333326</v>
      </c>
      <c r="H181" s="40">
        <v>27152.833333333328</v>
      </c>
      <c r="I181" s="40">
        <v>27702.616666666661</v>
      </c>
      <c r="J181" s="40">
        <v>28115.23333333333</v>
      </c>
      <c r="K181" s="31">
        <v>27290</v>
      </c>
      <c r="L181" s="31">
        <v>26327.599999999999</v>
      </c>
      <c r="M181" s="31">
        <v>0.23769000000000001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1561.65</v>
      </c>
      <c r="D182" s="40">
        <v>1573.2</v>
      </c>
      <c r="E182" s="40">
        <v>1536.6000000000001</v>
      </c>
      <c r="F182" s="40">
        <v>1511.5500000000002</v>
      </c>
      <c r="G182" s="40">
        <v>1474.9500000000003</v>
      </c>
      <c r="H182" s="40">
        <v>1598.25</v>
      </c>
      <c r="I182" s="40">
        <v>1634.85</v>
      </c>
      <c r="J182" s="40">
        <v>1659.8999999999999</v>
      </c>
      <c r="K182" s="31">
        <v>1609.8</v>
      </c>
      <c r="L182" s="31">
        <v>1548.15</v>
      </c>
      <c r="M182" s="31">
        <v>10.559329999999999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2263.9499999999998</v>
      </c>
      <c r="D183" s="40">
        <v>2278.1166666666668</v>
      </c>
      <c r="E183" s="40">
        <v>2222.5833333333335</v>
      </c>
      <c r="F183" s="40">
        <v>2181.2166666666667</v>
      </c>
      <c r="G183" s="40">
        <v>2125.6833333333334</v>
      </c>
      <c r="H183" s="40">
        <v>2319.4833333333336</v>
      </c>
      <c r="I183" s="40">
        <v>2375.0166666666664</v>
      </c>
      <c r="J183" s="40">
        <v>2416.3833333333337</v>
      </c>
      <c r="K183" s="31">
        <v>2333.65</v>
      </c>
      <c r="L183" s="31">
        <v>2236.75</v>
      </c>
      <c r="M183" s="31">
        <v>2.0603600000000002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486.4</v>
      </c>
      <c r="D184" s="40">
        <v>489.9666666666667</v>
      </c>
      <c r="E184" s="40">
        <v>473.93333333333339</v>
      </c>
      <c r="F184" s="40">
        <v>461.4666666666667</v>
      </c>
      <c r="G184" s="40">
        <v>445.43333333333339</v>
      </c>
      <c r="H184" s="40">
        <v>502.43333333333339</v>
      </c>
      <c r="I184" s="40">
        <v>518.4666666666667</v>
      </c>
      <c r="J184" s="40">
        <v>530.93333333333339</v>
      </c>
      <c r="K184" s="31">
        <v>506</v>
      </c>
      <c r="L184" s="31">
        <v>477.5</v>
      </c>
      <c r="M184" s="31">
        <v>288.00268999999997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107.35</v>
      </c>
      <c r="D185" s="40">
        <v>108.28333333333335</v>
      </c>
      <c r="E185" s="40">
        <v>104.86666666666669</v>
      </c>
      <c r="F185" s="40">
        <v>102.38333333333334</v>
      </c>
      <c r="G185" s="40">
        <v>98.966666666666683</v>
      </c>
      <c r="H185" s="40">
        <v>110.76666666666669</v>
      </c>
      <c r="I185" s="40">
        <v>114.18333333333335</v>
      </c>
      <c r="J185" s="40">
        <v>116.6666666666667</v>
      </c>
      <c r="K185" s="31">
        <v>111.7</v>
      </c>
      <c r="L185" s="31">
        <v>105.8</v>
      </c>
      <c r="M185" s="31">
        <v>322.73043999999999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770.75</v>
      </c>
      <c r="D186" s="40">
        <v>776.6</v>
      </c>
      <c r="E186" s="40">
        <v>759.2</v>
      </c>
      <c r="F186" s="40">
        <v>747.65</v>
      </c>
      <c r="G186" s="40">
        <v>730.25</v>
      </c>
      <c r="H186" s="40">
        <v>788.15000000000009</v>
      </c>
      <c r="I186" s="40">
        <v>805.55</v>
      </c>
      <c r="J186" s="40">
        <v>817.10000000000014</v>
      </c>
      <c r="K186" s="31">
        <v>794</v>
      </c>
      <c r="L186" s="31">
        <v>765.05</v>
      </c>
      <c r="M186" s="31">
        <v>28.94426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540.5</v>
      </c>
      <c r="D187" s="40">
        <v>539.88333333333333</v>
      </c>
      <c r="E187" s="40">
        <v>535.4666666666667</v>
      </c>
      <c r="F187" s="40">
        <v>530.43333333333339</v>
      </c>
      <c r="G187" s="40">
        <v>526.01666666666677</v>
      </c>
      <c r="H187" s="40">
        <v>544.91666666666663</v>
      </c>
      <c r="I187" s="40">
        <v>549.33333333333337</v>
      </c>
      <c r="J187" s="40">
        <v>554.36666666666656</v>
      </c>
      <c r="K187" s="31">
        <v>544.29999999999995</v>
      </c>
      <c r="L187" s="31">
        <v>534.85</v>
      </c>
      <c r="M187" s="31">
        <v>13.380750000000001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606.5</v>
      </c>
      <c r="D188" s="40">
        <v>607.9666666666667</v>
      </c>
      <c r="E188" s="40">
        <v>594.03333333333342</v>
      </c>
      <c r="F188" s="40">
        <v>581.56666666666672</v>
      </c>
      <c r="G188" s="40">
        <v>567.63333333333344</v>
      </c>
      <c r="H188" s="40">
        <v>620.43333333333339</v>
      </c>
      <c r="I188" s="40">
        <v>634.36666666666679</v>
      </c>
      <c r="J188" s="40">
        <v>646.83333333333337</v>
      </c>
      <c r="K188" s="31">
        <v>621.9</v>
      </c>
      <c r="L188" s="31">
        <v>595.5</v>
      </c>
      <c r="M188" s="31">
        <v>16.371220000000001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709.85</v>
      </c>
      <c r="D189" s="40">
        <v>715.36666666666667</v>
      </c>
      <c r="E189" s="40">
        <v>699.48333333333335</v>
      </c>
      <c r="F189" s="40">
        <v>689.11666666666667</v>
      </c>
      <c r="G189" s="40">
        <v>673.23333333333335</v>
      </c>
      <c r="H189" s="40">
        <v>725.73333333333335</v>
      </c>
      <c r="I189" s="40">
        <v>741.61666666666679</v>
      </c>
      <c r="J189" s="40">
        <v>751.98333333333335</v>
      </c>
      <c r="K189" s="31">
        <v>731.25</v>
      </c>
      <c r="L189" s="31">
        <v>705</v>
      </c>
      <c r="M189" s="31">
        <v>17.146460000000001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892</v>
      </c>
      <c r="D190" s="40">
        <v>901.01666666666677</v>
      </c>
      <c r="E190" s="40">
        <v>870.98333333333358</v>
      </c>
      <c r="F190" s="40">
        <v>849.96666666666681</v>
      </c>
      <c r="G190" s="40">
        <v>819.93333333333362</v>
      </c>
      <c r="H190" s="40">
        <v>922.03333333333353</v>
      </c>
      <c r="I190" s="40">
        <v>952.06666666666661</v>
      </c>
      <c r="J190" s="40">
        <v>973.08333333333348</v>
      </c>
      <c r="K190" s="31">
        <v>931.05</v>
      </c>
      <c r="L190" s="31">
        <v>880</v>
      </c>
      <c r="M190" s="31">
        <v>15.90577</v>
      </c>
      <c r="N190" s="1"/>
      <c r="O190" s="1"/>
    </row>
    <row r="191" spans="1:15" ht="12.75" customHeight="1">
      <c r="A191" s="56">
        <v>182</v>
      </c>
      <c r="B191" s="31" t="s">
        <v>535</v>
      </c>
      <c r="C191" s="31">
        <v>1222.0999999999999</v>
      </c>
      <c r="D191" s="40">
        <v>1233.4166666666667</v>
      </c>
      <c r="E191" s="40">
        <v>1198.6833333333334</v>
      </c>
      <c r="F191" s="40">
        <v>1175.2666666666667</v>
      </c>
      <c r="G191" s="40">
        <v>1140.5333333333333</v>
      </c>
      <c r="H191" s="40">
        <v>1256.8333333333335</v>
      </c>
      <c r="I191" s="40">
        <v>1291.5666666666666</v>
      </c>
      <c r="J191" s="40">
        <v>1314.9833333333336</v>
      </c>
      <c r="K191" s="31">
        <v>1268.1500000000001</v>
      </c>
      <c r="L191" s="31">
        <v>1210</v>
      </c>
      <c r="M191" s="31">
        <v>2.1476299999999999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3458.4</v>
      </c>
      <c r="D192" s="40">
        <v>3471.5500000000006</v>
      </c>
      <c r="E192" s="40">
        <v>3427.1500000000015</v>
      </c>
      <c r="F192" s="40">
        <v>3395.900000000001</v>
      </c>
      <c r="G192" s="40">
        <v>3351.5000000000018</v>
      </c>
      <c r="H192" s="40">
        <v>3502.8000000000011</v>
      </c>
      <c r="I192" s="40">
        <v>3547.2</v>
      </c>
      <c r="J192" s="40">
        <v>3578.4500000000007</v>
      </c>
      <c r="K192" s="31">
        <v>3515.95</v>
      </c>
      <c r="L192" s="31">
        <v>3440.3</v>
      </c>
      <c r="M192" s="31">
        <v>31.679359999999999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812.75</v>
      </c>
      <c r="D193" s="40">
        <v>819.75</v>
      </c>
      <c r="E193" s="40">
        <v>800.45</v>
      </c>
      <c r="F193" s="40">
        <v>788.15000000000009</v>
      </c>
      <c r="G193" s="40">
        <v>768.85000000000014</v>
      </c>
      <c r="H193" s="40">
        <v>832.05</v>
      </c>
      <c r="I193" s="40">
        <v>851.34999999999991</v>
      </c>
      <c r="J193" s="40">
        <v>863.64999999999986</v>
      </c>
      <c r="K193" s="31">
        <v>839.05</v>
      </c>
      <c r="L193" s="31">
        <v>807.45</v>
      </c>
      <c r="M193" s="31">
        <v>19.513839999999998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6029.8</v>
      </c>
      <c r="D194" s="40">
        <v>6147.833333333333</v>
      </c>
      <c r="E194" s="40">
        <v>5881.9666666666662</v>
      </c>
      <c r="F194" s="40">
        <v>5734.1333333333332</v>
      </c>
      <c r="G194" s="40">
        <v>5468.2666666666664</v>
      </c>
      <c r="H194" s="40">
        <v>6295.6666666666661</v>
      </c>
      <c r="I194" s="40">
        <v>6561.5333333333328</v>
      </c>
      <c r="J194" s="40">
        <v>6709.3666666666659</v>
      </c>
      <c r="K194" s="31">
        <v>6413.7</v>
      </c>
      <c r="L194" s="31">
        <v>6000</v>
      </c>
      <c r="M194" s="31">
        <v>2.5746500000000001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486.1</v>
      </c>
      <c r="D195" s="40">
        <v>492.25</v>
      </c>
      <c r="E195" s="40">
        <v>472.25</v>
      </c>
      <c r="F195" s="40">
        <v>458.4</v>
      </c>
      <c r="G195" s="40">
        <v>438.4</v>
      </c>
      <c r="H195" s="40">
        <v>506.1</v>
      </c>
      <c r="I195" s="40">
        <v>526.1</v>
      </c>
      <c r="J195" s="40">
        <v>539.95000000000005</v>
      </c>
      <c r="K195" s="31">
        <v>512.25</v>
      </c>
      <c r="L195" s="31">
        <v>478.4</v>
      </c>
      <c r="M195" s="31">
        <v>400.44848999999999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227.65</v>
      </c>
      <c r="D196" s="40">
        <v>230.01666666666665</v>
      </c>
      <c r="E196" s="40">
        <v>221.6333333333333</v>
      </c>
      <c r="F196" s="40">
        <v>215.61666666666665</v>
      </c>
      <c r="G196" s="40">
        <v>207.23333333333329</v>
      </c>
      <c r="H196" s="40">
        <v>236.0333333333333</v>
      </c>
      <c r="I196" s="40">
        <v>244.41666666666663</v>
      </c>
      <c r="J196" s="40">
        <v>250.43333333333331</v>
      </c>
      <c r="K196" s="31">
        <v>238.4</v>
      </c>
      <c r="L196" s="31">
        <v>224</v>
      </c>
      <c r="M196" s="31">
        <v>624.59802000000002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1165.05</v>
      </c>
      <c r="D197" s="40">
        <v>1169.2833333333333</v>
      </c>
      <c r="E197" s="40">
        <v>1141.7666666666667</v>
      </c>
      <c r="F197" s="40">
        <v>1118.4833333333333</v>
      </c>
      <c r="G197" s="40">
        <v>1090.9666666666667</v>
      </c>
      <c r="H197" s="40">
        <v>1192.5666666666666</v>
      </c>
      <c r="I197" s="40">
        <v>1220.083333333333</v>
      </c>
      <c r="J197" s="40">
        <v>1243.3666666666666</v>
      </c>
      <c r="K197" s="31">
        <v>1196.8</v>
      </c>
      <c r="L197" s="31">
        <v>1146</v>
      </c>
      <c r="M197" s="31">
        <v>96.210009999999997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1541.3</v>
      </c>
      <c r="D198" s="40">
        <v>1547.7</v>
      </c>
      <c r="E198" s="40">
        <v>1513.6000000000001</v>
      </c>
      <c r="F198" s="40">
        <v>1485.9</v>
      </c>
      <c r="G198" s="40">
        <v>1451.8000000000002</v>
      </c>
      <c r="H198" s="40">
        <v>1575.4</v>
      </c>
      <c r="I198" s="40">
        <v>1609.5</v>
      </c>
      <c r="J198" s="40">
        <v>1637.2</v>
      </c>
      <c r="K198" s="31">
        <v>1581.8</v>
      </c>
      <c r="L198" s="31">
        <v>1520</v>
      </c>
      <c r="M198" s="31">
        <v>19.51782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989.3</v>
      </c>
      <c r="D199" s="40">
        <v>989.56666666666661</v>
      </c>
      <c r="E199" s="40">
        <v>975.73333333333323</v>
      </c>
      <c r="F199" s="40">
        <v>962.16666666666663</v>
      </c>
      <c r="G199" s="40">
        <v>948.33333333333326</v>
      </c>
      <c r="H199" s="40">
        <v>1003.1333333333332</v>
      </c>
      <c r="I199" s="40">
        <v>1016.9666666666667</v>
      </c>
      <c r="J199" s="40">
        <v>1030.5333333333333</v>
      </c>
      <c r="K199" s="31">
        <v>1003.4</v>
      </c>
      <c r="L199" s="31">
        <v>976</v>
      </c>
      <c r="M199" s="31">
        <v>4.3014099999999997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2391.3000000000002</v>
      </c>
      <c r="D200" s="40">
        <v>2412.2333333333336</v>
      </c>
      <c r="E200" s="40">
        <v>2332.0666666666671</v>
      </c>
      <c r="F200" s="40">
        <v>2272.8333333333335</v>
      </c>
      <c r="G200" s="40">
        <v>2192.666666666667</v>
      </c>
      <c r="H200" s="40">
        <v>2471.4666666666672</v>
      </c>
      <c r="I200" s="40">
        <v>2551.6333333333332</v>
      </c>
      <c r="J200" s="40">
        <v>2610.8666666666672</v>
      </c>
      <c r="K200" s="31">
        <v>2492.4</v>
      </c>
      <c r="L200" s="31">
        <v>2353</v>
      </c>
      <c r="M200" s="31">
        <v>13.613289999999999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2753.15</v>
      </c>
      <c r="D201" s="40">
        <v>2764.8166666666671</v>
      </c>
      <c r="E201" s="40">
        <v>2723.6333333333341</v>
      </c>
      <c r="F201" s="40">
        <v>2694.1166666666672</v>
      </c>
      <c r="G201" s="40">
        <v>2652.9333333333343</v>
      </c>
      <c r="H201" s="40">
        <v>2794.3333333333339</v>
      </c>
      <c r="I201" s="40">
        <v>2835.5166666666673</v>
      </c>
      <c r="J201" s="40">
        <v>2865.0333333333338</v>
      </c>
      <c r="K201" s="31">
        <v>2806</v>
      </c>
      <c r="L201" s="31">
        <v>2735.3</v>
      </c>
      <c r="M201" s="31">
        <v>1.2785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512.04999999999995</v>
      </c>
      <c r="D202" s="40">
        <v>514.98333333333323</v>
      </c>
      <c r="E202" s="40">
        <v>504.96666666666647</v>
      </c>
      <c r="F202" s="40">
        <v>497.88333333333321</v>
      </c>
      <c r="G202" s="40">
        <v>487.86666666666645</v>
      </c>
      <c r="H202" s="40">
        <v>522.06666666666649</v>
      </c>
      <c r="I202" s="40">
        <v>532.08333333333314</v>
      </c>
      <c r="J202" s="40">
        <v>539.16666666666652</v>
      </c>
      <c r="K202" s="31">
        <v>525</v>
      </c>
      <c r="L202" s="31">
        <v>507.9</v>
      </c>
      <c r="M202" s="31">
        <v>5.83012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1112.8</v>
      </c>
      <c r="D203" s="40">
        <v>1117.9833333333333</v>
      </c>
      <c r="E203" s="40">
        <v>1096.4166666666667</v>
      </c>
      <c r="F203" s="40">
        <v>1080.0333333333333</v>
      </c>
      <c r="G203" s="40">
        <v>1058.4666666666667</v>
      </c>
      <c r="H203" s="40">
        <v>1134.3666666666668</v>
      </c>
      <c r="I203" s="40">
        <v>1155.9333333333334</v>
      </c>
      <c r="J203" s="40">
        <v>1172.3166666666668</v>
      </c>
      <c r="K203" s="31">
        <v>1139.55</v>
      </c>
      <c r="L203" s="31">
        <v>1101.5999999999999</v>
      </c>
      <c r="M203" s="31">
        <v>7.2444300000000004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716.5</v>
      </c>
      <c r="D204" s="40">
        <v>723.44999999999993</v>
      </c>
      <c r="E204" s="40">
        <v>699.79999999999984</v>
      </c>
      <c r="F204" s="40">
        <v>683.09999999999991</v>
      </c>
      <c r="G204" s="40">
        <v>659.44999999999982</v>
      </c>
      <c r="H204" s="40">
        <v>740.14999999999986</v>
      </c>
      <c r="I204" s="40">
        <v>763.8</v>
      </c>
      <c r="J204" s="40">
        <v>780.49999999999989</v>
      </c>
      <c r="K204" s="31">
        <v>747.1</v>
      </c>
      <c r="L204" s="31">
        <v>706.75</v>
      </c>
      <c r="M204" s="31">
        <v>20.412780000000001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7653.8</v>
      </c>
      <c r="D205" s="40">
        <v>7671</v>
      </c>
      <c r="E205" s="40">
        <v>7533.4</v>
      </c>
      <c r="F205" s="40">
        <v>7413</v>
      </c>
      <c r="G205" s="40">
        <v>7275.4</v>
      </c>
      <c r="H205" s="40">
        <v>7791.4</v>
      </c>
      <c r="I205" s="40">
        <v>7929</v>
      </c>
      <c r="J205" s="40">
        <v>8049.4</v>
      </c>
      <c r="K205" s="31">
        <v>7808.6</v>
      </c>
      <c r="L205" s="31">
        <v>7550.6</v>
      </c>
      <c r="M205" s="31">
        <v>3.83629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43.85</v>
      </c>
      <c r="D206" s="40">
        <v>44.933333333333337</v>
      </c>
      <c r="E206" s="40">
        <v>42.516666666666673</v>
      </c>
      <c r="F206" s="40">
        <v>41.183333333333337</v>
      </c>
      <c r="G206" s="40">
        <v>38.766666666666673</v>
      </c>
      <c r="H206" s="40">
        <v>46.266666666666673</v>
      </c>
      <c r="I206" s="40">
        <v>48.68333333333333</v>
      </c>
      <c r="J206" s="40">
        <v>50.016666666666673</v>
      </c>
      <c r="K206" s="31">
        <v>47.35</v>
      </c>
      <c r="L206" s="31">
        <v>43.6</v>
      </c>
      <c r="M206" s="31">
        <v>175.14055999999999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1586.8</v>
      </c>
      <c r="D207" s="40">
        <v>1597.7333333333333</v>
      </c>
      <c r="E207" s="40">
        <v>1556.8666666666668</v>
      </c>
      <c r="F207" s="40">
        <v>1526.9333333333334</v>
      </c>
      <c r="G207" s="40">
        <v>1486.0666666666668</v>
      </c>
      <c r="H207" s="40">
        <v>1627.6666666666667</v>
      </c>
      <c r="I207" s="40">
        <v>1668.5333333333331</v>
      </c>
      <c r="J207" s="40">
        <v>1698.4666666666667</v>
      </c>
      <c r="K207" s="31">
        <v>1638.6</v>
      </c>
      <c r="L207" s="31">
        <v>1567.8</v>
      </c>
      <c r="M207" s="31">
        <v>2.4480300000000002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919.95</v>
      </c>
      <c r="D208" s="40">
        <v>924.33333333333337</v>
      </c>
      <c r="E208" s="40">
        <v>900.66666666666674</v>
      </c>
      <c r="F208" s="40">
        <v>881.38333333333333</v>
      </c>
      <c r="G208" s="40">
        <v>857.7166666666667</v>
      </c>
      <c r="H208" s="40">
        <v>943.61666666666679</v>
      </c>
      <c r="I208" s="40">
        <v>967.28333333333353</v>
      </c>
      <c r="J208" s="40">
        <v>986.56666666666683</v>
      </c>
      <c r="K208" s="31">
        <v>948</v>
      </c>
      <c r="L208" s="31">
        <v>905.05</v>
      </c>
      <c r="M208" s="31">
        <v>34.604590000000002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912.65</v>
      </c>
      <c r="D209" s="40">
        <v>923.23333333333323</v>
      </c>
      <c r="E209" s="40">
        <v>887.56666666666649</v>
      </c>
      <c r="F209" s="40">
        <v>862.48333333333323</v>
      </c>
      <c r="G209" s="40">
        <v>826.81666666666649</v>
      </c>
      <c r="H209" s="40">
        <v>948.31666666666649</v>
      </c>
      <c r="I209" s="40">
        <v>983.98333333333323</v>
      </c>
      <c r="J209" s="40">
        <v>1009.0666666666665</v>
      </c>
      <c r="K209" s="31">
        <v>958.9</v>
      </c>
      <c r="L209" s="31">
        <v>898.15</v>
      </c>
      <c r="M209" s="31">
        <v>4.1817299999999999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328.35</v>
      </c>
      <c r="D210" s="40">
        <v>323.45</v>
      </c>
      <c r="E210" s="40">
        <v>314.5</v>
      </c>
      <c r="F210" s="40">
        <v>300.65000000000003</v>
      </c>
      <c r="G210" s="40">
        <v>291.70000000000005</v>
      </c>
      <c r="H210" s="40">
        <v>337.29999999999995</v>
      </c>
      <c r="I210" s="40">
        <v>346.24999999999989</v>
      </c>
      <c r="J210" s="40">
        <v>360.09999999999991</v>
      </c>
      <c r="K210" s="31">
        <v>332.4</v>
      </c>
      <c r="L210" s="31">
        <v>309.60000000000002</v>
      </c>
      <c r="M210" s="31">
        <v>586.48584000000005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10.6</v>
      </c>
      <c r="D211" s="40">
        <v>10.583333333333334</v>
      </c>
      <c r="E211" s="40">
        <v>10.266666666666667</v>
      </c>
      <c r="F211" s="40">
        <v>9.9333333333333336</v>
      </c>
      <c r="G211" s="40">
        <v>9.6166666666666671</v>
      </c>
      <c r="H211" s="40">
        <v>10.916666666666668</v>
      </c>
      <c r="I211" s="40">
        <v>11.233333333333334</v>
      </c>
      <c r="J211" s="40">
        <v>11.566666666666668</v>
      </c>
      <c r="K211" s="31">
        <v>10.9</v>
      </c>
      <c r="L211" s="31">
        <v>10.25</v>
      </c>
      <c r="M211" s="31">
        <v>4703.1612500000001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1185.4000000000001</v>
      </c>
      <c r="D212" s="40">
        <v>1199.9166666666667</v>
      </c>
      <c r="E212" s="40">
        <v>1158.4833333333336</v>
      </c>
      <c r="F212" s="40">
        <v>1131.5666666666668</v>
      </c>
      <c r="G212" s="40">
        <v>1090.1333333333337</v>
      </c>
      <c r="H212" s="40">
        <v>1226.8333333333335</v>
      </c>
      <c r="I212" s="40">
        <v>1268.2666666666664</v>
      </c>
      <c r="J212" s="40">
        <v>1295.1833333333334</v>
      </c>
      <c r="K212" s="31">
        <v>1241.3499999999999</v>
      </c>
      <c r="L212" s="31">
        <v>1173</v>
      </c>
      <c r="M212" s="31">
        <v>7.5852700000000004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2155.75</v>
      </c>
      <c r="D213" s="40">
        <v>2188.2000000000003</v>
      </c>
      <c r="E213" s="40">
        <v>2093.5500000000006</v>
      </c>
      <c r="F213" s="40">
        <v>2031.3500000000004</v>
      </c>
      <c r="G213" s="40">
        <v>1936.7000000000007</v>
      </c>
      <c r="H213" s="40">
        <v>2250.4000000000005</v>
      </c>
      <c r="I213" s="40">
        <v>2345.0500000000002</v>
      </c>
      <c r="J213" s="40">
        <v>2407.2500000000005</v>
      </c>
      <c r="K213" s="31">
        <v>2282.85</v>
      </c>
      <c r="L213" s="31">
        <v>2126</v>
      </c>
      <c r="M213" s="31">
        <v>1.61266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644.04999999999995</v>
      </c>
      <c r="D214" s="40">
        <v>647.5</v>
      </c>
      <c r="E214" s="40">
        <v>634.54999999999995</v>
      </c>
      <c r="F214" s="40">
        <v>625.04999999999995</v>
      </c>
      <c r="G214" s="40">
        <v>612.09999999999991</v>
      </c>
      <c r="H214" s="40">
        <v>657</v>
      </c>
      <c r="I214" s="40">
        <v>669.95</v>
      </c>
      <c r="J214" s="40">
        <v>679.45</v>
      </c>
      <c r="K214" s="40">
        <v>660.45</v>
      </c>
      <c r="L214" s="40">
        <v>638</v>
      </c>
      <c r="M214" s="40">
        <v>57.912170000000003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12.55</v>
      </c>
      <c r="D215" s="40">
        <v>12.65</v>
      </c>
      <c r="E215" s="40">
        <v>12.4</v>
      </c>
      <c r="F215" s="40">
        <v>12.25</v>
      </c>
      <c r="G215" s="40">
        <v>12</v>
      </c>
      <c r="H215" s="40">
        <v>12.8</v>
      </c>
      <c r="I215" s="40">
        <v>13.05</v>
      </c>
      <c r="J215" s="40">
        <v>13.200000000000001</v>
      </c>
      <c r="K215" s="40">
        <v>12.9</v>
      </c>
      <c r="L215" s="40">
        <v>12.5</v>
      </c>
      <c r="M215" s="40">
        <v>846.12273000000005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298.95</v>
      </c>
      <c r="D216" s="40">
        <v>302.28333333333336</v>
      </c>
      <c r="E216" s="40">
        <v>289.56666666666672</v>
      </c>
      <c r="F216" s="40">
        <v>280.18333333333334</v>
      </c>
      <c r="G216" s="40">
        <v>267.4666666666667</v>
      </c>
      <c r="H216" s="40">
        <v>311.66666666666674</v>
      </c>
      <c r="I216" s="40">
        <v>324.38333333333333</v>
      </c>
      <c r="J216" s="40">
        <v>333.76666666666677</v>
      </c>
      <c r="K216" s="40">
        <v>315</v>
      </c>
      <c r="L216" s="40">
        <v>292.89999999999998</v>
      </c>
      <c r="M216" s="40">
        <v>153.65142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C20" sqref="C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50"/>
      <c r="B1" s="551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44523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43" t="s">
        <v>16</v>
      </c>
      <c r="B9" s="545" t="s">
        <v>18</v>
      </c>
      <c r="C9" s="549" t="s">
        <v>20</v>
      </c>
      <c r="D9" s="549" t="s">
        <v>21</v>
      </c>
      <c r="E9" s="540" t="s">
        <v>22</v>
      </c>
      <c r="F9" s="541"/>
      <c r="G9" s="542"/>
      <c r="H9" s="540" t="s">
        <v>23</v>
      </c>
      <c r="I9" s="541"/>
      <c r="J9" s="542"/>
      <c r="K9" s="26"/>
      <c r="L9" s="27"/>
      <c r="M9" s="53"/>
      <c r="N9" s="1"/>
      <c r="O9" s="1"/>
    </row>
    <row r="10" spans="1:15" ht="42.75" customHeight="1">
      <c r="A10" s="547"/>
      <c r="B10" s="548"/>
      <c r="C10" s="548"/>
      <c r="D10" s="54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25250.9</v>
      </c>
      <c r="D11" s="40">
        <v>25283.966666666664</v>
      </c>
      <c r="E11" s="40">
        <v>24967.933333333327</v>
      </c>
      <c r="F11" s="40">
        <v>24684.966666666664</v>
      </c>
      <c r="G11" s="40">
        <v>24368.933333333327</v>
      </c>
      <c r="H11" s="40">
        <v>25566.933333333327</v>
      </c>
      <c r="I11" s="40">
        <v>25882.96666666666</v>
      </c>
      <c r="J11" s="40">
        <v>26165.933333333327</v>
      </c>
      <c r="K11" s="31">
        <v>25600</v>
      </c>
      <c r="L11" s="31">
        <v>25001</v>
      </c>
      <c r="M11" s="31">
        <v>2.2239999999999999E-2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505.95</v>
      </c>
      <c r="D12" s="40">
        <v>514.19999999999993</v>
      </c>
      <c r="E12" s="40">
        <v>495.24999999999989</v>
      </c>
      <c r="F12" s="40">
        <v>484.54999999999995</v>
      </c>
      <c r="G12" s="40">
        <v>465.59999999999991</v>
      </c>
      <c r="H12" s="40">
        <v>524.89999999999986</v>
      </c>
      <c r="I12" s="40">
        <v>543.84999999999991</v>
      </c>
      <c r="J12" s="40">
        <v>554.54999999999984</v>
      </c>
      <c r="K12" s="31">
        <v>533.15</v>
      </c>
      <c r="L12" s="31">
        <v>503.5</v>
      </c>
      <c r="M12" s="31">
        <v>2.56887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912.45</v>
      </c>
      <c r="D13" s="40">
        <v>927.15</v>
      </c>
      <c r="E13" s="40">
        <v>885.3</v>
      </c>
      <c r="F13" s="40">
        <v>858.15</v>
      </c>
      <c r="G13" s="40">
        <v>816.3</v>
      </c>
      <c r="H13" s="40">
        <v>954.3</v>
      </c>
      <c r="I13" s="40">
        <v>996.15000000000009</v>
      </c>
      <c r="J13" s="40">
        <v>1023.3</v>
      </c>
      <c r="K13" s="31">
        <v>969</v>
      </c>
      <c r="L13" s="31">
        <v>900</v>
      </c>
      <c r="M13" s="31">
        <v>19.142060000000001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2777.05</v>
      </c>
      <c r="D14" s="40">
        <v>2777.4666666666672</v>
      </c>
      <c r="E14" s="40">
        <v>2735.1333333333341</v>
      </c>
      <c r="F14" s="40">
        <v>2693.2166666666672</v>
      </c>
      <c r="G14" s="40">
        <v>2650.8833333333341</v>
      </c>
      <c r="H14" s="40">
        <v>2819.3833333333341</v>
      </c>
      <c r="I14" s="40">
        <v>2861.7166666666672</v>
      </c>
      <c r="J14" s="40">
        <v>2903.6333333333341</v>
      </c>
      <c r="K14" s="31">
        <v>2819.8</v>
      </c>
      <c r="L14" s="31">
        <v>2735.55</v>
      </c>
      <c r="M14" s="31">
        <v>0.40406999999999998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2099.8000000000002</v>
      </c>
      <c r="D15" s="40">
        <v>2087.5666666666671</v>
      </c>
      <c r="E15" s="40">
        <v>1990.483333333334</v>
      </c>
      <c r="F15" s="40">
        <v>1881.166666666667</v>
      </c>
      <c r="G15" s="40">
        <v>1784.0833333333339</v>
      </c>
      <c r="H15" s="40">
        <v>2196.8833333333341</v>
      </c>
      <c r="I15" s="40">
        <v>2293.9666666666672</v>
      </c>
      <c r="J15" s="40">
        <v>2403.2833333333342</v>
      </c>
      <c r="K15" s="31">
        <v>2184.65</v>
      </c>
      <c r="L15" s="31">
        <v>1978.25</v>
      </c>
      <c r="M15" s="31">
        <v>2.4092799999999999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19512.099999999999</v>
      </c>
      <c r="D16" s="40">
        <v>19567.383333333335</v>
      </c>
      <c r="E16" s="40">
        <v>19394.866666666669</v>
      </c>
      <c r="F16" s="40">
        <v>19277.633333333335</v>
      </c>
      <c r="G16" s="40">
        <v>19105.116666666669</v>
      </c>
      <c r="H16" s="40">
        <v>19684.616666666669</v>
      </c>
      <c r="I16" s="40">
        <v>19857.133333333339</v>
      </c>
      <c r="J16" s="40">
        <v>19974.366666666669</v>
      </c>
      <c r="K16" s="31">
        <v>19739.900000000001</v>
      </c>
      <c r="L16" s="31">
        <v>19450.150000000001</v>
      </c>
      <c r="M16" s="31">
        <v>0.10911999999999999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100.25</v>
      </c>
      <c r="D17" s="40">
        <v>100.78333333333335</v>
      </c>
      <c r="E17" s="40">
        <v>98.466666666666697</v>
      </c>
      <c r="F17" s="40">
        <v>96.683333333333351</v>
      </c>
      <c r="G17" s="40">
        <v>94.366666666666703</v>
      </c>
      <c r="H17" s="40">
        <v>102.56666666666669</v>
      </c>
      <c r="I17" s="40">
        <v>104.88333333333333</v>
      </c>
      <c r="J17" s="40">
        <v>106.66666666666669</v>
      </c>
      <c r="K17" s="31">
        <v>103.1</v>
      </c>
      <c r="L17" s="31">
        <v>99</v>
      </c>
      <c r="M17" s="31">
        <v>20.59731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269.55</v>
      </c>
      <c r="D18" s="40">
        <v>272.86666666666673</v>
      </c>
      <c r="E18" s="40">
        <v>262.88333333333344</v>
      </c>
      <c r="F18" s="40">
        <v>256.2166666666667</v>
      </c>
      <c r="G18" s="40">
        <v>246.23333333333341</v>
      </c>
      <c r="H18" s="40">
        <v>279.53333333333347</v>
      </c>
      <c r="I18" s="40">
        <v>289.51666666666671</v>
      </c>
      <c r="J18" s="40">
        <v>296.18333333333351</v>
      </c>
      <c r="K18" s="31">
        <v>282.85000000000002</v>
      </c>
      <c r="L18" s="31">
        <v>266.2</v>
      </c>
      <c r="M18" s="31">
        <v>80.49409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2373.5500000000002</v>
      </c>
      <c r="D19" s="40">
        <v>2391.1833333333334</v>
      </c>
      <c r="E19" s="40">
        <v>2337.3666666666668</v>
      </c>
      <c r="F19" s="40">
        <v>2301.1833333333334</v>
      </c>
      <c r="G19" s="40">
        <v>2247.3666666666668</v>
      </c>
      <c r="H19" s="40">
        <v>2427.3666666666668</v>
      </c>
      <c r="I19" s="40">
        <v>2481.1833333333334</v>
      </c>
      <c r="J19" s="40">
        <v>2517.3666666666668</v>
      </c>
      <c r="K19" s="31">
        <v>2445</v>
      </c>
      <c r="L19" s="31">
        <v>2355</v>
      </c>
      <c r="M19" s="31">
        <v>2.4468700000000001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1675.75</v>
      </c>
      <c r="D20" s="40">
        <v>1662.3999999999999</v>
      </c>
      <c r="E20" s="40">
        <v>1623.3999999999996</v>
      </c>
      <c r="F20" s="40">
        <v>1571.0499999999997</v>
      </c>
      <c r="G20" s="40">
        <v>1532.0499999999995</v>
      </c>
      <c r="H20" s="40">
        <v>1714.7499999999998</v>
      </c>
      <c r="I20" s="40">
        <v>1753.7500000000002</v>
      </c>
      <c r="J20" s="40">
        <v>1806.1</v>
      </c>
      <c r="K20" s="31">
        <v>1701.4</v>
      </c>
      <c r="L20" s="31">
        <v>1610.05</v>
      </c>
      <c r="M20" s="31">
        <v>25.521699999999999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1340.95</v>
      </c>
      <c r="D21" s="40">
        <v>1343.3666666666668</v>
      </c>
      <c r="E21" s="40">
        <v>1318.8333333333335</v>
      </c>
      <c r="F21" s="40">
        <v>1296.7166666666667</v>
      </c>
      <c r="G21" s="40">
        <v>1272.1833333333334</v>
      </c>
      <c r="H21" s="40">
        <v>1365.4833333333336</v>
      </c>
      <c r="I21" s="40">
        <v>1390.0166666666669</v>
      </c>
      <c r="J21" s="40">
        <v>1412.1333333333337</v>
      </c>
      <c r="K21" s="31">
        <v>1367.9</v>
      </c>
      <c r="L21" s="31">
        <v>1321.25</v>
      </c>
      <c r="M21" s="31">
        <v>27.25159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715</v>
      </c>
      <c r="D22" s="40">
        <v>717.4666666666667</v>
      </c>
      <c r="E22" s="40">
        <v>701.53333333333342</v>
      </c>
      <c r="F22" s="40">
        <v>688.06666666666672</v>
      </c>
      <c r="G22" s="40">
        <v>672.13333333333344</v>
      </c>
      <c r="H22" s="40">
        <v>730.93333333333339</v>
      </c>
      <c r="I22" s="40">
        <v>746.86666666666679</v>
      </c>
      <c r="J22" s="40">
        <v>760.33333333333337</v>
      </c>
      <c r="K22" s="31">
        <v>733.4</v>
      </c>
      <c r="L22" s="31">
        <v>704</v>
      </c>
      <c r="M22" s="31">
        <v>35.575600000000001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1913.45</v>
      </c>
      <c r="D23" s="40">
        <v>1888.7166666666665</v>
      </c>
      <c r="E23" s="40">
        <v>1842.383333333333</v>
      </c>
      <c r="F23" s="40">
        <v>1771.3166666666666</v>
      </c>
      <c r="G23" s="40">
        <v>1724.9833333333331</v>
      </c>
      <c r="H23" s="40">
        <v>1959.7833333333328</v>
      </c>
      <c r="I23" s="40">
        <v>2006.1166666666663</v>
      </c>
      <c r="J23" s="40">
        <v>2077.1833333333325</v>
      </c>
      <c r="K23" s="31">
        <v>1935.05</v>
      </c>
      <c r="L23" s="31">
        <v>1817.65</v>
      </c>
      <c r="M23" s="31">
        <v>0.79040999999999995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325.95</v>
      </c>
      <c r="D24" s="40">
        <v>328.75</v>
      </c>
      <c r="E24" s="40">
        <v>318.89999999999998</v>
      </c>
      <c r="F24" s="40">
        <v>311.84999999999997</v>
      </c>
      <c r="G24" s="40">
        <v>301.99999999999994</v>
      </c>
      <c r="H24" s="40">
        <v>335.8</v>
      </c>
      <c r="I24" s="40">
        <v>345.65000000000003</v>
      </c>
      <c r="J24" s="40">
        <v>352.70000000000005</v>
      </c>
      <c r="K24" s="31">
        <v>338.6</v>
      </c>
      <c r="L24" s="31">
        <v>321.7</v>
      </c>
      <c r="M24" s="31">
        <v>1.88134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194.45</v>
      </c>
      <c r="D25" s="40">
        <v>195.48333333333335</v>
      </c>
      <c r="E25" s="40">
        <v>191.16666666666669</v>
      </c>
      <c r="F25" s="40">
        <v>187.88333333333333</v>
      </c>
      <c r="G25" s="40">
        <v>183.56666666666666</v>
      </c>
      <c r="H25" s="40">
        <v>198.76666666666671</v>
      </c>
      <c r="I25" s="40">
        <v>203.08333333333337</v>
      </c>
      <c r="J25" s="40">
        <v>206.36666666666673</v>
      </c>
      <c r="K25" s="31">
        <v>199.8</v>
      </c>
      <c r="L25" s="31">
        <v>192.2</v>
      </c>
      <c r="M25" s="31">
        <v>6.8253599999999999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1105.75</v>
      </c>
      <c r="D26" s="40">
        <v>1118.5833333333333</v>
      </c>
      <c r="E26" s="40">
        <v>1067.1666666666665</v>
      </c>
      <c r="F26" s="40">
        <v>1028.5833333333333</v>
      </c>
      <c r="G26" s="40">
        <v>977.16666666666652</v>
      </c>
      <c r="H26" s="40">
        <v>1157.1666666666665</v>
      </c>
      <c r="I26" s="40">
        <v>1208.583333333333</v>
      </c>
      <c r="J26" s="40">
        <v>1247.1666666666665</v>
      </c>
      <c r="K26" s="31">
        <v>1170</v>
      </c>
      <c r="L26" s="31">
        <v>1080</v>
      </c>
      <c r="M26" s="31">
        <v>4.0781200000000002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1878.15</v>
      </c>
      <c r="D27" s="40">
        <v>1867.1833333333334</v>
      </c>
      <c r="E27" s="40">
        <v>1840.6666666666667</v>
      </c>
      <c r="F27" s="40">
        <v>1803.1833333333334</v>
      </c>
      <c r="G27" s="40">
        <v>1776.6666666666667</v>
      </c>
      <c r="H27" s="40">
        <v>1904.6666666666667</v>
      </c>
      <c r="I27" s="40">
        <v>1931.1833333333332</v>
      </c>
      <c r="J27" s="40">
        <v>1968.6666666666667</v>
      </c>
      <c r="K27" s="31">
        <v>1893.7</v>
      </c>
      <c r="L27" s="31">
        <v>1829.7</v>
      </c>
      <c r="M27" s="31">
        <v>0.38524000000000003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2094.1999999999998</v>
      </c>
      <c r="D28" s="40">
        <v>2103.0666666666666</v>
      </c>
      <c r="E28" s="40">
        <v>2068.1333333333332</v>
      </c>
      <c r="F28" s="40">
        <v>2042.0666666666666</v>
      </c>
      <c r="G28" s="40">
        <v>2007.1333333333332</v>
      </c>
      <c r="H28" s="40">
        <v>2129.1333333333332</v>
      </c>
      <c r="I28" s="40">
        <v>2164.0666666666666</v>
      </c>
      <c r="J28" s="40">
        <v>2190.1333333333332</v>
      </c>
      <c r="K28" s="31">
        <v>2138</v>
      </c>
      <c r="L28" s="31">
        <v>2077</v>
      </c>
      <c r="M28" s="31">
        <v>0.62955000000000005</v>
      </c>
      <c r="N28" s="1"/>
      <c r="O28" s="1"/>
    </row>
    <row r="29" spans="1:15" ht="12.75" customHeight="1">
      <c r="A29" s="31">
        <v>19</v>
      </c>
      <c r="B29" s="31" t="s">
        <v>300</v>
      </c>
      <c r="C29" s="31">
        <v>98.5</v>
      </c>
      <c r="D29" s="40">
        <v>100.61666666666667</v>
      </c>
      <c r="E29" s="40">
        <v>93.083333333333343</v>
      </c>
      <c r="F29" s="40">
        <v>87.666666666666671</v>
      </c>
      <c r="G29" s="40">
        <v>80.13333333333334</v>
      </c>
      <c r="H29" s="40">
        <v>106.03333333333335</v>
      </c>
      <c r="I29" s="40">
        <v>113.56666666666668</v>
      </c>
      <c r="J29" s="40">
        <v>118.98333333333335</v>
      </c>
      <c r="K29" s="31">
        <v>108.15</v>
      </c>
      <c r="L29" s="31">
        <v>95.2</v>
      </c>
      <c r="M29" s="31">
        <v>5.2037399999999998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3283.3</v>
      </c>
      <c r="D30" s="40">
        <v>3346.1666666666665</v>
      </c>
      <c r="E30" s="40">
        <v>3192.1333333333332</v>
      </c>
      <c r="F30" s="40">
        <v>3100.9666666666667</v>
      </c>
      <c r="G30" s="40">
        <v>2946.9333333333334</v>
      </c>
      <c r="H30" s="40">
        <v>3437.333333333333</v>
      </c>
      <c r="I30" s="40">
        <v>3591.3666666666668</v>
      </c>
      <c r="J30" s="40">
        <v>3682.5333333333328</v>
      </c>
      <c r="K30" s="31">
        <v>3500.2</v>
      </c>
      <c r="L30" s="31">
        <v>3255</v>
      </c>
      <c r="M30" s="31">
        <v>1.52539</v>
      </c>
      <c r="N30" s="1"/>
      <c r="O30" s="1"/>
    </row>
    <row r="31" spans="1:15" ht="12.75" customHeight="1">
      <c r="A31" s="31">
        <v>21</v>
      </c>
      <c r="B31" s="31" t="s">
        <v>301</v>
      </c>
      <c r="C31" s="31">
        <v>3171.85</v>
      </c>
      <c r="D31" s="40">
        <v>3208.65</v>
      </c>
      <c r="E31" s="40">
        <v>3112.2000000000003</v>
      </c>
      <c r="F31" s="40">
        <v>3052.55</v>
      </c>
      <c r="G31" s="40">
        <v>2956.1000000000004</v>
      </c>
      <c r="H31" s="40">
        <v>3268.3</v>
      </c>
      <c r="I31" s="40">
        <v>3364.75</v>
      </c>
      <c r="J31" s="40">
        <v>3424.4</v>
      </c>
      <c r="K31" s="31">
        <v>3305.1</v>
      </c>
      <c r="L31" s="31">
        <v>3149</v>
      </c>
      <c r="M31" s="31">
        <v>0.73175999999999997</v>
      </c>
      <c r="N31" s="1"/>
      <c r="O31" s="1"/>
    </row>
    <row r="32" spans="1:15" ht="12.75" customHeight="1">
      <c r="A32" s="31">
        <v>22</v>
      </c>
      <c r="B32" s="31" t="s">
        <v>302</v>
      </c>
      <c r="C32" s="31">
        <v>21.2</v>
      </c>
      <c r="D32" s="40">
        <v>21.433333333333334</v>
      </c>
      <c r="E32" s="40">
        <v>20.816666666666666</v>
      </c>
      <c r="F32" s="40">
        <v>20.433333333333334</v>
      </c>
      <c r="G32" s="40">
        <v>19.816666666666666</v>
      </c>
      <c r="H32" s="40">
        <v>21.816666666666666</v>
      </c>
      <c r="I32" s="40">
        <v>22.433333333333334</v>
      </c>
      <c r="J32" s="40">
        <v>22.816666666666666</v>
      </c>
      <c r="K32" s="31">
        <v>22.05</v>
      </c>
      <c r="L32" s="31">
        <v>21.05</v>
      </c>
      <c r="M32" s="31">
        <v>66.377340000000004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629.5</v>
      </c>
      <c r="D33" s="40">
        <v>634.75</v>
      </c>
      <c r="E33" s="40">
        <v>618.79999999999995</v>
      </c>
      <c r="F33" s="40">
        <v>608.09999999999991</v>
      </c>
      <c r="G33" s="40">
        <v>592.14999999999986</v>
      </c>
      <c r="H33" s="40">
        <v>645.45000000000005</v>
      </c>
      <c r="I33" s="40">
        <v>661.40000000000009</v>
      </c>
      <c r="J33" s="40">
        <v>672.10000000000014</v>
      </c>
      <c r="K33" s="31">
        <v>650.70000000000005</v>
      </c>
      <c r="L33" s="31">
        <v>624.04999999999995</v>
      </c>
      <c r="M33" s="31">
        <v>13.512930000000001</v>
      </c>
      <c r="N33" s="1"/>
      <c r="O33" s="1"/>
    </row>
    <row r="34" spans="1:15" ht="12.75" customHeight="1">
      <c r="A34" s="31">
        <v>24</v>
      </c>
      <c r="B34" s="31" t="s">
        <v>303</v>
      </c>
      <c r="C34" s="31">
        <v>3310.45</v>
      </c>
      <c r="D34" s="40">
        <v>3344.9833333333336</v>
      </c>
      <c r="E34" s="40">
        <v>3156.5666666666671</v>
      </c>
      <c r="F34" s="40">
        <v>3002.6833333333334</v>
      </c>
      <c r="G34" s="40">
        <v>2814.2666666666669</v>
      </c>
      <c r="H34" s="40">
        <v>3498.8666666666672</v>
      </c>
      <c r="I34" s="40">
        <v>3687.2833333333333</v>
      </c>
      <c r="J34" s="40">
        <v>3841.1666666666674</v>
      </c>
      <c r="K34" s="31">
        <v>3533.4</v>
      </c>
      <c r="L34" s="31">
        <v>3191.1</v>
      </c>
      <c r="M34" s="31">
        <v>1.27159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388.7</v>
      </c>
      <c r="D35" s="40">
        <v>392.18333333333334</v>
      </c>
      <c r="E35" s="40">
        <v>381.51666666666665</v>
      </c>
      <c r="F35" s="40">
        <v>374.33333333333331</v>
      </c>
      <c r="G35" s="40">
        <v>363.66666666666663</v>
      </c>
      <c r="H35" s="40">
        <v>399.36666666666667</v>
      </c>
      <c r="I35" s="40">
        <v>410.0333333333333</v>
      </c>
      <c r="J35" s="40">
        <v>417.2166666666667</v>
      </c>
      <c r="K35" s="31">
        <v>402.85</v>
      </c>
      <c r="L35" s="31">
        <v>385</v>
      </c>
      <c r="M35" s="31">
        <v>34.8489</v>
      </c>
      <c r="N35" s="1"/>
      <c r="O35" s="1"/>
    </row>
    <row r="36" spans="1:15" ht="12.75" customHeight="1">
      <c r="A36" s="31">
        <v>26</v>
      </c>
      <c r="B36" s="31" t="s">
        <v>980</v>
      </c>
      <c r="C36" s="31">
        <v>1068.75</v>
      </c>
      <c r="D36" s="40">
        <v>1081.1333333333332</v>
      </c>
      <c r="E36" s="40">
        <v>994.56666666666638</v>
      </c>
      <c r="F36" s="40">
        <v>920.38333333333321</v>
      </c>
      <c r="G36" s="40">
        <v>833.81666666666638</v>
      </c>
      <c r="H36" s="40">
        <v>1155.3166666666664</v>
      </c>
      <c r="I36" s="40">
        <v>1241.883333333333</v>
      </c>
      <c r="J36" s="40">
        <v>1316.0666666666664</v>
      </c>
      <c r="K36" s="31">
        <v>1167.7</v>
      </c>
      <c r="L36" s="31">
        <v>1006.95</v>
      </c>
      <c r="M36" s="31">
        <v>5.2041700000000004</v>
      </c>
      <c r="N36" s="1"/>
      <c r="O36" s="1"/>
    </row>
    <row r="37" spans="1:15" ht="12.75" customHeight="1">
      <c r="A37" s="31">
        <v>27</v>
      </c>
      <c r="B37" s="31" t="s">
        <v>819</v>
      </c>
      <c r="C37" s="31">
        <v>798.05</v>
      </c>
      <c r="D37" s="40">
        <v>807.94999999999993</v>
      </c>
      <c r="E37" s="40">
        <v>786.09999999999991</v>
      </c>
      <c r="F37" s="40">
        <v>774.15</v>
      </c>
      <c r="G37" s="40">
        <v>752.3</v>
      </c>
      <c r="H37" s="40">
        <v>819.89999999999986</v>
      </c>
      <c r="I37" s="40">
        <v>841.75</v>
      </c>
      <c r="J37" s="40">
        <v>853.69999999999982</v>
      </c>
      <c r="K37" s="31">
        <v>829.8</v>
      </c>
      <c r="L37" s="31">
        <v>796</v>
      </c>
      <c r="M37" s="31">
        <v>0.91522999999999999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895.3</v>
      </c>
      <c r="D38" s="40">
        <v>898.76666666666677</v>
      </c>
      <c r="E38" s="40">
        <v>879.53333333333353</v>
      </c>
      <c r="F38" s="40">
        <v>863.76666666666677</v>
      </c>
      <c r="G38" s="40">
        <v>844.53333333333353</v>
      </c>
      <c r="H38" s="40">
        <v>914.53333333333353</v>
      </c>
      <c r="I38" s="40">
        <v>933.76666666666688</v>
      </c>
      <c r="J38" s="40">
        <v>949.53333333333353</v>
      </c>
      <c r="K38" s="31">
        <v>918</v>
      </c>
      <c r="L38" s="31">
        <v>883</v>
      </c>
      <c r="M38" s="31">
        <v>5.2667999999999999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735.75</v>
      </c>
      <c r="D39" s="40">
        <v>740.76666666666677</v>
      </c>
      <c r="E39" s="40">
        <v>719.33333333333348</v>
      </c>
      <c r="F39" s="40">
        <v>702.91666666666674</v>
      </c>
      <c r="G39" s="40">
        <v>681.48333333333346</v>
      </c>
      <c r="H39" s="40">
        <v>757.18333333333351</v>
      </c>
      <c r="I39" s="40">
        <v>778.61666666666667</v>
      </c>
      <c r="J39" s="40">
        <v>795.03333333333353</v>
      </c>
      <c r="K39" s="31">
        <v>762.2</v>
      </c>
      <c r="L39" s="31">
        <v>724.35</v>
      </c>
      <c r="M39" s="31">
        <v>6.2420900000000001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5419.5</v>
      </c>
      <c r="D40" s="40">
        <v>5457.5</v>
      </c>
      <c r="E40" s="40">
        <v>5275</v>
      </c>
      <c r="F40" s="40">
        <v>5130.5</v>
      </c>
      <c r="G40" s="40">
        <v>4948</v>
      </c>
      <c r="H40" s="40">
        <v>5602</v>
      </c>
      <c r="I40" s="40">
        <v>5784.5</v>
      </c>
      <c r="J40" s="40">
        <v>5929</v>
      </c>
      <c r="K40" s="31">
        <v>5640</v>
      </c>
      <c r="L40" s="31">
        <v>5313</v>
      </c>
      <c r="M40" s="31">
        <v>12.046250000000001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217.3</v>
      </c>
      <c r="D41" s="40">
        <v>218.51666666666665</v>
      </c>
      <c r="E41" s="40">
        <v>213.48333333333329</v>
      </c>
      <c r="F41" s="40">
        <v>209.66666666666663</v>
      </c>
      <c r="G41" s="40">
        <v>204.63333333333327</v>
      </c>
      <c r="H41" s="40">
        <v>222.33333333333331</v>
      </c>
      <c r="I41" s="40">
        <v>227.36666666666667</v>
      </c>
      <c r="J41" s="40">
        <v>231.18333333333334</v>
      </c>
      <c r="K41" s="31">
        <v>223.55</v>
      </c>
      <c r="L41" s="31">
        <v>214.7</v>
      </c>
      <c r="M41" s="31">
        <v>29.635619999999999</v>
      </c>
      <c r="N41" s="1"/>
      <c r="O41" s="1"/>
    </row>
    <row r="42" spans="1:15" ht="12.75" customHeight="1">
      <c r="A42" s="31">
        <v>32</v>
      </c>
      <c r="B42" s="31" t="s">
        <v>304</v>
      </c>
      <c r="C42" s="31">
        <v>504.95</v>
      </c>
      <c r="D42" s="40">
        <v>506.5</v>
      </c>
      <c r="E42" s="40">
        <v>489.5</v>
      </c>
      <c r="F42" s="40">
        <v>474.05</v>
      </c>
      <c r="G42" s="40">
        <v>457.05</v>
      </c>
      <c r="H42" s="40">
        <v>521.95000000000005</v>
      </c>
      <c r="I42" s="40">
        <v>538.95000000000005</v>
      </c>
      <c r="J42" s="40">
        <v>554.4</v>
      </c>
      <c r="K42" s="31">
        <v>523.5</v>
      </c>
      <c r="L42" s="31">
        <v>491.05</v>
      </c>
      <c r="M42" s="31">
        <v>5.9440099999999996</v>
      </c>
      <c r="N42" s="1"/>
      <c r="O42" s="1"/>
    </row>
    <row r="43" spans="1:15" ht="12.75" customHeight="1">
      <c r="A43" s="31">
        <v>33</v>
      </c>
      <c r="B43" s="31" t="s">
        <v>305</v>
      </c>
      <c r="C43" s="31">
        <v>99.4</v>
      </c>
      <c r="D43" s="40">
        <v>101.26666666666667</v>
      </c>
      <c r="E43" s="40">
        <v>96.583333333333329</v>
      </c>
      <c r="F43" s="40">
        <v>93.766666666666666</v>
      </c>
      <c r="G43" s="40">
        <v>89.083333333333329</v>
      </c>
      <c r="H43" s="40">
        <v>104.08333333333333</v>
      </c>
      <c r="I43" s="40">
        <v>108.76666666666667</v>
      </c>
      <c r="J43" s="40">
        <v>111.58333333333333</v>
      </c>
      <c r="K43" s="31">
        <v>105.95</v>
      </c>
      <c r="L43" s="31">
        <v>98.45</v>
      </c>
      <c r="M43" s="31">
        <v>15.99794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133.65</v>
      </c>
      <c r="D44" s="40">
        <v>135.15</v>
      </c>
      <c r="E44" s="40">
        <v>129.4</v>
      </c>
      <c r="F44" s="40">
        <v>125.15</v>
      </c>
      <c r="G44" s="40">
        <v>119.4</v>
      </c>
      <c r="H44" s="40">
        <v>139.4</v>
      </c>
      <c r="I44" s="40">
        <v>145.15</v>
      </c>
      <c r="J44" s="40">
        <v>149.4</v>
      </c>
      <c r="K44" s="31">
        <v>140.9</v>
      </c>
      <c r="L44" s="31">
        <v>130.9</v>
      </c>
      <c r="M44" s="31">
        <v>194.13864000000001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3261.25</v>
      </c>
      <c r="D45" s="40">
        <v>3261.5500000000006</v>
      </c>
      <c r="E45" s="40">
        <v>3214.7500000000014</v>
      </c>
      <c r="F45" s="40">
        <v>3168.2500000000009</v>
      </c>
      <c r="G45" s="40">
        <v>3121.4500000000016</v>
      </c>
      <c r="H45" s="40">
        <v>3308.0500000000011</v>
      </c>
      <c r="I45" s="40">
        <v>3354.8500000000004</v>
      </c>
      <c r="J45" s="40">
        <v>3401.3500000000008</v>
      </c>
      <c r="K45" s="31">
        <v>3308.35</v>
      </c>
      <c r="L45" s="31">
        <v>3215.05</v>
      </c>
      <c r="M45" s="31">
        <v>21.4697</v>
      </c>
      <c r="N45" s="1"/>
      <c r="O45" s="1"/>
    </row>
    <row r="46" spans="1:15" ht="12.75" customHeight="1">
      <c r="A46" s="31">
        <v>36</v>
      </c>
      <c r="B46" s="31" t="s">
        <v>306</v>
      </c>
      <c r="C46" s="31">
        <v>191.8</v>
      </c>
      <c r="D46" s="40">
        <v>192.38333333333333</v>
      </c>
      <c r="E46" s="40">
        <v>186.16666666666666</v>
      </c>
      <c r="F46" s="40">
        <v>180.53333333333333</v>
      </c>
      <c r="G46" s="40">
        <v>174.31666666666666</v>
      </c>
      <c r="H46" s="40">
        <v>198.01666666666665</v>
      </c>
      <c r="I46" s="40">
        <v>204.23333333333335</v>
      </c>
      <c r="J46" s="40">
        <v>209.86666666666665</v>
      </c>
      <c r="K46" s="31">
        <v>198.6</v>
      </c>
      <c r="L46" s="31">
        <v>186.75</v>
      </c>
      <c r="M46" s="31">
        <v>3.1456599999999999</v>
      </c>
      <c r="N46" s="1"/>
      <c r="O46" s="1"/>
    </row>
    <row r="47" spans="1:15" ht="12.75" customHeight="1">
      <c r="A47" s="31">
        <v>37</v>
      </c>
      <c r="B47" s="31" t="s">
        <v>308</v>
      </c>
      <c r="C47" s="31">
        <v>2228.0500000000002</v>
      </c>
      <c r="D47" s="40">
        <v>2246.0166666666669</v>
      </c>
      <c r="E47" s="40">
        <v>2182.0333333333338</v>
      </c>
      <c r="F47" s="40">
        <v>2136.0166666666669</v>
      </c>
      <c r="G47" s="40">
        <v>2072.0333333333338</v>
      </c>
      <c r="H47" s="40">
        <v>2292.0333333333338</v>
      </c>
      <c r="I47" s="40">
        <v>2356.0166666666664</v>
      </c>
      <c r="J47" s="40">
        <v>2402.0333333333338</v>
      </c>
      <c r="K47" s="31">
        <v>2310</v>
      </c>
      <c r="L47" s="31">
        <v>2200</v>
      </c>
      <c r="M47" s="31">
        <v>7.1650700000000001</v>
      </c>
      <c r="N47" s="1"/>
      <c r="O47" s="1"/>
    </row>
    <row r="48" spans="1:15" ht="12.75" customHeight="1">
      <c r="A48" s="31">
        <v>38</v>
      </c>
      <c r="B48" s="31" t="s">
        <v>307</v>
      </c>
      <c r="C48" s="31">
        <v>3001.85</v>
      </c>
      <c r="D48" s="40">
        <v>3031.2333333333336</v>
      </c>
      <c r="E48" s="40">
        <v>2951.6166666666672</v>
      </c>
      <c r="F48" s="40">
        <v>2901.3833333333337</v>
      </c>
      <c r="G48" s="40">
        <v>2821.7666666666673</v>
      </c>
      <c r="H48" s="40">
        <v>3081.4666666666672</v>
      </c>
      <c r="I48" s="40">
        <v>3161.0833333333339</v>
      </c>
      <c r="J48" s="40">
        <v>3211.3166666666671</v>
      </c>
      <c r="K48" s="31">
        <v>3110.85</v>
      </c>
      <c r="L48" s="31">
        <v>2981</v>
      </c>
      <c r="M48" s="31">
        <v>0.16606000000000001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1654.55</v>
      </c>
      <c r="D49" s="40">
        <v>1641.5166666666667</v>
      </c>
      <c r="E49" s="40">
        <v>1623.0333333333333</v>
      </c>
      <c r="F49" s="40">
        <v>1591.5166666666667</v>
      </c>
      <c r="G49" s="40">
        <v>1573.0333333333333</v>
      </c>
      <c r="H49" s="40">
        <v>1673.0333333333333</v>
      </c>
      <c r="I49" s="40">
        <v>1691.5166666666664</v>
      </c>
      <c r="J49" s="40">
        <v>1723.0333333333333</v>
      </c>
      <c r="K49" s="31">
        <v>1660</v>
      </c>
      <c r="L49" s="31">
        <v>1610</v>
      </c>
      <c r="M49" s="31">
        <v>5.1227900000000002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8360.7000000000007</v>
      </c>
      <c r="D50" s="40">
        <v>8453.25</v>
      </c>
      <c r="E50" s="40">
        <v>8157.5</v>
      </c>
      <c r="F50" s="40">
        <v>7954.2999999999993</v>
      </c>
      <c r="G50" s="40">
        <v>7658.5499999999993</v>
      </c>
      <c r="H50" s="40">
        <v>8656.4500000000007</v>
      </c>
      <c r="I50" s="40">
        <v>8952.2000000000007</v>
      </c>
      <c r="J50" s="40">
        <v>9155.4000000000015</v>
      </c>
      <c r="K50" s="31">
        <v>8749</v>
      </c>
      <c r="L50" s="31">
        <v>8250.0499999999993</v>
      </c>
      <c r="M50" s="31">
        <v>0.45923999999999998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1191.25</v>
      </c>
      <c r="D51" s="40">
        <v>1198.6833333333334</v>
      </c>
      <c r="E51" s="40">
        <v>1166.6166666666668</v>
      </c>
      <c r="F51" s="40">
        <v>1141.9833333333333</v>
      </c>
      <c r="G51" s="40">
        <v>1109.9166666666667</v>
      </c>
      <c r="H51" s="40">
        <v>1223.3166666666668</v>
      </c>
      <c r="I51" s="40">
        <v>1255.3833333333334</v>
      </c>
      <c r="J51" s="40">
        <v>1280.0166666666669</v>
      </c>
      <c r="K51" s="31">
        <v>1230.75</v>
      </c>
      <c r="L51" s="31">
        <v>1174.05</v>
      </c>
      <c r="M51" s="31">
        <v>11.837339999999999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627.6</v>
      </c>
      <c r="D52" s="40">
        <v>630.2833333333333</v>
      </c>
      <c r="E52" s="40">
        <v>617.81666666666661</v>
      </c>
      <c r="F52" s="40">
        <v>608.0333333333333</v>
      </c>
      <c r="G52" s="40">
        <v>595.56666666666661</v>
      </c>
      <c r="H52" s="40">
        <v>640.06666666666661</v>
      </c>
      <c r="I52" s="40">
        <v>652.5333333333333</v>
      </c>
      <c r="J52" s="40">
        <v>662.31666666666661</v>
      </c>
      <c r="K52" s="31">
        <v>642.75</v>
      </c>
      <c r="L52" s="31">
        <v>620.5</v>
      </c>
      <c r="M52" s="31">
        <v>22.003419999999998</v>
      </c>
      <c r="N52" s="1"/>
      <c r="O52" s="1"/>
    </row>
    <row r="53" spans="1:15" ht="12.75" customHeight="1">
      <c r="A53" s="31">
        <v>43</v>
      </c>
      <c r="B53" s="31" t="s">
        <v>310</v>
      </c>
      <c r="C53" s="31">
        <v>544.45000000000005</v>
      </c>
      <c r="D53" s="40">
        <v>544.15</v>
      </c>
      <c r="E53" s="40">
        <v>531.29999999999995</v>
      </c>
      <c r="F53" s="40">
        <v>518.15</v>
      </c>
      <c r="G53" s="40">
        <v>505.29999999999995</v>
      </c>
      <c r="H53" s="40">
        <v>557.29999999999995</v>
      </c>
      <c r="I53" s="40">
        <v>570.15000000000009</v>
      </c>
      <c r="J53" s="40">
        <v>583.29999999999995</v>
      </c>
      <c r="K53" s="31">
        <v>557</v>
      </c>
      <c r="L53" s="31">
        <v>531</v>
      </c>
      <c r="M53" s="31">
        <v>1.74787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686.4</v>
      </c>
      <c r="D54" s="40">
        <v>692.26666666666677</v>
      </c>
      <c r="E54" s="40">
        <v>671.53333333333353</v>
      </c>
      <c r="F54" s="40">
        <v>656.66666666666674</v>
      </c>
      <c r="G54" s="40">
        <v>635.93333333333351</v>
      </c>
      <c r="H54" s="40">
        <v>707.13333333333355</v>
      </c>
      <c r="I54" s="40">
        <v>727.8666666666669</v>
      </c>
      <c r="J54" s="40">
        <v>742.73333333333358</v>
      </c>
      <c r="K54" s="31">
        <v>713</v>
      </c>
      <c r="L54" s="31">
        <v>677.4</v>
      </c>
      <c r="M54" s="31">
        <v>167.41078999999999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3444.2</v>
      </c>
      <c r="D55" s="40">
        <v>3480.0666666666671</v>
      </c>
      <c r="E55" s="40">
        <v>3390.1333333333341</v>
      </c>
      <c r="F55" s="40">
        <v>3336.0666666666671</v>
      </c>
      <c r="G55" s="40">
        <v>3246.1333333333341</v>
      </c>
      <c r="H55" s="40">
        <v>3534.1333333333341</v>
      </c>
      <c r="I55" s="40">
        <v>3624.0666666666675</v>
      </c>
      <c r="J55" s="40">
        <v>3678.1333333333341</v>
      </c>
      <c r="K55" s="31">
        <v>3570</v>
      </c>
      <c r="L55" s="31">
        <v>3426</v>
      </c>
      <c r="M55" s="31">
        <v>4.2257199999999999</v>
      </c>
      <c r="N55" s="1"/>
      <c r="O55" s="1"/>
    </row>
    <row r="56" spans="1:15" ht="12.75" customHeight="1">
      <c r="A56" s="31">
        <v>46</v>
      </c>
      <c r="B56" s="31" t="s">
        <v>314</v>
      </c>
      <c r="C56" s="31">
        <v>189.85</v>
      </c>
      <c r="D56" s="40">
        <v>193.35</v>
      </c>
      <c r="E56" s="40">
        <v>184.5</v>
      </c>
      <c r="F56" s="40">
        <v>179.15</v>
      </c>
      <c r="G56" s="40">
        <v>170.3</v>
      </c>
      <c r="H56" s="40">
        <v>198.7</v>
      </c>
      <c r="I56" s="40">
        <v>207.54999999999995</v>
      </c>
      <c r="J56" s="40">
        <v>212.89999999999998</v>
      </c>
      <c r="K56" s="31">
        <v>202.2</v>
      </c>
      <c r="L56" s="31">
        <v>188</v>
      </c>
      <c r="M56" s="31">
        <v>10.80959</v>
      </c>
      <c r="N56" s="1"/>
      <c r="O56" s="1"/>
    </row>
    <row r="57" spans="1:15" ht="12.75" customHeight="1">
      <c r="A57" s="31">
        <v>47</v>
      </c>
      <c r="B57" s="31" t="s">
        <v>315</v>
      </c>
      <c r="C57" s="31">
        <v>1058.75</v>
      </c>
      <c r="D57" s="40">
        <v>1056.9166666666667</v>
      </c>
      <c r="E57" s="40">
        <v>1030.2833333333335</v>
      </c>
      <c r="F57" s="40">
        <v>1001.8166666666668</v>
      </c>
      <c r="G57" s="40">
        <v>975.18333333333362</v>
      </c>
      <c r="H57" s="40">
        <v>1085.3833333333334</v>
      </c>
      <c r="I57" s="40">
        <v>1112.0166666666667</v>
      </c>
      <c r="J57" s="40">
        <v>1140.4833333333333</v>
      </c>
      <c r="K57" s="31">
        <v>1083.55</v>
      </c>
      <c r="L57" s="31">
        <v>1028.45</v>
      </c>
      <c r="M57" s="31">
        <v>1.2095899999999999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17073.75</v>
      </c>
      <c r="D58" s="40">
        <v>17347.933333333334</v>
      </c>
      <c r="E58" s="40">
        <v>16555.866666666669</v>
      </c>
      <c r="F58" s="40">
        <v>16037.983333333334</v>
      </c>
      <c r="G58" s="40">
        <v>15245.916666666668</v>
      </c>
      <c r="H58" s="40">
        <v>17865.816666666669</v>
      </c>
      <c r="I58" s="40">
        <v>18657.883333333335</v>
      </c>
      <c r="J58" s="40">
        <v>19175.76666666667</v>
      </c>
      <c r="K58" s="31">
        <v>18140</v>
      </c>
      <c r="L58" s="31">
        <v>16830.05</v>
      </c>
      <c r="M58" s="31">
        <v>3.7069999999999999</v>
      </c>
      <c r="N58" s="1"/>
      <c r="O58" s="1"/>
    </row>
    <row r="59" spans="1:15" ht="12" customHeight="1">
      <c r="A59" s="31">
        <v>49</v>
      </c>
      <c r="B59" s="31" t="s">
        <v>246</v>
      </c>
      <c r="C59" s="31">
        <v>4872.1000000000004</v>
      </c>
      <c r="D59" s="40">
        <v>4884.3666666666668</v>
      </c>
      <c r="E59" s="40">
        <v>4837.7333333333336</v>
      </c>
      <c r="F59" s="40">
        <v>4803.3666666666668</v>
      </c>
      <c r="G59" s="40">
        <v>4756.7333333333336</v>
      </c>
      <c r="H59" s="40">
        <v>4918.7333333333336</v>
      </c>
      <c r="I59" s="40">
        <v>4965.3666666666668</v>
      </c>
      <c r="J59" s="40">
        <v>4999.7333333333336</v>
      </c>
      <c r="K59" s="31">
        <v>4931</v>
      </c>
      <c r="L59" s="31">
        <v>4850</v>
      </c>
      <c r="M59" s="31">
        <v>0.69813000000000003</v>
      </c>
      <c r="N59" s="1"/>
      <c r="O59" s="1"/>
    </row>
    <row r="60" spans="1:15" ht="12.75" customHeight="1">
      <c r="A60" s="31">
        <v>50</v>
      </c>
      <c r="B60" s="31" t="s">
        <v>65</v>
      </c>
      <c r="C60" s="31">
        <v>7058.3</v>
      </c>
      <c r="D60" s="40">
        <v>7187.6166666666659</v>
      </c>
      <c r="E60" s="40">
        <v>6860.7333333333318</v>
      </c>
      <c r="F60" s="40">
        <v>6663.1666666666661</v>
      </c>
      <c r="G60" s="40">
        <v>6336.2833333333319</v>
      </c>
      <c r="H60" s="40">
        <v>7385.1833333333316</v>
      </c>
      <c r="I60" s="40">
        <v>7712.0666666666648</v>
      </c>
      <c r="J60" s="40">
        <v>7909.6333333333314</v>
      </c>
      <c r="K60" s="31">
        <v>7514.5</v>
      </c>
      <c r="L60" s="31">
        <v>6990.05</v>
      </c>
      <c r="M60" s="31">
        <v>19.352429999999998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3026.05</v>
      </c>
      <c r="D61" s="40">
        <v>3067.3166666666671</v>
      </c>
      <c r="E61" s="40">
        <v>2959.733333333334</v>
      </c>
      <c r="F61" s="40">
        <v>2893.416666666667</v>
      </c>
      <c r="G61" s="40">
        <v>2785.8333333333339</v>
      </c>
      <c r="H61" s="40">
        <v>3133.6333333333341</v>
      </c>
      <c r="I61" s="40">
        <v>3241.2166666666672</v>
      </c>
      <c r="J61" s="40">
        <v>3307.5333333333342</v>
      </c>
      <c r="K61" s="31">
        <v>3174.9</v>
      </c>
      <c r="L61" s="31">
        <v>3001</v>
      </c>
      <c r="M61" s="31">
        <v>0.68291999999999997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2245.35</v>
      </c>
      <c r="D62" s="40">
        <v>2267.9833333333331</v>
      </c>
      <c r="E62" s="40">
        <v>2206.8166666666662</v>
      </c>
      <c r="F62" s="40">
        <v>2168.2833333333328</v>
      </c>
      <c r="G62" s="40">
        <v>2107.1166666666659</v>
      </c>
      <c r="H62" s="40">
        <v>2306.5166666666664</v>
      </c>
      <c r="I62" s="40">
        <v>2367.6833333333334</v>
      </c>
      <c r="J62" s="40">
        <v>2406.2166666666667</v>
      </c>
      <c r="K62" s="31">
        <v>2329.15</v>
      </c>
      <c r="L62" s="31">
        <v>2229.4499999999998</v>
      </c>
      <c r="M62" s="31">
        <v>3.3311299999999999</v>
      </c>
      <c r="N62" s="1"/>
      <c r="O62" s="1"/>
    </row>
    <row r="63" spans="1:15" ht="12.75" customHeight="1">
      <c r="A63" s="31">
        <v>53</v>
      </c>
      <c r="B63" s="31" t="s">
        <v>317</v>
      </c>
      <c r="C63" s="31">
        <v>319.25</v>
      </c>
      <c r="D63" s="40">
        <v>315.01666666666665</v>
      </c>
      <c r="E63" s="40">
        <v>306.73333333333329</v>
      </c>
      <c r="F63" s="40">
        <v>294.21666666666664</v>
      </c>
      <c r="G63" s="40">
        <v>285.93333333333328</v>
      </c>
      <c r="H63" s="40">
        <v>327.5333333333333</v>
      </c>
      <c r="I63" s="40">
        <v>335.81666666666661</v>
      </c>
      <c r="J63" s="40">
        <v>348.33333333333331</v>
      </c>
      <c r="K63" s="31">
        <v>323.3</v>
      </c>
      <c r="L63" s="31">
        <v>302.5</v>
      </c>
      <c r="M63" s="31">
        <v>9.0869400000000002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296.89999999999998</v>
      </c>
      <c r="D64" s="40">
        <v>299.26666666666671</v>
      </c>
      <c r="E64" s="40">
        <v>290.73333333333341</v>
      </c>
      <c r="F64" s="40">
        <v>284.56666666666672</v>
      </c>
      <c r="G64" s="40">
        <v>276.03333333333342</v>
      </c>
      <c r="H64" s="40">
        <v>305.43333333333339</v>
      </c>
      <c r="I64" s="40">
        <v>313.9666666666667</v>
      </c>
      <c r="J64" s="40">
        <v>320.13333333333338</v>
      </c>
      <c r="K64" s="31">
        <v>307.8</v>
      </c>
      <c r="L64" s="31">
        <v>293.10000000000002</v>
      </c>
      <c r="M64" s="31">
        <v>60.950989999999997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90.85</v>
      </c>
      <c r="D65" s="40">
        <v>92.399999999999991</v>
      </c>
      <c r="E65" s="40">
        <v>87.899999999999977</v>
      </c>
      <c r="F65" s="40">
        <v>84.949999999999989</v>
      </c>
      <c r="G65" s="40">
        <v>80.449999999999974</v>
      </c>
      <c r="H65" s="40">
        <v>95.34999999999998</v>
      </c>
      <c r="I65" s="40">
        <v>99.850000000000009</v>
      </c>
      <c r="J65" s="40">
        <v>102.79999999999998</v>
      </c>
      <c r="K65" s="31">
        <v>96.9</v>
      </c>
      <c r="L65" s="31">
        <v>89.45</v>
      </c>
      <c r="M65" s="31">
        <v>486.14287000000002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56.95</v>
      </c>
      <c r="D66" s="40">
        <v>57.616666666666674</v>
      </c>
      <c r="E66" s="40">
        <v>55.633333333333347</v>
      </c>
      <c r="F66" s="40">
        <v>54.31666666666667</v>
      </c>
      <c r="G66" s="40">
        <v>52.333333333333343</v>
      </c>
      <c r="H66" s="40">
        <v>58.933333333333351</v>
      </c>
      <c r="I66" s="40">
        <v>60.916666666666671</v>
      </c>
      <c r="J66" s="40">
        <v>62.233333333333356</v>
      </c>
      <c r="K66" s="31">
        <v>59.6</v>
      </c>
      <c r="L66" s="31">
        <v>56.3</v>
      </c>
      <c r="M66" s="31">
        <v>79.076909999999998</v>
      </c>
      <c r="N66" s="1"/>
      <c r="O66" s="1"/>
    </row>
    <row r="67" spans="1:15" ht="12.75" customHeight="1">
      <c r="A67" s="31">
        <v>57</v>
      </c>
      <c r="B67" s="31" t="s">
        <v>311</v>
      </c>
      <c r="C67" s="31">
        <v>2749.8</v>
      </c>
      <c r="D67" s="40">
        <v>2777.2166666666667</v>
      </c>
      <c r="E67" s="40">
        <v>2704.5833333333335</v>
      </c>
      <c r="F67" s="40">
        <v>2659.3666666666668</v>
      </c>
      <c r="G67" s="40">
        <v>2586.7333333333336</v>
      </c>
      <c r="H67" s="40">
        <v>2822.4333333333334</v>
      </c>
      <c r="I67" s="40">
        <v>2895.0666666666666</v>
      </c>
      <c r="J67" s="40">
        <v>2940.2833333333333</v>
      </c>
      <c r="K67" s="31">
        <v>2849.85</v>
      </c>
      <c r="L67" s="31">
        <v>2732</v>
      </c>
      <c r="M67" s="31">
        <v>0.28570000000000001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2064.65</v>
      </c>
      <c r="D68" s="40">
        <v>2077.2666666666669</v>
      </c>
      <c r="E68" s="40">
        <v>2025.6333333333337</v>
      </c>
      <c r="F68" s="40">
        <v>1986.6166666666668</v>
      </c>
      <c r="G68" s="40">
        <v>1934.9833333333336</v>
      </c>
      <c r="H68" s="40">
        <v>2116.2833333333338</v>
      </c>
      <c r="I68" s="40">
        <v>2167.916666666667</v>
      </c>
      <c r="J68" s="40">
        <v>2206.9333333333338</v>
      </c>
      <c r="K68" s="31">
        <v>2128.9</v>
      </c>
      <c r="L68" s="31">
        <v>2038.25</v>
      </c>
      <c r="M68" s="31">
        <v>5.1354899999999999</v>
      </c>
      <c r="N68" s="1"/>
      <c r="O68" s="1"/>
    </row>
    <row r="69" spans="1:15" ht="12.75" customHeight="1">
      <c r="A69" s="31">
        <v>59</v>
      </c>
      <c r="B69" s="31" t="s">
        <v>319</v>
      </c>
      <c r="C69" s="31">
        <v>4711.1000000000004</v>
      </c>
      <c r="D69" s="40">
        <v>4711.416666666667</v>
      </c>
      <c r="E69" s="40">
        <v>4661.8333333333339</v>
      </c>
      <c r="F69" s="40">
        <v>4612.5666666666666</v>
      </c>
      <c r="G69" s="40">
        <v>4562.9833333333336</v>
      </c>
      <c r="H69" s="40">
        <v>4760.6833333333343</v>
      </c>
      <c r="I69" s="40">
        <v>4810.2666666666682</v>
      </c>
      <c r="J69" s="40">
        <v>4859.5333333333347</v>
      </c>
      <c r="K69" s="31">
        <v>4761</v>
      </c>
      <c r="L69" s="31">
        <v>4662.1499999999996</v>
      </c>
      <c r="M69" s="31">
        <v>0.15065000000000001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1075.9000000000001</v>
      </c>
      <c r="D70" s="40">
        <v>1087.3333333333333</v>
      </c>
      <c r="E70" s="40">
        <v>1056.6666666666665</v>
      </c>
      <c r="F70" s="40">
        <v>1037.4333333333332</v>
      </c>
      <c r="G70" s="40">
        <v>1006.7666666666664</v>
      </c>
      <c r="H70" s="40">
        <v>1106.5666666666666</v>
      </c>
      <c r="I70" s="40">
        <v>1137.2333333333331</v>
      </c>
      <c r="J70" s="40">
        <v>1156.4666666666667</v>
      </c>
      <c r="K70" s="31">
        <v>1118</v>
      </c>
      <c r="L70" s="31">
        <v>1068.0999999999999</v>
      </c>
      <c r="M70" s="31">
        <v>0.65642</v>
      </c>
      <c r="N70" s="1"/>
      <c r="O70" s="1"/>
    </row>
    <row r="71" spans="1:15" ht="12.75" customHeight="1">
      <c r="A71" s="31">
        <v>61</v>
      </c>
      <c r="B71" s="31" t="s">
        <v>320</v>
      </c>
      <c r="C71" s="31">
        <v>389.3</v>
      </c>
      <c r="D71" s="40">
        <v>396.38333333333338</v>
      </c>
      <c r="E71" s="40">
        <v>375.91666666666674</v>
      </c>
      <c r="F71" s="40">
        <v>362.53333333333336</v>
      </c>
      <c r="G71" s="40">
        <v>342.06666666666672</v>
      </c>
      <c r="H71" s="40">
        <v>409.76666666666677</v>
      </c>
      <c r="I71" s="40">
        <v>430.23333333333335</v>
      </c>
      <c r="J71" s="40">
        <v>443.61666666666679</v>
      </c>
      <c r="K71" s="31">
        <v>416.85</v>
      </c>
      <c r="L71" s="31">
        <v>383</v>
      </c>
      <c r="M71" s="31">
        <v>2.2864399999999998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203</v>
      </c>
      <c r="D72" s="40">
        <v>204.71666666666667</v>
      </c>
      <c r="E72" s="40">
        <v>199.03333333333333</v>
      </c>
      <c r="F72" s="40">
        <v>195.06666666666666</v>
      </c>
      <c r="G72" s="40">
        <v>189.38333333333333</v>
      </c>
      <c r="H72" s="40">
        <v>208.68333333333334</v>
      </c>
      <c r="I72" s="40">
        <v>214.36666666666667</v>
      </c>
      <c r="J72" s="40">
        <v>218.33333333333334</v>
      </c>
      <c r="K72" s="31">
        <v>210.4</v>
      </c>
      <c r="L72" s="31">
        <v>200.75</v>
      </c>
      <c r="M72" s="31">
        <v>57.477420000000002</v>
      </c>
      <c r="N72" s="1"/>
      <c r="O72" s="1"/>
    </row>
    <row r="73" spans="1:15" ht="12.75" customHeight="1">
      <c r="A73" s="31">
        <v>63</v>
      </c>
      <c r="B73" s="31" t="s">
        <v>312</v>
      </c>
      <c r="C73" s="31">
        <v>1573.45</v>
      </c>
      <c r="D73" s="40">
        <v>1592.75</v>
      </c>
      <c r="E73" s="40">
        <v>1550.9</v>
      </c>
      <c r="F73" s="40">
        <v>1528.3500000000001</v>
      </c>
      <c r="G73" s="40">
        <v>1486.5000000000002</v>
      </c>
      <c r="H73" s="40">
        <v>1615.3</v>
      </c>
      <c r="I73" s="40">
        <v>1657.1499999999999</v>
      </c>
      <c r="J73" s="40">
        <v>1679.6999999999998</v>
      </c>
      <c r="K73" s="31">
        <v>1634.6</v>
      </c>
      <c r="L73" s="31">
        <v>1570.2</v>
      </c>
      <c r="M73" s="31">
        <v>1.62866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778.4</v>
      </c>
      <c r="D74" s="40">
        <v>782.61666666666667</v>
      </c>
      <c r="E74" s="40">
        <v>769.2833333333333</v>
      </c>
      <c r="F74" s="40">
        <v>760.16666666666663</v>
      </c>
      <c r="G74" s="40">
        <v>746.83333333333326</v>
      </c>
      <c r="H74" s="40">
        <v>791.73333333333335</v>
      </c>
      <c r="I74" s="40">
        <v>805.06666666666661</v>
      </c>
      <c r="J74" s="40">
        <v>814.18333333333339</v>
      </c>
      <c r="K74" s="31">
        <v>795.95</v>
      </c>
      <c r="L74" s="31">
        <v>773.5</v>
      </c>
      <c r="M74" s="31">
        <v>7.8773499999999999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740.95</v>
      </c>
      <c r="D75" s="40">
        <v>750.7833333333333</v>
      </c>
      <c r="E75" s="40">
        <v>719.56666666666661</v>
      </c>
      <c r="F75" s="40">
        <v>698.18333333333328</v>
      </c>
      <c r="G75" s="40">
        <v>666.96666666666658</v>
      </c>
      <c r="H75" s="40">
        <v>772.16666666666663</v>
      </c>
      <c r="I75" s="40">
        <v>803.38333333333333</v>
      </c>
      <c r="J75" s="40">
        <v>824.76666666666665</v>
      </c>
      <c r="K75" s="31">
        <v>782</v>
      </c>
      <c r="L75" s="31">
        <v>729.4</v>
      </c>
      <c r="M75" s="31">
        <v>24.169740000000001</v>
      </c>
      <c r="N75" s="1"/>
      <c r="O75" s="1"/>
    </row>
    <row r="76" spans="1:15" ht="12.75" customHeight="1">
      <c r="A76" s="31">
        <v>66</v>
      </c>
      <c r="B76" s="31" t="s">
        <v>321</v>
      </c>
      <c r="C76" s="31">
        <v>9756.2999999999993</v>
      </c>
      <c r="D76" s="40">
        <v>9813.7833333333328</v>
      </c>
      <c r="E76" s="40">
        <v>9627.5166666666664</v>
      </c>
      <c r="F76" s="40">
        <v>9498.7333333333336</v>
      </c>
      <c r="G76" s="40">
        <v>9312.4666666666672</v>
      </c>
      <c r="H76" s="40">
        <v>9942.5666666666657</v>
      </c>
      <c r="I76" s="40">
        <v>10128.833333333332</v>
      </c>
      <c r="J76" s="40">
        <v>10257.616666666665</v>
      </c>
      <c r="K76" s="31">
        <v>10000.049999999999</v>
      </c>
      <c r="L76" s="31">
        <v>9685</v>
      </c>
      <c r="M76" s="31">
        <v>4.5330000000000002E-2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742.1</v>
      </c>
      <c r="D77" s="40">
        <v>743.7166666666667</v>
      </c>
      <c r="E77" s="40">
        <v>731.48333333333335</v>
      </c>
      <c r="F77" s="40">
        <v>720.86666666666667</v>
      </c>
      <c r="G77" s="40">
        <v>708.63333333333333</v>
      </c>
      <c r="H77" s="40">
        <v>754.33333333333337</v>
      </c>
      <c r="I77" s="40">
        <v>766.56666666666672</v>
      </c>
      <c r="J77" s="40">
        <v>777.18333333333339</v>
      </c>
      <c r="K77" s="31">
        <v>755.95</v>
      </c>
      <c r="L77" s="31">
        <v>733.1</v>
      </c>
      <c r="M77" s="31">
        <v>368.84348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60.05</v>
      </c>
      <c r="D78" s="40">
        <v>60.699999999999996</v>
      </c>
      <c r="E78" s="40">
        <v>58.899999999999991</v>
      </c>
      <c r="F78" s="40">
        <v>57.749999999999993</v>
      </c>
      <c r="G78" s="40">
        <v>55.949999999999989</v>
      </c>
      <c r="H78" s="40">
        <v>61.849999999999994</v>
      </c>
      <c r="I78" s="40">
        <v>63.649999999999991</v>
      </c>
      <c r="J78" s="40">
        <v>64.8</v>
      </c>
      <c r="K78" s="31">
        <v>62.5</v>
      </c>
      <c r="L78" s="31">
        <v>59.55</v>
      </c>
      <c r="M78" s="31">
        <v>265.37396000000001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357.85</v>
      </c>
      <c r="D79" s="40">
        <v>360.3</v>
      </c>
      <c r="E79" s="40">
        <v>353.70000000000005</v>
      </c>
      <c r="F79" s="40">
        <v>349.55</v>
      </c>
      <c r="G79" s="40">
        <v>342.95000000000005</v>
      </c>
      <c r="H79" s="40">
        <v>364.45000000000005</v>
      </c>
      <c r="I79" s="40">
        <v>371.05000000000007</v>
      </c>
      <c r="J79" s="40">
        <v>375.20000000000005</v>
      </c>
      <c r="K79" s="31">
        <v>366.9</v>
      </c>
      <c r="L79" s="31">
        <v>356.15</v>
      </c>
      <c r="M79" s="31">
        <v>21.154340000000001</v>
      </c>
      <c r="N79" s="1"/>
      <c r="O79" s="1"/>
    </row>
    <row r="80" spans="1:15" ht="12.75" customHeight="1">
      <c r="A80" s="31">
        <v>70</v>
      </c>
      <c r="B80" s="31" t="s">
        <v>322</v>
      </c>
      <c r="C80" s="31">
        <v>1349.75</v>
      </c>
      <c r="D80" s="40">
        <v>1370.6333333333332</v>
      </c>
      <c r="E80" s="40">
        <v>1308.6666666666665</v>
      </c>
      <c r="F80" s="40">
        <v>1267.5833333333333</v>
      </c>
      <c r="G80" s="40">
        <v>1205.6166666666666</v>
      </c>
      <c r="H80" s="40">
        <v>1411.7166666666665</v>
      </c>
      <c r="I80" s="40">
        <v>1473.6833333333332</v>
      </c>
      <c r="J80" s="40">
        <v>1514.7666666666664</v>
      </c>
      <c r="K80" s="31">
        <v>1432.6</v>
      </c>
      <c r="L80" s="31">
        <v>1329.55</v>
      </c>
      <c r="M80" s="31">
        <v>1.2985199999999999</v>
      </c>
      <c r="N80" s="1"/>
      <c r="O80" s="1"/>
    </row>
    <row r="81" spans="1:15" ht="12.75" customHeight="1">
      <c r="A81" s="31">
        <v>71</v>
      </c>
      <c r="B81" s="31" t="s">
        <v>324</v>
      </c>
      <c r="C81" s="31">
        <v>6588.5</v>
      </c>
      <c r="D81" s="40">
        <v>6676.5333333333328</v>
      </c>
      <c r="E81" s="40">
        <v>6419.0166666666655</v>
      </c>
      <c r="F81" s="40">
        <v>6249.5333333333328</v>
      </c>
      <c r="G81" s="40">
        <v>5992.0166666666655</v>
      </c>
      <c r="H81" s="40">
        <v>6846.0166666666655</v>
      </c>
      <c r="I81" s="40">
        <v>7103.5333333333319</v>
      </c>
      <c r="J81" s="40">
        <v>7273.0166666666655</v>
      </c>
      <c r="K81" s="31">
        <v>6934.05</v>
      </c>
      <c r="L81" s="31">
        <v>6507.05</v>
      </c>
      <c r="M81" s="31">
        <v>0.18046999999999999</v>
      </c>
      <c r="N81" s="1"/>
      <c r="O81" s="1"/>
    </row>
    <row r="82" spans="1:15" ht="12.75" customHeight="1">
      <c r="A82" s="31">
        <v>72</v>
      </c>
      <c r="B82" s="31" t="s">
        <v>325</v>
      </c>
      <c r="C82" s="31">
        <v>1044.55</v>
      </c>
      <c r="D82" s="40">
        <v>1040.1666666666667</v>
      </c>
      <c r="E82" s="40">
        <v>1025.3833333333334</v>
      </c>
      <c r="F82" s="40">
        <v>1006.2166666666667</v>
      </c>
      <c r="G82" s="40">
        <v>991.43333333333339</v>
      </c>
      <c r="H82" s="40">
        <v>1059.3333333333335</v>
      </c>
      <c r="I82" s="40">
        <v>1074.1166666666668</v>
      </c>
      <c r="J82" s="40">
        <v>1093.2833333333335</v>
      </c>
      <c r="K82" s="31">
        <v>1054.95</v>
      </c>
      <c r="L82" s="31">
        <v>1021</v>
      </c>
      <c r="M82" s="31">
        <v>0.82767999999999997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16934.45</v>
      </c>
      <c r="D83" s="40">
        <v>17197.3</v>
      </c>
      <c r="E83" s="40">
        <v>16419.349999999999</v>
      </c>
      <c r="F83" s="40">
        <v>15904.25</v>
      </c>
      <c r="G83" s="40">
        <v>15126.3</v>
      </c>
      <c r="H83" s="40">
        <v>17712.399999999998</v>
      </c>
      <c r="I83" s="40">
        <v>18490.350000000002</v>
      </c>
      <c r="J83" s="40">
        <v>19005.449999999997</v>
      </c>
      <c r="K83" s="31">
        <v>17975.25</v>
      </c>
      <c r="L83" s="31">
        <v>16682.2</v>
      </c>
      <c r="M83" s="31">
        <v>1.13635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395.6</v>
      </c>
      <c r="D84" s="40">
        <v>398.86666666666662</v>
      </c>
      <c r="E84" s="40">
        <v>389.83333333333326</v>
      </c>
      <c r="F84" s="40">
        <v>384.06666666666666</v>
      </c>
      <c r="G84" s="40">
        <v>375.0333333333333</v>
      </c>
      <c r="H84" s="40">
        <v>404.63333333333321</v>
      </c>
      <c r="I84" s="40">
        <v>413.66666666666663</v>
      </c>
      <c r="J84" s="40">
        <v>419.43333333333317</v>
      </c>
      <c r="K84" s="31">
        <v>407.9</v>
      </c>
      <c r="L84" s="31">
        <v>393.1</v>
      </c>
      <c r="M84" s="31">
        <v>52.828940000000003</v>
      </c>
      <c r="N84" s="1"/>
      <c r="O84" s="1"/>
    </row>
    <row r="85" spans="1:15" ht="12.75" customHeight="1">
      <c r="A85" s="31">
        <v>75</v>
      </c>
      <c r="B85" s="31" t="s">
        <v>326</v>
      </c>
      <c r="C85" s="31">
        <v>465.7</v>
      </c>
      <c r="D85" s="40">
        <v>455.10000000000008</v>
      </c>
      <c r="E85" s="40">
        <v>412.20000000000016</v>
      </c>
      <c r="F85" s="40">
        <v>358.7000000000001</v>
      </c>
      <c r="G85" s="40">
        <v>315.80000000000018</v>
      </c>
      <c r="H85" s="40">
        <v>508.60000000000014</v>
      </c>
      <c r="I85" s="40">
        <v>551.50000000000011</v>
      </c>
      <c r="J85" s="40">
        <v>605.00000000000011</v>
      </c>
      <c r="K85" s="31">
        <v>498</v>
      </c>
      <c r="L85" s="31">
        <v>401.6</v>
      </c>
      <c r="M85" s="31">
        <v>19.804089999999999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3581.6</v>
      </c>
      <c r="D86" s="40">
        <v>3593.3666666666668</v>
      </c>
      <c r="E86" s="40">
        <v>3558.2333333333336</v>
      </c>
      <c r="F86" s="40">
        <v>3534.8666666666668</v>
      </c>
      <c r="G86" s="40">
        <v>3499.7333333333336</v>
      </c>
      <c r="H86" s="40">
        <v>3616.7333333333336</v>
      </c>
      <c r="I86" s="40">
        <v>3651.8666666666668</v>
      </c>
      <c r="J86" s="40">
        <v>3675.2333333333336</v>
      </c>
      <c r="K86" s="31">
        <v>3628.5</v>
      </c>
      <c r="L86" s="31">
        <v>3570</v>
      </c>
      <c r="M86" s="31">
        <v>3.6465299999999998</v>
      </c>
      <c r="N86" s="1"/>
      <c r="O86" s="1"/>
    </row>
    <row r="87" spans="1:15" ht="12.75" customHeight="1">
      <c r="A87" s="31">
        <v>77</v>
      </c>
      <c r="B87" s="31" t="s">
        <v>313</v>
      </c>
      <c r="C87" s="31">
        <v>1534.25</v>
      </c>
      <c r="D87" s="40">
        <v>1553.1000000000001</v>
      </c>
      <c r="E87" s="40">
        <v>1466.2000000000003</v>
      </c>
      <c r="F87" s="40">
        <v>1398.15</v>
      </c>
      <c r="G87" s="40">
        <v>1311.2500000000002</v>
      </c>
      <c r="H87" s="40">
        <v>1621.1500000000003</v>
      </c>
      <c r="I87" s="40">
        <v>1708.0500000000004</v>
      </c>
      <c r="J87" s="40">
        <v>1776.1000000000004</v>
      </c>
      <c r="K87" s="31">
        <v>1640</v>
      </c>
      <c r="L87" s="31">
        <v>1485.05</v>
      </c>
      <c r="M87" s="31">
        <v>17.580249999999999</v>
      </c>
      <c r="N87" s="1"/>
      <c r="O87" s="1"/>
    </row>
    <row r="88" spans="1:15" ht="12.75" customHeight="1">
      <c r="A88" s="31">
        <v>78</v>
      </c>
      <c r="B88" s="31" t="s">
        <v>323</v>
      </c>
      <c r="C88" s="31">
        <v>456.75</v>
      </c>
      <c r="D88" s="40">
        <v>456.95</v>
      </c>
      <c r="E88" s="40">
        <v>440.9</v>
      </c>
      <c r="F88" s="40">
        <v>425.05</v>
      </c>
      <c r="G88" s="40">
        <v>409</v>
      </c>
      <c r="H88" s="40">
        <v>472.79999999999995</v>
      </c>
      <c r="I88" s="40">
        <v>488.85</v>
      </c>
      <c r="J88" s="40">
        <v>504.69999999999993</v>
      </c>
      <c r="K88" s="31">
        <v>473</v>
      </c>
      <c r="L88" s="31">
        <v>441.1</v>
      </c>
      <c r="M88" s="31">
        <v>66.393799999999999</v>
      </c>
      <c r="N88" s="1"/>
      <c r="O88" s="1"/>
    </row>
    <row r="89" spans="1:15" ht="12.75" customHeight="1">
      <c r="A89" s="31">
        <v>79</v>
      </c>
      <c r="B89" s="31" t="s">
        <v>327</v>
      </c>
      <c r="C89" s="31">
        <v>151.5</v>
      </c>
      <c r="D89" s="40">
        <v>152.75</v>
      </c>
      <c r="E89" s="40">
        <v>148.75</v>
      </c>
      <c r="F89" s="40">
        <v>146</v>
      </c>
      <c r="G89" s="40">
        <v>142</v>
      </c>
      <c r="H89" s="40">
        <v>155.5</v>
      </c>
      <c r="I89" s="40">
        <v>159.5</v>
      </c>
      <c r="J89" s="40">
        <v>162.25</v>
      </c>
      <c r="K89" s="31">
        <v>156.75</v>
      </c>
      <c r="L89" s="31">
        <v>150</v>
      </c>
      <c r="M89" s="31">
        <v>11.39162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456.3</v>
      </c>
      <c r="D90" s="40">
        <v>458.7</v>
      </c>
      <c r="E90" s="40">
        <v>450.4</v>
      </c>
      <c r="F90" s="40">
        <v>444.5</v>
      </c>
      <c r="G90" s="40">
        <v>436.2</v>
      </c>
      <c r="H90" s="40">
        <v>464.59999999999997</v>
      </c>
      <c r="I90" s="40">
        <v>472.90000000000003</v>
      </c>
      <c r="J90" s="40">
        <v>478.79999999999995</v>
      </c>
      <c r="K90" s="31">
        <v>467</v>
      </c>
      <c r="L90" s="31">
        <v>452.8</v>
      </c>
      <c r="M90" s="31">
        <v>18.759170000000001</v>
      </c>
      <c r="N90" s="1"/>
      <c r="O90" s="1"/>
    </row>
    <row r="91" spans="1:15" ht="12.75" customHeight="1">
      <c r="A91" s="31">
        <v>81</v>
      </c>
      <c r="B91" s="31" t="s">
        <v>345</v>
      </c>
      <c r="C91" s="31">
        <v>2977.8</v>
      </c>
      <c r="D91" s="40">
        <v>2991.1666666666665</v>
      </c>
      <c r="E91" s="40">
        <v>2919.7833333333328</v>
      </c>
      <c r="F91" s="40">
        <v>2861.7666666666664</v>
      </c>
      <c r="G91" s="40">
        <v>2790.3833333333328</v>
      </c>
      <c r="H91" s="40">
        <v>3049.1833333333329</v>
      </c>
      <c r="I91" s="40">
        <v>3120.5666666666671</v>
      </c>
      <c r="J91" s="40">
        <v>3178.583333333333</v>
      </c>
      <c r="K91" s="31">
        <v>3062.55</v>
      </c>
      <c r="L91" s="31">
        <v>2933.15</v>
      </c>
      <c r="M91" s="31">
        <v>1.69848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211.8</v>
      </c>
      <c r="D92" s="40">
        <v>212.95000000000002</v>
      </c>
      <c r="E92" s="40">
        <v>205.25000000000003</v>
      </c>
      <c r="F92" s="40">
        <v>198.70000000000002</v>
      </c>
      <c r="G92" s="40">
        <v>191.00000000000003</v>
      </c>
      <c r="H92" s="40">
        <v>219.50000000000003</v>
      </c>
      <c r="I92" s="40">
        <v>227.20000000000002</v>
      </c>
      <c r="J92" s="40">
        <v>233.75000000000003</v>
      </c>
      <c r="K92" s="31">
        <v>220.65</v>
      </c>
      <c r="L92" s="31">
        <v>206.4</v>
      </c>
      <c r="M92" s="31">
        <v>137.47408999999999</v>
      </c>
      <c r="N92" s="1"/>
      <c r="O92" s="1"/>
    </row>
    <row r="93" spans="1:15" ht="12.75" customHeight="1">
      <c r="A93" s="31">
        <v>83</v>
      </c>
      <c r="B93" s="31" t="s">
        <v>331</v>
      </c>
      <c r="C93" s="31">
        <v>621.85</v>
      </c>
      <c r="D93" s="40">
        <v>623.2833333333333</v>
      </c>
      <c r="E93" s="40">
        <v>602.46666666666658</v>
      </c>
      <c r="F93" s="40">
        <v>583.08333333333326</v>
      </c>
      <c r="G93" s="40">
        <v>562.26666666666654</v>
      </c>
      <c r="H93" s="40">
        <v>642.66666666666663</v>
      </c>
      <c r="I93" s="40">
        <v>663.48333333333323</v>
      </c>
      <c r="J93" s="40">
        <v>682.86666666666667</v>
      </c>
      <c r="K93" s="31">
        <v>644.1</v>
      </c>
      <c r="L93" s="31">
        <v>603.9</v>
      </c>
      <c r="M93" s="31">
        <v>12.62555</v>
      </c>
      <c r="N93" s="1"/>
      <c r="O93" s="1"/>
    </row>
    <row r="94" spans="1:15" ht="12.75" customHeight="1">
      <c r="A94" s="31">
        <v>84</v>
      </c>
      <c r="B94" s="31" t="s">
        <v>332</v>
      </c>
      <c r="C94" s="31">
        <v>826.25</v>
      </c>
      <c r="D94" s="40">
        <v>827.9</v>
      </c>
      <c r="E94" s="40">
        <v>812.4</v>
      </c>
      <c r="F94" s="40">
        <v>798.55</v>
      </c>
      <c r="G94" s="40">
        <v>783.05</v>
      </c>
      <c r="H94" s="40">
        <v>841.75</v>
      </c>
      <c r="I94" s="40">
        <v>857.25</v>
      </c>
      <c r="J94" s="40">
        <v>871.1</v>
      </c>
      <c r="K94" s="31">
        <v>843.4</v>
      </c>
      <c r="L94" s="31">
        <v>814.05</v>
      </c>
      <c r="M94" s="31">
        <v>1.27597</v>
      </c>
      <c r="N94" s="1"/>
      <c r="O94" s="1"/>
    </row>
    <row r="95" spans="1:15" ht="12.75" customHeight="1">
      <c r="A95" s="31">
        <v>85</v>
      </c>
      <c r="B95" s="31" t="s">
        <v>334</v>
      </c>
      <c r="C95" s="31">
        <v>895.25</v>
      </c>
      <c r="D95" s="40">
        <v>895.08333333333337</v>
      </c>
      <c r="E95" s="40">
        <v>886.16666666666674</v>
      </c>
      <c r="F95" s="40">
        <v>877.08333333333337</v>
      </c>
      <c r="G95" s="40">
        <v>868.16666666666674</v>
      </c>
      <c r="H95" s="40">
        <v>904.16666666666674</v>
      </c>
      <c r="I95" s="40">
        <v>913.08333333333348</v>
      </c>
      <c r="J95" s="40">
        <v>922.16666666666674</v>
      </c>
      <c r="K95" s="31">
        <v>904</v>
      </c>
      <c r="L95" s="31">
        <v>886</v>
      </c>
      <c r="M95" s="31">
        <v>1.5903099999999999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130.05000000000001</v>
      </c>
      <c r="D96" s="40">
        <v>131.20000000000002</v>
      </c>
      <c r="E96" s="40">
        <v>127.85000000000002</v>
      </c>
      <c r="F96" s="40">
        <v>125.65</v>
      </c>
      <c r="G96" s="40">
        <v>122.30000000000001</v>
      </c>
      <c r="H96" s="40">
        <v>133.40000000000003</v>
      </c>
      <c r="I96" s="40">
        <v>136.75</v>
      </c>
      <c r="J96" s="40">
        <v>138.95000000000005</v>
      </c>
      <c r="K96" s="31">
        <v>134.55000000000001</v>
      </c>
      <c r="L96" s="31">
        <v>129</v>
      </c>
      <c r="M96" s="31">
        <v>7.8269900000000003</v>
      </c>
      <c r="N96" s="1"/>
      <c r="O96" s="1"/>
    </row>
    <row r="97" spans="1:15" ht="12.75" customHeight="1">
      <c r="A97" s="31">
        <v>87</v>
      </c>
      <c r="B97" s="31" t="s">
        <v>328</v>
      </c>
      <c r="C97" s="31">
        <v>386.15</v>
      </c>
      <c r="D97" s="40">
        <v>391.84999999999997</v>
      </c>
      <c r="E97" s="40">
        <v>379.29999999999995</v>
      </c>
      <c r="F97" s="40">
        <v>372.45</v>
      </c>
      <c r="G97" s="40">
        <v>359.9</v>
      </c>
      <c r="H97" s="40">
        <v>398.69999999999993</v>
      </c>
      <c r="I97" s="40">
        <v>411.25</v>
      </c>
      <c r="J97" s="40">
        <v>418.09999999999991</v>
      </c>
      <c r="K97" s="31">
        <v>404.4</v>
      </c>
      <c r="L97" s="31">
        <v>385</v>
      </c>
      <c r="M97" s="31">
        <v>2.04542</v>
      </c>
      <c r="N97" s="1"/>
      <c r="O97" s="1"/>
    </row>
    <row r="98" spans="1:15" ht="12.75" customHeight="1">
      <c r="A98" s="31">
        <v>88</v>
      </c>
      <c r="B98" s="31" t="s">
        <v>337</v>
      </c>
      <c r="C98" s="31">
        <v>1432.45</v>
      </c>
      <c r="D98" s="40">
        <v>1445.8</v>
      </c>
      <c r="E98" s="40">
        <v>1381.6499999999999</v>
      </c>
      <c r="F98" s="40">
        <v>1330.85</v>
      </c>
      <c r="G98" s="40">
        <v>1266.6999999999998</v>
      </c>
      <c r="H98" s="40">
        <v>1496.6</v>
      </c>
      <c r="I98" s="40">
        <v>1560.75</v>
      </c>
      <c r="J98" s="40">
        <v>1611.55</v>
      </c>
      <c r="K98" s="31">
        <v>1509.95</v>
      </c>
      <c r="L98" s="31">
        <v>1395</v>
      </c>
      <c r="M98" s="31">
        <v>7.5162000000000004</v>
      </c>
      <c r="N98" s="1"/>
      <c r="O98" s="1"/>
    </row>
    <row r="99" spans="1:15" ht="12.75" customHeight="1">
      <c r="A99" s="31">
        <v>89</v>
      </c>
      <c r="B99" s="31" t="s">
        <v>335</v>
      </c>
      <c r="C99" s="31">
        <v>1184.3</v>
      </c>
      <c r="D99" s="40">
        <v>1191.2166666666667</v>
      </c>
      <c r="E99" s="40">
        <v>1152.6833333333334</v>
      </c>
      <c r="F99" s="40">
        <v>1121.0666666666666</v>
      </c>
      <c r="G99" s="40">
        <v>1082.5333333333333</v>
      </c>
      <c r="H99" s="40">
        <v>1222.8333333333335</v>
      </c>
      <c r="I99" s="40">
        <v>1261.3666666666668</v>
      </c>
      <c r="J99" s="40">
        <v>1292.9833333333336</v>
      </c>
      <c r="K99" s="31">
        <v>1229.75</v>
      </c>
      <c r="L99" s="31">
        <v>1159.5999999999999</v>
      </c>
      <c r="M99" s="31">
        <v>0.91986999999999997</v>
      </c>
      <c r="N99" s="1"/>
      <c r="O99" s="1"/>
    </row>
    <row r="100" spans="1:15" ht="12.75" customHeight="1">
      <c r="A100" s="31">
        <v>90</v>
      </c>
      <c r="B100" s="31" t="s">
        <v>336</v>
      </c>
      <c r="C100" s="31">
        <v>20.25</v>
      </c>
      <c r="D100" s="40">
        <v>20.45</v>
      </c>
      <c r="E100" s="40">
        <v>19.599999999999998</v>
      </c>
      <c r="F100" s="40">
        <v>18.95</v>
      </c>
      <c r="G100" s="40">
        <v>18.099999999999998</v>
      </c>
      <c r="H100" s="40">
        <v>21.099999999999998</v>
      </c>
      <c r="I100" s="40">
        <v>21.95</v>
      </c>
      <c r="J100" s="40">
        <v>22.599999999999998</v>
      </c>
      <c r="K100" s="31">
        <v>21.3</v>
      </c>
      <c r="L100" s="31">
        <v>19.8</v>
      </c>
      <c r="M100" s="31">
        <v>42.917990000000003</v>
      </c>
      <c r="N100" s="1"/>
      <c r="O100" s="1"/>
    </row>
    <row r="101" spans="1:15" ht="12.75" customHeight="1">
      <c r="A101" s="31">
        <v>91</v>
      </c>
      <c r="B101" s="31" t="s">
        <v>338</v>
      </c>
      <c r="C101" s="31">
        <v>630.04999999999995</v>
      </c>
      <c r="D101" s="40">
        <v>642.83333333333337</v>
      </c>
      <c r="E101" s="40">
        <v>608.41666666666674</v>
      </c>
      <c r="F101" s="40">
        <v>586.78333333333342</v>
      </c>
      <c r="G101" s="40">
        <v>552.36666666666679</v>
      </c>
      <c r="H101" s="40">
        <v>664.4666666666667</v>
      </c>
      <c r="I101" s="40">
        <v>698.88333333333344</v>
      </c>
      <c r="J101" s="40">
        <v>720.51666666666665</v>
      </c>
      <c r="K101" s="31">
        <v>677.25</v>
      </c>
      <c r="L101" s="31">
        <v>621.20000000000005</v>
      </c>
      <c r="M101" s="31">
        <v>2.21848</v>
      </c>
      <c r="N101" s="1"/>
      <c r="O101" s="1"/>
    </row>
    <row r="102" spans="1:15" ht="12.75" customHeight="1">
      <c r="A102" s="31">
        <v>92</v>
      </c>
      <c r="B102" s="31" t="s">
        <v>339</v>
      </c>
      <c r="C102" s="31">
        <v>806.15</v>
      </c>
      <c r="D102" s="40">
        <v>799.25</v>
      </c>
      <c r="E102" s="40">
        <v>784.5</v>
      </c>
      <c r="F102" s="40">
        <v>762.85</v>
      </c>
      <c r="G102" s="40">
        <v>748.1</v>
      </c>
      <c r="H102" s="40">
        <v>820.9</v>
      </c>
      <c r="I102" s="40">
        <v>835.65</v>
      </c>
      <c r="J102" s="40">
        <v>857.3</v>
      </c>
      <c r="K102" s="31">
        <v>814</v>
      </c>
      <c r="L102" s="31">
        <v>777.6</v>
      </c>
      <c r="M102" s="31">
        <v>1.89713</v>
      </c>
      <c r="N102" s="1"/>
      <c r="O102" s="1"/>
    </row>
    <row r="103" spans="1:15" ht="12.75" customHeight="1">
      <c r="A103" s="31">
        <v>93</v>
      </c>
      <c r="B103" s="31" t="s">
        <v>340</v>
      </c>
      <c r="C103" s="31">
        <v>5116.6499999999996</v>
      </c>
      <c r="D103" s="40">
        <v>5187.666666666667</v>
      </c>
      <c r="E103" s="40">
        <v>4935.3333333333339</v>
      </c>
      <c r="F103" s="40">
        <v>4754.0166666666673</v>
      </c>
      <c r="G103" s="40">
        <v>4501.6833333333343</v>
      </c>
      <c r="H103" s="40">
        <v>5368.9833333333336</v>
      </c>
      <c r="I103" s="40">
        <v>5621.3166666666675</v>
      </c>
      <c r="J103" s="40">
        <v>5802.6333333333332</v>
      </c>
      <c r="K103" s="31">
        <v>5440</v>
      </c>
      <c r="L103" s="31">
        <v>5006.3500000000004</v>
      </c>
      <c r="M103" s="31">
        <v>0.12152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83.5</v>
      </c>
      <c r="D104" s="40">
        <v>84.466666666666669</v>
      </c>
      <c r="E104" s="40">
        <v>80.13333333333334</v>
      </c>
      <c r="F104" s="40">
        <v>76.766666666666666</v>
      </c>
      <c r="G104" s="40">
        <v>72.433333333333337</v>
      </c>
      <c r="H104" s="40">
        <v>87.833333333333343</v>
      </c>
      <c r="I104" s="40">
        <v>92.166666666666657</v>
      </c>
      <c r="J104" s="40">
        <v>95.533333333333346</v>
      </c>
      <c r="K104" s="31">
        <v>88.8</v>
      </c>
      <c r="L104" s="31">
        <v>81.099999999999994</v>
      </c>
      <c r="M104" s="31">
        <v>32.760750000000002</v>
      </c>
      <c r="N104" s="1"/>
      <c r="O104" s="1"/>
    </row>
    <row r="105" spans="1:15" ht="12.75" customHeight="1">
      <c r="A105" s="31">
        <v>95</v>
      </c>
      <c r="B105" s="31" t="s">
        <v>333</v>
      </c>
      <c r="C105" s="31">
        <v>511.15</v>
      </c>
      <c r="D105" s="40">
        <v>512.95000000000005</v>
      </c>
      <c r="E105" s="40">
        <v>490.90000000000009</v>
      </c>
      <c r="F105" s="40">
        <v>470.65000000000003</v>
      </c>
      <c r="G105" s="40">
        <v>448.60000000000008</v>
      </c>
      <c r="H105" s="40">
        <v>533.20000000000005</v>
      </c>
      <c r="I105" s="40">
        <v>555.25</v>
      </c>
      <c r="J105" s="40">
        <v>575.50000000000011</v>
      </c>
      <c r="K105" s="31">
        <v>535</v>
      </c>
      <c r="L105" s="31">
        <v>492.7</v>
      </c>
      <c r="M105" s="31">
        <v>0.53178999999999998</v>
      </c>
      <c r="N105" s="1"/>
      <c r="O105" s="1"/>
    </row>
    <row r="106" spans="1:15" ht="12.75" customHeight="1">
      <c r="A106" s="31">
        <v>96</v>
      </c>
      <c r="B106" s="31" t="s">
        <v>854</v>
      </c>
      <c r="C106" s="31">
        <v>153.44999999999999</v>
      </c>
      <c r="D106" s="40">
        <v>152.48333333333332</v>
      </c>
      <c r="E106" s="40">
        <v>148.96666666666664</v>
      </c>
      <c r="F106" s="40">
        <v>144.48333333333332</v>
      </c>
      <c r="G106" s="40">
        <v>140.96666666666664</v>
      </c>
      <c r="H106" s="40">
        <v>156.96666666666664</v>
      </c>
      <c r="I106" s="40">
        <v>160.48333333333335</v>
      </c>
      <c r="J106" s="40">
        <v>164.96666666666664</v>
      </c>
      <c r="K106" s="31">
        <v>156</v>
      </c>
      <c r="L106" s="31">
        <v>148</v>
      </c>
      <c r="M106" s="31">
        <v>9.2748500000000007</v>
      </c>
      <c r="N106" s="1"/>
      <c r="O106" s="1"/>
    </row>
    <row r="107" spans="1:15" ht="12.75" customHeight="1">
      <c r="A107" s="31">
        <v>97</v>
      </c>
      <c r="B107" s="31" t="s">
        <v>341</v>
      </c>
      <c r="C107" s="31">
        <v>252.55</v>
      </c>
      <c r="D107" s="40">
        <v>259</v>
      </c>
      <c r="E107" s="40">
        <v>244.05</v>
      </c>
      <c r="F107" s="40">
        <v>235.55</v>
      </c>
      <c r="G107" s="40">
        <v>220.60000000000002</v>
      </c>
      <c r="H107" s="40">
        <v>267.5</v>
      </c>
      <c r="I107" s="40">
        <v>282.45000000000005</v>
      </c>
      <c r="J107" s="40">
        <v>290.95</v>
      </c>
      <c r="K107" s="31">
        <v>273.95</v>
      </c>
      <c r="L107" s="31">
        <v>250.5</v>
      </c>
      <c r="M107" s="31">
        <v>3.5949200000000001</v>
      </c>
      <c r="N107" s="1"/>
      <c r="O107" s="1"/>
    </row>
    <row r="108" spans="1:15" ht="12.75" customHeight="1">
      <c r="A108" s="31">
        <v>98</v>
      </c>
      <c r="B108" s="31" t="s">
        <v>342</v>
      </c>
      <c r="C108" s="31">
        <v>361.05</v>
      </c>
      <c r="D108" s="40">
        <v>361.89999999999992</v>
      </c>
      <c r="E108" s="40">
        <v>348.79999999999984</v>
      </c>
      <c r="F108" s="40">
        <v>336.5499999999999</v>
      </c>
      <c r="G108" s="40">
        <v>323.44999999999982</v>
      </c>
      <c r="H108" s="40">
        <v>374.14999999999986</v>
      </c>
      <c r="I108" s="40">
        <v>387.24999999999989</v>
      </c>
      <c r="J108" s="40">
        <v>399.49999999999989</v>
      </c>
      <c r="K108" s="31">
        <v>375</v>
      </c>
      <c r="L108" s="31">
        <v>349.65</v>
      </c>
      <c r="M108" s="31">
        <v>23.378350000000001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595.4</v>
      </c>
      <c r="D109" s="40">
        <v>601.83333333333337</v>
      </c>
      <c r="E109" s="40">
        <v>581.56666666666672</v>
      </c>
      <c r="F109" s="40">
        <v>567.73333333333335</v>
      </c>
      <c r="G109" s="40">
        <v>547.4666666666667</v>
      </c>
      <c r="H109" s="40">
        <v>615.66666666666674</v>
      </c>
      <c r="I109" s="40">
        <v>635.93333333333339</v>
      </c>
      <c r="J109" s="40">
        <v>649.76666666666677</v>
      </c>
      <c r="K109" s="31">
        <v>622.1</v>
      </c>
      <c r="L109" s="31">
        <v>588</v>
      </c>
      <c r="M109" s="31">
        <v>17.177029999999998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705.15</v>
      </c>
      <c r="D110" s="40">
        <v>702.96666666666658</v>
      </c>
      <c r="E110" s="40">
        <v>696.88333333333321</v>
      </c>
      <c r="F110" s="40">
        <v>688.61666666666667</v>
      </c>
      <c r="G110" s="40">
        <v>682.5333333333333</v>
      </c>
      <c r="H110" s="40">
        <v>711.23333333333312</v>
      </c>
      <c r="I110" s="40">
        <v>717.31666666666638</v>
      </c>
      <c r="J110" s="40">
        <v>725.58333333333303</v>
      </c>
      <c r="K110" s="31">
        <v>709.05</v>
      </c>
      <c r="L110" s="31">
        <v>694.7</v>
      </c>
      <c r="M110" s="31">
        <v>4.2980299999999998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895.4</v>
      </c>
      <c r="D111" s="40">
        <v>895.80000000000007</v>
      </c>
      <c r="E111" s="40">
        <v>882.60000000000014</v>
      </c>
      <c r="F111" s="40">
        <v>869.80000000000007</v>
      </c>
      <c r="G111" s="40">
        <v>856.60000000000014</v>
      </c>
      <c r="H111" s="40">
        <v>908.60000000000014</v>
      </c>
      <c r="I111" s="40">
        <v>921.80000000000018</v>
      </c>
      <c r="J111" s="40">
        <v>934.60000000000014</v>
      </c>
      <c r="K111" s="31">
        <v>909</v>
      </c>
      <c r="L111" s="31">
        <v>883</v>
      </c>
      <c r="M111" s="31">
        <v>14.433439999999999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150.55000000000001</v>
      </c>
      <c r="D112" s="40">
        <v>150.85000000000002</v>
      </c>
      <c r="E112" s="40">
        <v>148.80000000000004</v>
      </c>
      <c r="F112" s="40">
        <v>147.05000000000001</v>
      </c>
      <c r="G112" s="40">
        <v>145.00000000000003</v>
      </c>
      <c r="H112" s="40">
        <v>152.60000000000005</v>
      </c>
      <c r="I112" s="40">
        <v>154.65</v>
      </c>
      <c r="J112" s="40">
        <v>156.40000000000006</v>
      </c>
      <c r="K112" s="31">
        <v>152.9</v>
      </c>
      <c r="L112" s="31">
        <v>149.1</v>
      </c>
      <c r="M112" s="31">
        <v>115.22286</v>
      </c>
      <c r="N112" s="1"/>
      <c r="O112" s="1"/>
    </row>
    <row r="113" spans="1:15" ht="12.75" customHeight="1">
      <c r="A113" s="31">
        <v>103</v>
      </c>
      <c r="B113" s="31" t="s">
        <v>344</v>
      </c>
      <c r="C113" s="31">
        <v>354.85</v>
      </c>
      <c r="D113" s="40">
        <v>357.84999999999997</v>
      </c>
      <c r="E113" s="40">
        <v>350.99999999999994</v>
      </c>
      <c r="F113" s="40">
        <v>347.15</v>
      </c>
      <c r="G113" s="40">
        <v>340.29999999999995</v>
      </c>
      <c r="H113" s="40">
        <v>361.69999999999993</v>
      </c>
      <c r="I113" s="40">
        <v>368.54999999999995</v>
      </c>
      <c r="J113" s="40">
        <v>372.39999999999992</v>
      </c>
      <c r="K113" s="31">
        <v>364.7</v>
      </c>
      <c r="L113" s="31">
        <v>354</v>
      </c>
      <c r="M113" s="31">
        <v>1.5381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5428.25</v>
      </c>
      <c r="D114" s="40">
        <v>5451.8</v>
      </c>
      <c r="E114" s="40">
        <v>5295.5</v>
      </c>
      <c r="F114" s="40">
        <v>5162.75</v>
      </c>
      <c r="G114" s="40">
        <v>5006.45</v>
      </c>
      <c r="H114" s="40">
        <v>5584.55</v>
      </c>
      <c r="I114" s="40">
        <v>5740.8500000000013</v>
      </c>
      <c r="J114" s="40">
        <v>5873.6</v>
      </c>
      <c r="K114" s="31">
        <v>5608.1</v>
      </c>
      <c r="L114" s="31">
        <v>5319.05</v>
      </c>
      <c r="M114" s="31">
        <v>2.6084800000000001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1477.4</v>
      </c>
      <c r="D115" s="40">
        <v>1475.3000000000002</v>
      </c>
      <c r="E115" s="40">
        <v>1468.1500000000003</v>
      </c>
      <c r="F115" s="40">
        <v>1458.9</v>
      </c>
      <c r="G115" s="40">
        <v>1451.7500000000002</v>
      </c>
      <c r="H115" s="40">
        <v>1484.5500000000004</v>
      </c>
      <c r="I115" s="40">
        <v>1491.7</v>
      </c>
      <c r="J115" s="40">
        <v>1500.9500000000005</v>
      </c>
      <c r="K115" s="31">
        <v>1482.45</v>
      </c>
      <c r="L115" s="31">
        <v>1466.05</v>
      </c>
      <c r="M115" s="31">
        <v>4.5905500000000004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628.15</v>
      </c>
      <c r="D116" s="40">
        <v>634.4</v>
      </c>
      <c r="E116" s="40">
        <v>612.84999999999991</v>
      </c>
      <c r="F116" s="40">
        <v>597.54999999999995</v>
      </c>
      <c r="G116" s="40">
        <v>575.99999999999989</v>
      </c>
      <c r="H116" s="40">
        <v>649.69999999999993</v>
      </c>
      <c r="I116" s="40">
        <v>671.24999999999989</v>
      </c>
      <c r="J116" s="40">
        <v>686.55</v>
      </c>
      <c r="K116" s="31">
        <v>655.95</v>
      </c>
      <c r="L116" s="31">
        <v>619.1</v>
      </c>
      <c r="M116" s="31">
        <v>19.161539999999999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755.45</v>
      </c>
      <c r="D117" s="40">
        <v>763.9666666666667</v>
      </c>
      <c r="E117" s="40">
        <v>734.88333333333344</v>
      </c>
      <c r="F117" s="40">
        <v>714.31666666666672</v>
      </c>
      <c r="G117" s="40">
        <v>685.23333333333346</v>
      </c>
      <c r="H117" s="40">
        <v>784.53333333333342</v>
      </c>
      <c r="I117" s="40">
        <v>813.61666666666667</v>
      </c>
      <c r="J117" s="40">
        <v>834.18333333333339</v>
      </c>
      <c r="K117" s="31">
        <v>793.05</v>
      </c>
      <c r="L117" s="31">
        <v>743.4</v>
      </c>
      <c r="M117" s="31">
        <v>7.1012000000000004</v>
      </c>
      <c r="N117" s="1"/>
      <c r="O117" s="1"/>
    </row>
    <row r="118" spans="1:15" ht="12.75" customHeight="1">
      <c r="A118" s="31">
        <v>108</v>
      </c>
      <c r="B118" s="31" t="s">
        <v>346</v>
      </c>
      <c r="C118" s="31">
        <v>567.1</v>
      </c>
      <c r="D118" s="40">
        <v>572.11666666666667</v>
      </c>
      <c r="E118" s="40">
        <v>556.0333333333333</v>
      </c>
      <c r="F118" s="40">
        <v>544.96666666666658</v>
      </c>
      <c r="G118" s="40">
        <v>528.88333333333321</v>
      </c>
      <c r="H118" s="40">
        <v>583.18333333333339</v>
      </c>
      <c r="I118" s="40">
        <v>599.26666666666665</v>
      </c>
      <c r="J118" s="40">
        <v>610.33333333333348</v>
      </c>
      <c r="K118" s="31">
        <v>588.20000000000005</v>
      </c>
      <c r="L118" s="31">
        <v>561.04999999999995</v>
      </c>
      <c r="M118" s="31">
        <v>0.60094000000000003</v>
      </c>
      <c r="N118" s="1"/>
      <c r="O118" s="1"/>
    </row>
    <row r="119" spans="1:15" ht="12.75" customHeight="1">
      <c r="A119" s="31">
        <v>109</v>
      </c>
      <c r="B119" s="31" t="s">
        <v>329</v>
      </c>
      <c r="C119" s="31">
        <v>3202.4</v>
      </c>
      <c r="D119" s="40">
        <v>3222.7666666666664</v>
      </c>
      <c r="E119" s="40">
        <v>3110.6333333333328</v>
      </c>
      <c r="F119" s="40">
        <v>3018.8666666666663</v>
      </c>
      <c r="G119" s="40">
        <v>2906.7333333333327</v>
      </c>
      <c r="H119" s="40">
        <v>3314.5333333333328</v>
      </c>
      <c r="I119" s="40">
        <v>3426.6666666666661</v>
      </c>
      <c r="J119" s="40">
        <v>3518.4333333333329</v>
      </c>
      <c r="K119" s="31">
        <v>3334.9</v>
      </c>
      <c r="L119" s="31">
        <v>3131</v>
      </c>
      <c r="M119" s="31">
        <v>0.94513999999999998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445.85</v>
      </c>
      <c r="D120" s="40">
        <v>445.31666666666666</v>
      </c>
      <c r="E120" s="40">
        <v>433.0333333333333</v>
      </c>
      <c r="F120" s="40">
        <v>420.21666666666664</v>
      </c>
      <c r="G120" s="40">
        <v>407.93333333333328</v>
      </c>
      <c r="H120" s="40">
        <v>458.13333333333333</v>
      </c>
      <c r="I120" s="40">
        <v>470.41666666666674</v>
      </c>
      <c r="J120" s="40">
        <v>483.23333333333335</v>
      </c>
      <c r="K120" s="31">
        <v>457.6</v>
      </c>
      <c r="L120" s="31">
        <v>432.5</v>
      </c>
      <c r="M120" s="31">
        <v>14.73804</v>
      </c>
      <c r="N120" s="1"/>
      <c r="O120" s="1"/>
    </row>
    <row r="121" spans="1:15" ht="12.75" customHeight="1">
      <c r="A121" s="31">
        <v>111</v>
      </c>
      <c r="B121" s="31" t="s">
        <v>330</v>
      </c>
      <c r="C121" s="31">
        <v>282.25</v>
      </c>
      <c r="D121" s="40">
        <v>284.75</v>
      </c>
      <c r="E121" s="40">
        <v>274.5</v>
      </c>
      <c r="F121" s="40">
        <v>266.75</v>
      </c>
      <c r="G121" s="40">
        <v>256.5</v>
      </c>
      <c r="H121" s="40">
        <v>292.5</v>
      </c>
      <c r="I121" s="40">
        <v>302.75</v>
      </c>
      <c r="J121" s="40">
        <v>310.5</v>
      </c>
      <c r="K121" s="31">
        <v>295</v>
      </c>
      <c r="L121" s="31">
        <v>277</v>
      </c>
      <c r="M121" s="31">
        <v>3.09083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152.15</v>
      </c>
      <c r="D122" s="40">
        <v>153.55000000000001</v>
      </c>
      <c r="E122" s="40">
        <v>149.15000000000003</v>
      </c>
      <c r="F122" s="40">
        <v>146.15000000000003</v>
      </c>
      <c r="G122" s="40">
        <v>141.75000000000006</v>
      </c>
      <c r="H122" s="40">
        <v>156.55000000000001</v>
      </c>
      <c r="I122" s="40">
        <v>160.94999999999999</v>
      </c>
      <c r="J122" s="40">
        <v>163.95</v>
      </c>
      <c r="K122" s="31">
        <v>157.94999999999999</v>
      </c>
      <c r="L122" s="31">
        <v>150.55000000000001</v>
      </c>
      <c r="M122" s="31">
        <v>18.589749999999999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879.45</v>
      </c>
      <c r="D123" s="40">
        <v>890.83333333333337</v>
      </c>
      <c r="E123" s="40">
        <v>856.9666666666667</v>
      </c>
      <c r="F123" s="40">
        <v>834.48333333333335</v>
      </c>
      <c r="G123" s="40">
        <v>800.61666666666667</v>
      </c>
      <c r="H123" s="40">
        <v>913.31666666666672</v>
      </c>
      <c r="I123" s="40">
        <v>947.18333333333328</v>
      </c>
      <c r="J123" s="40">
        <v>969.66666666666674</v>
      </c>
      <c r="K123" s="31">
        <v>924.7</v>
      </c>
      <c r="L123" s="31">
        <v>868.35</v>
      </c>
      <c r="M123" s="31">
        <v>6.9912999999999998</v>
      </c>
      <c r="N123" s="1"/>
      <c r="O123" s="1"/>
    </row>
    <row r="124" spans="1:15" ht="12.75" customHeight="1">
      <c r="A124" s="31">
        <v>114</v>
      </c>
      <c r="B124" s="31" t="s">
        <v>347</v>
      </c>
      <c r="C124" s="31">
        <v>1117.4000000000001</v>
      </c>
      <c r="D124" s="40">
        <v>1112.2166666666667</v>
      </c>
      <c r="E124" s="40">
        <v>1094.4333333333334</v>
      </c>
      <c r="F124" s="40">
        <v>1071.4666666666667</v>
      </c>
      <c r="G124" s="40">
        <v>1053.6833333333334</v>
      </c>
      <c r="H124" s="40">
        <v>1135.1833333333334</v>
      </c>
      <c r="I124" s="40">
        <v>1152.9666666666667</v>
      </c>
      <c r="J124" s="40">
        <v>1175.9333333333334</v>
      </c>
      <c r="K124" s="31">
        <v>1130</v>
      </c>
      <c r="L124" s="31">
        <v>1089.25</v>
      </c>
      <c r="M124" s="31">
        <v>2.11314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606.79999999999995</v>
      </c>
      <c r="D125" s="40">
        <v>608.98333333333335</v>
      </c>
      <c r="E125" s="40">
        <v>601.36666666666667</v>
      </c>
      <c r="F125" s="40">
        <v>595.93333333333328</v>
      </c>
      <c r="G125" s="40">
        <v>588.31666666666661</v>
      </c>
      <c r="H125" s="40">
        <v>614.41666666666674</v>
      </c>
      <c r="I125" s="40">
        <v>622.03333333333353</v>
      </c>
      <c r="J125" s="40">
        <v>627.46666666666681</v>
      </c>
      <c r="K125" s="31">
        <v>616.6</v>
      </c>
      <c r="L125" s="31">
        <v>603.54999999999995</v>
      </c>
      <c r="M125" s="31">
        <v>39.987029999999997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1942.2</v>
      </c>
      <c r="D126" s="40">
        <v>1956.6166666666668</v>
      </c>
      <c r="E126" s="40">
        <v>1899.8333333333335</v>
      </c>
      <c r="F126" s="40">
        <v>1857.4666666666667</v>
      </c>
      <c r="G126" s="40">
        <v>1800.6833333333334</v>
      </c>
      <c r="H126" s="40">
        <v>1998.9833333333336</v>
      </c>
      <c r="I126" s="40">
        <v>2055.7666666666669</v>
      </c>
      <c r="J126" s="40">
        <v>2098.1333333333337</v>
      </c>
      <c r="K126" s="31">
        <v>2013.4</v>
      </c>
      <c r="L126" s="31">
        <v>1914.25</v>
      </c>
      <c r="M126" s="31">
        <v>3.0516899999999998</v>
      </c>
      <c r="N126" s="1"/>
      <c r="O126" s="1"/>
    </row>
    <row r="127" spans="1:15" ht="12.75" customHeight="1">
      <c r="A127" s="31">
        <v>117</v>
      </c>
      <c r="B127" s="31" t="s">
        <v>352</v>
      </c>
      <c r="C127" s="31">
        <v>525.65</v>
      </c>
      <c r="D127" s="40">
        <v>532.2166666666667</v>
      </c>
      <c r="E127" s="40">
        <v>508.43333333333339</v>
      </c>
      <c r="F127" s="40">
        <v>491.2166666666667</v>
      </c>
      <c r="G127" s="40">
        <v>467.43333333333339</v>
      </c>
      <c r="H127" s="40">
        <v>549.43333333333339</v>
      </c>
      <c r="I127" s="40">
        <v>573.2166666666667</v>
      </c>
      <c r="J127" s="40">
        <v>590.43333333333339</v>
      </c>
      <c r="K127" s="31">
        <v>556</v>
      </c>
      <c r="L127" s="31">
        <v>515</v>
      </c>
      <c r="M127" s="31">
        <v>8.2246199999999998</v>
      </c>
      <c r="N127" s="1"/>
      <c r="O127" s="1"/>
    </row>
    <row r="128" spans="1:15" ht="12.75" customHeight="1">
      <c r="A128" s="31">
        <v>118</v>
      </c>
      <c r="B128" s="31" t="s">
        <v>348</v>
      </c>
      <c r="C128" s="31">
        <v>93.35</v>
      </c>
      <c r="D128" s="40">
        <v>95.216666666666654</v>
      </c>
      <c r="E128" s="40">
        <v>90.433333333333309</v>
      </c>
      <c r="F128" s="40">
        <v>87.516666666666652</v>
      </c>
      <c r="G128" s="40">
        <v>82.733333333333306</v>
      </c>
      <c r="H128" s="40">
        <v>98.133333333333312</v>
      </c>
      <c r="I128" s="40">
        <v>102.91666666666664</v>
      </c>
      <c r="J128" s="40">
        <v>105.83333333333331</v>
      </c>
      <c r="K128" s="31">
        <v>100</v>
      </c>
      <c r="L128" s="31">
        <v>92.3</v>
      </c>
      <c r="M128" s="31">
        <v>15.045170000000001</v>
      </c>
      <c r="N128" s="1"/>
      <c r="O128" s="1"/>
    </row>
    <row r="129" spans="1:15" ht="12.75" customHeight="1">
      <c r="A129" s="31">
        <v>119</v>
      </c>
      <c r="B129" s="31" t="s">
        <v>349</v>
      </c>
      <c r="C129" s="31">
        <v>966.15</v>
      </c>
      <c r="D129" s="40">
        <v>965.38333333333333</v>
      </c>
      <c r="E129" s="40">
        <v>951.76666666666665</v>
      </c>
      <c r="F129" s="40">
        <v>937.38333333333333</v>
      </c>
      <c r="G129" s="40">
        <v>923.76666666666665</v>
      </c>
      <c r="H129" s="40">
        <v>979.76666666666665</v>
      </c>
      <c r="I129" s="40">
        <v>993.38333333333321</v>
      </c>
      <c r="J129" s="40">
        <v>1007.7666666666667</v>
      </c>
      <c r="K129" s="31">
        <v>979</v>
      </c>
      <c r="L129" s="31">
        <v>951</v>
      </c>
      <c r="M129" s="31">
        <v>0.77971000000000001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2126.0500000000002</v>
      </c>
      <c r="D130" s="40">
        <v>2172.8833333333332</v>
      </c>
      <c r="E130" s="40">
        <v>2047.3166666666666</v>
      </c>
      <c r="F130" s="40">
        <v>1968.5833333333335</v>
      </c>
      <c r="G130" s="40">
        <v>1843.0166666666669</v>
      </c>
      <c r="H130" s="40">
        <v>2251.6166666666663</v>
      </c>
      <c r="I130" s="40">
        <v>2377.1833333333329</v>
      </c>
      <c r="J130" s="40">
        <v>2455.9166666666661</v>
      </c>
      <c r="K130" s="31">
        <v>2298.4499999999998</v>
      </c>
      <c r="L130" s="31">
        <v>2094.15</v>
      </c>
      <c r="M130" s="31">
        <v>18.422070000000001</v>
      </c>
      <c r="N130" s="1"/>
      <c r="O130" s="1"/>
    </row>
    <row r="131" spans="1:15" ht="12.75" customHeight="1">
      <c r="A131" s="31">
        <v>121</v>
      </c>
      <c r="B131" s="31" t="s">
        <v>350</v>
      </c>
      <c r="C131" s="31">
        <v>275.25</v>
      </c>
      <c r="D131" s="40">
        <v>279.56666666666666</v>
      </c>
      <c r="E131" s="40">
        <v>266.33333333333331</v>
      </c>
      <c r="F131" s="40">
        <v>257.41666666666663</v>
      </c>
      <c r="G131" s="40">
        <v>244.18333333333328</v>
      </c>
      <c r="H131" s="40">
        <v>288.48333333333335</v>
      </c>
      <c r="I131" s="40">
        <v>301.7166666666667</v>
      </c>
      <c r="J131" s="40">
        <v>310.63333333333338</v>
      </c>
      <c r="K131" s="31">
        <v>292.8</v>
      </c>
      <c r="L131" s="31">
        <v>270.64999999999998</v>
      </c>
      <c r="M131" s="31">
        <v>45.641849999999998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173.95</v>
      </c>
      <c r="D132" s="40">
        <v>173.43333333333331</v>
      </c>
      <c r="E132" s="40">
        <v>167.61666666666662</v>
      </c>
      <c r="F132" s="40">
        <v>161.2833333333333</v>
      </c>
      <c r="G132" s="40">
        <v>155.46666666666661</v>
      </c>
      <c r="H132" s="40">
        <v>179.76666666666662</v>
      </c>
      <c r="I132" s="40">
        <v>185.58333333333329</v>
      </c>
      <c r="J132" s="40">
        <v>191.91666666666663</v>
      </c>
      <c r="K132" s="31">
        <v>179.25</v>
      </c>
      <c r="L132" s="31">
        <v>167.1</v>
      </c>
      <c r="M132" s="31">
        <v>28.97756</v>
      </c>
      <c r="N132" s="1"/>
      <c r="O132" s="1"/>
    </row>
    <row r="133" spans="1:15" ht="12.75" customHeight="1">
      <c r="A133" s="31">
        <v>123</v>
      </c>
      <c r="B133" s="31" t="s">
        <v>351</v>
      </c>
      <c r="C133" s="31">
        <v>743.45</v>
      </c>
      <c r="D133" s="40">
        <v>740.75</v>
      </c>
      <c r="E133" s="40">
        <v>729.65</v>
      </c>
      <c r="F133" s="40">
        <v>715.85</v>
      </c>
      <c r="G133" s="40">
        <v>704.75</v>
      </c>
      <c r="H133" s="40">
        <v>754.55</v>
      </c>
      <c r="I133" s="40">
        <v>765.64999999999986</v>
      </c>
      <c r="J133" s="40">
        <v>779.44999999999993</v>
      </c>
      <c r="K133" s="31">
        <v>751.85</v>
      </c>
      <c r="L133" s="31">
        <v>726.95</v>
      </c>
      <c r="M133" s="31">
        <v>0.39097999999999999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4679.1499999999996</v>
      </c>
      <c r="D134" s="40">
        <v>4727.9666666666672</v>
      </c>
      <c r="E134" s="40">
        <v>4617.6333333333341</v>
      </c>
      <c r="F134" s="40">
        <v>4556.1166666666668</v>
      </c>
      <c r="G134" s="40">
        <v>4445.7833333333338</v>
      </c>
      <c r="H134" s="40">
        <v>4789.4833333333345</v>
      </c>
      <c r="I134" s="40">
        <v>4899.8166666666666</v>
      </c>
      <c r="J134" s="40">
        <v>4961.3333333333348</v>
      </c>
      <c r="K134" s="31">
        <v>4838.3</v>
      </c>
      <c r="L134" s="31">
        <v>4666.45</v>
      </c>
      <c r="M134" s="31">
        <v>4.5646699999999996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5067.55</v>
      </c>
      <c r="D135" s="40">
        <v>5161.5166666666664</v>
      </c>
      <c r="E135" s="40">
        <v>4906.0333333333328</v>
      </c>
      <c r="F135" s="40">
        <v>4744.5166666666664</v>
      </c>
      <c r="G135" s="40">
        <v>4489.0333333333328</v>
      </c>
      <c r="H135" s="40">
        <v>5323.0333333333328</v>
      </c>
      <c r="I135" s="40">
        <v>5578.5166666666664</v>
      </c>
      <c r="J135" s="40">
        <v>5740.0333333333328</v>
      </c>
      <c r="K135" s="31">
        <v>5417</v>
      </c>
      <c r="L135" s="31">
        <v>5000</v>
      </c>
      <c r="M135" s="31">
        <v>6.7466499999999998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400.45</v>
      </c>
      <c r="D136" s="40">
        <v>404.08333333333331</v>
      </c>
      <c r="E136" s="40">
        <v>390.66666666666663</v>
      </c>
      <c r="F136" s="40">
        <v>380.88333333333333</v>
      </c>
      <c r="G136" s="40">
        <v>367.46666666666664</v>
      </c>
      <c r="H136" s="40">
        <v>413.86666666666662</v>
      </c>
      <c r="I136" s="40">
        <v>427.28333333333325</v>
      </c>
      <c r="J136" s="40">
        <v>437.06666666666661</v>
      </c>
      <c r="K136" s="31">
        <v>417.5</v>
      </c>
      <c r="L136" s="31">
        <v>394.3</v>
      </c>
      <c r="M136" s="31">
        <v>58.242370000000001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4828.3</v>
      </c>
      <c r="D137" s="40">
        <v>4903.4333333333334</v>
      </c>
      <c r="E137" s="40">
        <v>4706.8666666666668</v>
      </c>
      <c r="F137" s="40">
        <v>4585.4333333333334</v>
      </c>
      <c r="G137" s="40">
        <v>4388.8666666666668</v>
      </c>
      <c r="H137" s="40">
        <v>5024.8666666666668</v>
      </c>
      <c r="I137" s="40">
        <v>5221.4333333333343</v>
      </c>
      <c r="J137" s="40">
        <v>5342.8666666666668</v>
      </c>
      <c r="K137" s="31">
        <v>5100</v>
      </c>
      <c r="L137" s="31">
        <v>4782</v>
      </c>
      <c r="M137" s="31">
        <v>6.5065499999999998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4607.6000000000004</v>
      </c>
      <c r="D138" s="40">
        <v>4626.2666666666673</v>
      </c>
      <c r="E138" s="40">
        <v>4562.9333333333343</v>
      </c>
      <c r="F138" s="40">
        <v>4518.2666666666673</v>
      </c>
      <c r="G138" s="40">
        <v>4454.9333333333343</v>
      </c>
      <c r="H138" s="40">
        <v>4670.9333333333343</v>
      </c>
      <c r="I138" s="40">
        <v>4734.2666666666682</v>
      </c>
      <c r="J138" s="40">
        <v>4778.9333333333343</v>
      </c>
      <c r="K138" s="31">
        <v>4689.6000000000004</v>
      </c>
      <c r="L138" s="31">
        <v>4581.6000000000004</v>
      </c>
      <c r="M138" s="31">
        <v>1.8201799999999999</v>
      </c>
      <c r="N138" s="1"/>
      <c r="O138" s="1"/>
    </row>
    <row r="139" spans="1:15" ht="12.75" customHeight="1">
      <c r="A139" s="31">
        <v>129</v>
      </c>
      <c r="B139" s="31" t="s">
        <v>566</v>
      </c>
      <c r="C139" s="31">
        <v>2329</v>
      </c>
      <c r="D139" s="40">
        <v>2364.35</v>
      </c>
      <c r="E139" s="40">
        <v>2268.6999999999998</v>
      </c>
      <c r="F139" s="40">
        <v>2208.4</v>
      </c>
      <c r="G139" s="40">
        <v>2112.75</v>
      </c>
      <c r="H139" s="40">
        <v>2424.6499999999996</v>
      </c>
      <c r="I139" s="40">
        <v>2520.3000000000002</v>
      </c>
      <c r="J139" s="40">
        <v>2580.5999999999995</v>
      </c>
      <c r="K139" s="31">
        <v>2460</v>
      </c>
      <c r="L139" s="31">
        <v>2304.0500000000002</v>
      </c>
      <c r="M139" s="31">
        <v>0.49171999999999999</v>
      </c>
      <c r="N139" s="1"/>
      <c r="O139" s="1"/>
    </row>
    <row r="140" spans="1:15" ht="12.75" customHeight="1">
      <c r="A140" s="31">
        <v>130</v>
      </c>
      <c r="B140" s="31" t="s">
        <v>356</v>
      </c>
      <c r="C140" s="31">
        <v>74.900000000000006</v>
      </c>
      <c r="D140" s="40">
        <v>75.149999999999991</v>
      </c>
      <c r="E140" s="40">
        <v>73.049999999999983</v>
      </c>
      <c r="F140" s="40">
        <v>71.199999999999989</v>
      </c>
      <c r="G140" s="40">
        <v>69.09999999999998</v>
      </c>
      <c r="H140" s="40">
        <v>76.999999999999986</v>
      </c>
      <c r="I140" s="40">
        <v>79.09999999999998</v>
      </c>
      <c r="J140" s="40">
        <v>80.949999999999989</v>
      </c>
      <c r="K140" s="31">
        <v>77.25</v>
      </c>
      <c r="L140" s="31">
        <v>73.3</v>
      </c>
      <c r="M140" s="31">
        <v>14.18704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2548.0500000000002</v>
      </c>
      <c r="D141" s="40">
        <v>2555.9833333333336</v>
      </c>
      <c r="E141" s="40">
        <v>2508.9666666666672</v>
      </c>
      <c r="F141" s="40">
        <v>2469.8833333333337</v>
      </c>
      <c r="G141" s="40">
        <v>2422.8666666666672</v>
      </c>
      <c r="H141" s="40">
        <v>2595.0666666666671</v>
      </c>
      <c r="I141" s="40">
        <v>2642.0833333333335</v>
      </c>
      <c r="J141" s="40">
        <v>2681.166666666667</v>
      </c>
      <c r="K141" s="31">
        <v>2603</v>
      </c>
      <c r="L141" s="31">
        <v>2516.9</v>
      </c>
      <c r="M141" s="31">
        <v>10.134130000000001</v>
      </c>
      <c r="N141" s="1"/>
      <c r="O141" s="1"/>
    </row>
    <row r="142" spans="1:15" ht="12.75" customHeight="1">
      <c r="A142" s="31">
        <v>132</v>
      </c>
      <c r="B142" s="31" t="s">
        <v>353</v>
      </c>
      <c r="C142" s="31">
        <v>472.15</v>
      </c>
      <c r="D142" s="40">
        <v>481.66666666666669</v>
      </c>
      <c r="E142" s="40">
        <v>459.98333333333335</v>
      </c>
      <c r="F142" s="40">
        <v>447.81666666666666</v>
      </c>
      <c r="G142" s="40">
        <v>426.13333333333333</v>
      </c>
      <c r="H142" s="40">
        <v>493.83333333333337</v>
      </c>
      <c r="I142" s="40">
        <v>515.51666666666665</v>
      </c>
      <c r="J142" s="40">
        <v>527.68333333333339</v>
      </c>
      <c r="K142" s="31">
        <v>503.35</v>
      </c>
      <c r="L142" s="31">
        <v>469.5</v>
      </c>
      <c r="M142" s="31">
        <v>3.04779</v>
      </c>
      <c r="N142" s="1"/>
      <c r="O142" s="1"/>
    </row>
    <row r="143" spans="1:15" ht="12.75" customHeight="1">
      <c r="A143" s="31">
        <v>133</v>
      </c>
      <c r="B143" s="31" t="s">
        <v>354</v>
      </c>
      <c r="C143" s="31">
        <v>136.4</v>
      </c>
      <c r="D143" s="40">
        <v>137.51666666666668</v>
      </c>
      <c r="E143" s="40">
        <v>131.38333333333335</v>
      </c>
      <c r="F143" s="40">
        <v>126.36666666666667</v>
      </c>
      <c r="G143" s="40">
        <v>120.23333333333335</v>
      </c>
      <c r="H143" s="40">
        <v>142.53333333333336</v>
      </c>
      <c r="I143" s="40">
        <v>148.66666666666669</v>
      </c>
      <c r="J143" s="40">
        <v>153.68333333333337</v>
      </c>
      <c r="K143" s="31">
        <v>143.65</v>
      </c>
      <c r="L143" s="31">
        <v>132.5</v>
      </c>
      <c r="M143" s="31">
        <v>4.3352599999999999</v>
      </c>
      <c r="N143" s="1"/>
      <c r="O143" s="1"/>
    </row>
    <row r="144" spans="1:15" ht="12.75" customHeight="1">
      <c r="A144" s="31">
        <v>134</v>
      </c>
      <c r="B144" s="31" t="s">
        <v>357</v>
      </c>
      <c r="C144" s="31">
        <v>212.65</v>
      </c>
      <c r="D144" s="40">
        <v>213.70000000000002</v>
      </c>
      <c r="E144" s="40">
        <v>209.30000000000004</v>
      </c>
      <c r="F144" s="40">
        <v>205.95000000000002</v>
      </c>
      <c r="G144" s="40">
        <v>201.55000000000004</v>
      </c>
      <c r="H144" s="40">
        <v>217.05000000000004</v>
      </c>
      <c r="I144" s="40">
        <v>221.45000000000002</v>
      </c>
      <c r="J144" s="40">
        <v>224.80000000000004</v>
      </c>
      <c r="K144" s="31">
        <v>218.1</v>
      </c>
      <c r="L144" s="31">
        <v>210.35</v>
      </c>
      <c r="M144" s="31">
        <v>4.2552000000000003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530.70000000000005</v>
      </c>
      <c r="D145" s="40">
        <v>522.9</v>
      </c>
      <c r="E145" s="40">
        <v>510.79999999999995</v>
      </c>
      <c r="F145" s="40">
        <v>490.9</v>
      </c>
      <c r="G145" s="40">
        <v>478.79999999999995</v>
      </c>
      <c r="H145" s="40">
        <v>542.79999999999995</v>
      </c>
      <c r="I145" s="40">
        <v>554.90000000000009</v>
      </c>
      <c r="J145" s="40">
        <v>574.79999999999995</v>
      </c>
      <c r="K145" s="31">
        <v>535</v>
      </c>
      <c r="L145" s="31">
        <v>503</v>
      </c>
      <c r="M145" s="31">
        <v>5.9535799999999997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1660.25</v>
      </c>
      <c r="D146" s="40">
        <v>1685.3166666666666</v>
      </c>
      <c r="E146" s="40">
        <v>1610.9333333333332</v>
      </c>
      <c r="F146" s="40">
        <v>1561.6166666666666</v>
      </c>
      <c r="G146" s="40">
        <v>1487.2333333333331</v>
      </c>
      <c r="H146" s="40">
        <v>1734.6333333333332</v>
      </c>
      <c r="I146" s="40">
        <v>1809.0166666666664</v>
      </c>
      <c r="J146" s="40">
        <v>1858.3333333333333</v>
      </c>
      <c r="K146" s="31">
        <v>1759.7</v>
      </c>
      <c r="L146" s="31">
        <v>1636</v>
      </c>
      <c r="M146" s="31">
        <v>1.39185</v>
      </c>
      <c r="N146" s="1"/>
      <c r="O146" s="1"/>
    </row>
    <row r="147" spans="1:15" ht="12.75" customHeight="1">
      <c r="A147" s="31">
        <v>137</v>
      </c>
      <c r="B147" s="31" t="s">
        <v>358</v>
      </c>
      <c r="C147" s="31">
        <v>71.150000000000006</v>
      </c>
      <c r="D147" s="40">
        <v>71.5</v>
      </c>
      <c r="E147" s="40">
        <v>70.150000000000006</v>
      </c>
      <c r="F147" s="40">
        <v>69.150000000000006</v>
      </c>
      <c r="G147" s="40">
        <v>67.800000000000011</v>
      </c>
      <c r="H147" s="40">
        <v>72.5</v>
      </c>
      <c r="I147" s="40">
        <v>73.849999999999994</v>
      </c>
      <c r="J147" s="40">
        <v>74.849999999999994</v>
      </c>
      <c r="K147" s="31">
        <v>72.849999999999994</v>
      </c>
      <c r="L147" s="31">
        <v>70.5</v>
      </c>
      <c r="M147" s="31">
        <v>46.216900000000003</v>
      </c>
      <c r="N147" s="1"/>
      <c r="O147" s="1"/>
    </row>
    <row r="148" spans="1:15" ht="12.75" customHeight="1">
      <c r="A148" s="31">
        <v>138</v>
      </c>
      <c r="B148" s="31" t="s">
        <v>355</v>
      </c>
      <c r="C148" s="31">
        <v>204.55</v>
      </c>
      <c r="D148" s="40">
        <v>205.76666666666665</v>
      </c>
      <c r="E148" s="40">
        <v>201.2833333333333</v>
      </c>
      <c r="F148" s="40">
        <v>198.01666666666665</v>
      </c>
      <c r="G148" s="40">
        <v>193.5333333333333</v>
      </c>
      <c r="H148" s="40">
        <v>209.0333333333333</v>
      </c>
      <c r="I148" s="40">
        <v>213.51666666666665</v>
      </c>
      <c r="J148" s="40">
        <v>216.7833333333333</v>
      </c>
      <c r="K148" s="31">
        <v>210.25</v>
      </c>
      <c r="L148" s="31">
        <v>202.5</v>
      </c>
      <c r="M148" s="31">
        <v>1.2399100000000001</v>
      </c>
      <c r="N148" s="1"/>
      <c r="O148" s="1"/>
    </row>
    <row r="149" spans="1:15" ht="12.75" customHeight="1">
      <c r="A149" s="31">
        <v>139</v>
      </c>
      <c r="B149" s="31" t="s">
        <v>359</v>
      </c>
      <c r="C149" s="31">
        <v>114.55</v>
      </c>
      <c r="D149" s="40">
        <v>117.71666666666665</v>
      </c>
      <c r="E149" s="40">
        <v>110.83333333333331</v>
      </c>
      <c r="F149" s="40">
        <v>107.11666666666666</v>
      </c>
      <c r="G149" s="40">
        <v>100.23333333333332</v>
      </c>
      <c r="H149" s="40">
        <v>121.43333333333331</v>
      </c>
      <c r="I149" s="40">
        <v>128.31666666666666</v>
      </c>
      <c r="J149" s="40">
        <v>132.0333333333333</v>
      </c>
      <c r="K149" s="31">
        <v>124.6</v>
      </c>
      <c r="L149" s="31">
        <v>114</v>
      </c>
      <c r="M149" s="31">
        <v>8.7268299999999996</v>
      </c>
      <c r="N149" s="1"/>
      <c r="O149" s="1"/>
    </row>
    <row r="150" spans="1:15" ht="12.75" customHeight="1">
      <c r="A150" s="31">
        <v>140</v>
      </c>
      <c r="B150" s="31" t="s">
        <v>855</v>
      </c>
      <c r="C150" s="31">
        <v>62.65</v>
      </c>
      <c r="D150" s="40">
        <v>62.616666666666667</v>
      </c>
      <c r="E150" s="40">
        <v>61.033333333333331</v>
      </c>
      <c r="F150" s="40">
        <v>59.416666666666664</v>
      </c>
      <c r="G150" s="40">
        <v>57.833333333333329</v>
      </c>
      <c r="H150" s="40">
        <v>64.233333333333334</v>
      </c>
      <c r="I150" s="40">
        <v>65.816666666666663</v>
      </c>
      <c r="J150" s="40">
        <v>67.433333333333337</v>
      </c>
      <c r="K150" s="31">
        <v>64.2</v>
      </c>
      <c r="L150" s="31">
        <v>61</v>
      </c>
      <c r="M150" s="31">
        <v>10.27162</v>
      </c>
      <c r="N150" s="1"/>
      <c r="O150" s="1"/>
    </row>
    <row r="151" spans="1:15" ht="12.75" customHeight="1">
      <c r="A151" s="31">
        <v>141</v>
      </c>
      <c r="B151" s="31" t="s">
        <v>360</v>
      </c>
      <c r="C151" s="31">
        <v>744.35</v>
      </c>
      <c r="D151" s="40">
        <v>747</v>
      </c>
      <c r="E151" s="40">
        <v>729.9</v>
      </c>
      <c r="F151" s="40">
        <v>715.44999999999993</v>
      </c>
      <c r="G151" s="40">
        <v>698.34999999999991</v>
      </c>
      <c r="H151" s="40">
        <v>761.45</v>
      </c>
      <c r="I151" s="40">
        <v>778.55</v>
      </c>
      <c r="J151" s="40">
        <v>793.00000000000011</v>
      </c>
      <c r="K151" s="31">
        <v>764.1</v>
      </c>
      <c r="L151" s="31">
        <v>732.55</v>
      </c>
      <c r="M151" s="31">
        <v>0.70686000000000004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1802.75</v>
      </c>
      <c r="D152" s="40">
        <v>1796.4000000000003</v>
      </c>
      <c r="E152" s="40">
        <v>1761.5000000000007</v>
      </c>
      <c r="F152" s="40">
        <v>1720.2500000000005</v>
      </c>
      <c r="G152" s="40">
        <v>1685.3500000000008</v>
      </c>
      <c r="H152" s="40">
        <v>1837.6500000000005</v>
      </c>
      <c r="I152" s="40">
        <v>1872.5500000000002</v>
      </c>
      <c r="J152" s="40">
        <v>1913.8000000000004</v>
      </c>
      <c r="K152" s="31">
        <v>1831.3</v>
      </c>
      <c r="L152" s="31">
        <v>1755.15</v>
      </c>
      <c r="M152" s="31">
        <v>42.341140000000003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169.6</v>
      </c>
      <c r="D153" s="40">
        <v>171.53333333333333</v>
      </c>
      <c r="E153" s="40">
        <v>166.06666666666666</v>
      </c>
      <c r="F153" s="40">
        <v>162.53333333333333</v>
      </c>
      <c r="G153" s="40">
        <v>157.06666666666666</v>
      </c>
      <c r="H153" s="40">
        <v>175.06666666666666</v>
      </c>
      <c r="I153" s="40">
        <v>180.5333333333333</v>
      </c>
      <c r="J153" s="40">
        <v>184.06666666666666</v>
      </c>
      <c r="K153" s="31">
        <v>177</v>
      </c>
      <c r="L153" s="31">
        <v>168</v>
      </c>
      <c r="M153" s="31">
        <v>36.290529999999997</v>
      </c>
      <c r="N153" s="1"/>
      <c r="O153" s="1"/>
    </row>
    <row r="154" spans="1:15" ht="12.75" customHeight="1">
      <c r="A154" s="31">
        <v>144</v>
      </c>
      <c r="B154" s="31" t="s">
        <v>856</v>
      </c>
      <c r="C154" s="31">
        <v>109</v>
      </c>
      <c r="D154" s="40">
        <v>111.10000000000001</v>
      </c>
      <c r="E154" s="40">
        <v>106.40000000000002</v>
      </c>
      <c r="F154" s="40">
        <v>103.80000000000001</v>
      </c>
      <c r="G154" s="40">
        <v>99.100000000000023</v>
      </c>
      <c r="H154" s="40">
        <v>113.70000000000002</v>
      </c>
      <c r="I154" s="40">
        <v>118.4</v>
      </c>
      <c r="J154" s="40">
        <v>121.00000000000001</v>
      </c>
      <c r="K154" s="31">
        <v>115.8</v>
      </c>
      <c r="L154" s="31">
        <v>108.5</v>
      </c>
      <c r="M154" s="31">
        <v>0.82216999999999996</v>
      </c>
      <c r="N154" s="1"/>
      <c r="O154" s="1"/>
    </row>
    <row r="155" spans="1:15" ht="12.75" customHeight="1">
      <c r="A155" s="31">
        <v>145</v>
      </c>
      <c r="B155" s="31" t="s">
        <v>361</v>
      </c>
      <c r="C155" s="31">
        <v>276.14999999999998</v>
      </c>
      <c r="D155" s="40">
        <v>278.61666666666662</v>
      </c>
      <c r="E155" s="40">
        <v>270.23333333333323</v>
      </c>
      <c r="F155" s="40">
        <v>264.31666666666661</v>
      </c>
      <c r="G155" s="40">
        <v>255.93333333333322</v>
      </c>
      <c r="H155" s="40">
        <v>284.53333333333325</v>
      </c>
      <c r="I155" s="40">
        <v>292.91666666666657</v>
      </c>
      <c r="J155" s="40">
        <v>298.83333333333326</v>
      </c>
      <c r="K155" s="31">
        <v>287</v>
      </c>
      <c r="L155" s="31">
        <v>272.7</v>
      </c>
      <c r="M155" s="31">
        <v>2.7961800000000001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91.45</v>
      </c>
      <c r="D156" s="40">
        <v>92.416666666666671</v>
      </c>
      <c r="E156" s="40">
        <v>89.533333333333346</v>
      </c>
      <c r="F156" s="40">
        <v>87.616666666666674</v>
      </c>
      <c r="G156" s="40">
        <v>84.733333333333348</v>
      </c>
      <c r="H156" s="40">
        <v>94.333333333333343</v>
      </c>
      <c r="I156" s="40">
        <v>97.216666666666669</v>
      </c>
      <c r="J156" s="40">
        <v>99.13333333333334</v>
      </c>
      <c r="K156" s="31">
        <v>95.3</v>
      </c>
      <c r="L156" s="31">
        <v>90.5</v>
      </c>
      <c r="M156" s="31">
        <v>173.23342</v>
      </c>
      <c r="N156" s="1"/>
      <c r="O156" s="1"/>
    </row>
    <row r="157" spans="1:15" ht="12.75" customHeight="1">
      <c r="A157" s="31">
        <v>147</v>
      </c>
      <c r="B157" s="31" t="s">
        <v>363</v>
      </c>
      <c r="C157" s="31">
        <v>586.35</v>
      </c>
      <c r="D157" s="40">
        <v>588.88333333333333</v>
      </c>
      <c r="E157" s="40">
        <v>569.16666666666663</v>
      </c>
      <c r="F157" s="40">
        <v>551.98333333333335</v>
      </c>
      <c r="G157" s="40">
        <v>532.26666666666665</v>
      </c>
      <c r="H157" s="40">
        <v>606.06666666666661</v>
      </c>
      <c r="I157" s="40">
        <v>625.7833333333333</v>
      </c>
      <c r="J157" s="40">
        <v>642.96666666666658</v>
      </c>
      <c r="K157" s="31">
        <v>608.6</v>
      </c>
      <c r="L157" s="31">
        <v>571.70000000000005</v>
      </c>
      <c r="M157" s="31">
        <v>7.0826900000000004</v>
      </c>
      <c r="N157" s="1"/>
      <c r="O157" s="1"/>
    </row>
    <row r="158" spans="1:15" ht="12.75" customHeight="1">
      <c r="A158" s="31">
        <v>148</v>
      </c>
      <c r="B158" s="31" t="s">
        <v>362</v>
      </c>
      <c r="C158" s="31">
        <v>3520.3</v>
      </c>
      <c r="D158" s="40">
        <v>3558.4333333333329</v>
      </c>
      <c r="E158" s="40">
        <v>3446.8666666666659</v>
      </c>
      <c r="F158" s="40">
        <v>3373.4333333333329</v>
      </c>
      <c r="G158" s="40">
        <v>3261.8666666666659</v>
      </c>
      <c r="H158" s="40">
        <v>3631.8666666666659</v>
      </c>
      <c r="I158" s="40">
        <v>3743.4333333333325</v>
      </c>
      <c r="J158" s="40">
        <v>3816.8666666666659</v>
      </c>
      <c r="K158" s="31">
        <v>3670</v>
      </c>
      <c r="L158" s="31">
        <v>3485</v>
      </c>
      <c r="M158" s="31">
        <v>0.57820000000000005</v>
      </c>
      <c r="N158" s="1"/>
      <c r="O158" s="1"/>
    </row>
    <row r="159" spans="1:15" ht="12.75" customHeight="1">
      <c r="A159" s="31">
        <v>149</v>
      </c>
      <c r="B159" s="31" t="s">
        <v>364</v>
      </c>
      <c r="C159" s="31">
        <v>207.85</v>
      </c>
      <c r="D159" s="40">
        <v>210.95000000000002</v>
      </c>
      <c r="E159" s="40">
        <v>202.90000000000003</v>
      </c>
      <c r="F159" s="40">
        <v>197.95000000000002</v>
      </c>
      <c r="G159" s="40">
        <v>189.90000000000003</v>
      </c>
      <c r="H159" s="40">
        <v>215.90000000000003</v>
      </c>
      <c r="I159" s="40">
        <v>223.95000000000005</v>
      </c>
      <c r="J159" s="40">
        <v>228.90000000000003</v>
      </c>
      <c r="K159" s="31">
        <v>219</v>
      </c>
      <c r="L159" s="31">
        <v>206</v>
      </c>
      <c r="M159" s="31">
        <v>9.2236600000000006</v>
      </c>
      <c r="N159" s="1"/>
      <c r="O159" s="1"/>
    </row>
    <row r="160" spans="1:15" ht="12.75" customHeight="1">
      <c r="A160" s="31">
        <v>150</v>
      </c>
      <c r="B160" s="31" t="s">
        <v>381</v>
      </c>
      <c r="C160" s="31">
        <v>2019.95</v>
      </c>
      <c r="D160" s="40">
        <v>2036.9166666666667</v>
      </c>
      <c r="E160" s="40">
        <v>1941.8333333333335</v>
      </c>
      <c r="F160" s="40">
        <v>1863.7166666666667</v>
      </c>
      <c r="G160" s="40">
        <v>1768.6333333333334</v>
      </c>
      <c r="H160" s="40">
        <v>2115.0333333333338</v>
      </c>
      <c r="I160" s="40">
        <v>2210.1166666666668</v>
      </c>
      <c r="J160" s="40">
        <v>2288.2333333333336</v>
      </c>
      <c r="K160" s="31">
        <v>2132</v>
      </c>
      <c r="L160" s="31">
        <v>1958.8</v>
      </c>
      <c r="M160" s="31">
        <v>0.63685000000000003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266.89999999999998</v>
      </c>
      <c r="D161" s="40">
        <v>270.66666666666669</v>
      </c>
      <c r="E161" s="40">
        <v>255.08333333333337</v>
      </c>
      <c r="F161" s="40">
        <v>243.26666666666671</v>
      </c>
      <c r="G161" s="40">
        <v>227.68333333333339</v>
      </c>
      <c r="H161" s="40">
        <v>282.48333333333335</v>
      </c>
      <c r="I161" s="40">
        <v>298.06666666666672</v>
      </c>
      <c r="J161" s="40">
        <v>309.88333333333333</v>
      </c>
      <c r="K161" s="31">
        <v>286.25</v>
      </c>
      <c r="L161" s="31">
        <v>258.85000000000002</v>
      </c>
      <c r="M161" s="31">
        <v>35.205390000000001</v>
      </c>
      <c r="N161" s="1"/>
      <c r="O161" s="1"/>
    </row>
    <row r="162" spans="1:15" ht="12.75" customHeight="1">
      <c r="A162" s="31">
        <v>152</v>
      </c>
      <c r="B162" s="31" t="s">
        <v>367</v>
      </c>
      <c r="C162" s="31">
        <v>48</v>
      </c>
      <c r="D162" s="40">
        <v>48.016666666666673</v>
      </c>
      <c r="E162" s="40">
        <v>47.083333333333343</v>
      </c>
      <c r="F162" s="40">
        <v>46.166666666666671</v>
      </c>
      <c r="G162" s="40">
        <v>45.233333333333341</v>
      </c>
      <c r="H162" s="40">
        <v>48.933333333333344</v>
      </c>
      <c r="I162" s="40">
        <v>49.866666666666667</v>
      </c>
      <c r="J162" s="40">
        <v>50.783333333333346</v>
      </c>
      <c r="K162" s="31">
        <v>48.95</v>
      </c>
      <c r="L162" s="31">
        <v>47.1</v>
      </c>
      <c r="M162" s="31">
        <v>13.67618</v>
      </c>
      <c r="N162" s="1"/>
      <c r="O162" s="1"/>
    </row>
    <row r="163" spans="1:15" ht="12.75" customHeight="1">
      <c r="A163" s="31">
        <v>153</v>
      </c>
      <c r="B163" s="31" t="s">
        <v>365</v>
      </c>
      <c r="C163" s="31">
        <v>169.45</v>
      </c>
      <c r="D163" s="40">
        <v>170.23333333333332</v>
      </c>
      <c r="E163" s="40">
        <v>166.46666666666664</v>
      </c>
      <c r="F163" s="40">
        <v>163.48333333333332</v>
      </c>
      <c r="G163" s="40">
        <v>159.71666666666664</v>
      </c>
      <c r="H163" s="40">
        <v>173.21666666666664</v>
      </c>
      <c r="I163" s="40">
        <v>176.98333333333335</v>
      </c>
      <c r="J163" s="40">
        <v>179.96666666666664</v>
      </c>
      <c r="K163" s="31">
        <v>174</v>
      </c>
      <c r="L163" s="31">
        <v>167.25</v>
      </c>
      <c r="M163" s="31">
        <v>34.949550000000002</v>
      </c>
      <c r="N163" s="1"/>
      <c r="O163" s="1"/>
    </row>
    <row r="164" spans="1:15" ht="12.75" customHeight="1">
      <c r="A164" s="31">
        <v>154</v>
      </c>
      <c r="B164" s="31" t="s">
        <v>380</v>
      </c>
      <c r="C164" s="31">
        <v>165.15</v>
      </c>
      <c r="D164" s="40">
        <v>166.96666666666667</v>
      </c>
      <c r="E164" s="40">
        <v>161.98333333333335</v>
      </c>
      <c r="F164" s="40">
        <v>158.81666666666669</v>
      </c>
      <c r="G164" s="40">
        <v>153.83333333333337</v>
      </c>
      <c r="H164" s="40">
        <v>170.13333333333333</v>
      </c>
      <c r="I164" s="40">
        <v>175.11666666666662</v>
      </c>
      <c r="J164" s="40">
        <v>178.2833333333333</v>
      </c>
      <c r="K164" s="31">
        <v>171.95</v>
      </c>
      <c r="L164" s="31">
        <v>163.80000000000001</v>
      </c>
      <c r="M164" s="31">
        <v>3.0398100000000001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137.30000000000001</v>
      </c>
      <c r="D165" s="40">
        <v>138.35</v>
      </c>
      <c r="E165" s="40">
        <v>135.19999999999999</v>
      </c>
      <c r="F165" s="40">
        <v>133.1</v>
      </c>
      <c r="G165" s="40">
        <v>129.94999999999999</v>
      </c>
      <c r="H165" s="40">
        <v>140.44999999999999</v>
      </c>
      <c r="I165" s="40">
        <v>143.60000000000002</v>
      </c>
      <c r="J165" s="40">
        <v>145.69999999999999</v>
      </c>
      <c r="K165" s="31">
        <v>141.5</v>
      </c>
      <c r="L165" s="31">
        <v>136.25</v>
      </c>
      <c r="M165" s="31">
        <v>94.167389999999997</v>
      </c>
      <c r="N165" s="1"/>
      <c r="O165" s="1"/>
    </row>
    <row r="166" spans="1:15" ht="12.75" customHeight="1">
      <c r="A166" s="31">
        <v>156</v>
      </c>
      <c r="B166" s="31" t="s">
        <v>369</v>
      </c>
      <c r="C166" s="31">
        <v>2952.05</v>
      </c>
      <c r="D166" s="40">
        <v>2967.5666666666671</v>
      </c>
      <c r="E166" s="40">
        <v>2907.1333333333341</v>
      </c>
      <c r="F166" s="40">
        <v>2862.2166666666672</v>
      </c>
      <c r="G166" s="40">
        <v>2801.7833333333342</v>
      </c>
      <c r="H166" s="40">
        <v>3012.483333333334</v>
      </c>
      <c r="I166" s="40">
        <v>3072.9166666666674</v>
      </c>
      <c r="J166" s="40">
        <v>3117.8333333333339</v>
      </c>
      <c r="K166" s="31">
        <v>3028</v>
      </c>
      <c r="L166" s="31">
        <v>2922.65</v>
      </c>
      <c r="M166" s="31">
        <v>0.67576999999999998</v>
      </c>
      <c r="N166" s="1"/>
      <c r="O166" s="1"/>
    </row>
    <row r="167" spans="1:15" ht="12.75" customHeight="1">
      <c r="A167" s="31">
        <v>157</v>
      </c>
      <c r="B167" s="31" t="s">
        <v>370</v>
      </c>
      <c r="C167" s="31">
        <v>3307.2</v>
      </c>
      <c r="D167" s="40">
        <v>3335.9666666666667</v>
      </c>
      <c r="E167" s="40">
        <v>3221.2333333333336</v>
      </c>
      <c r="F167" s="40">
        <v>3135.2666666666669</v>
      </c>
      <c r="G167" s="40">
        <v>3020.5333333333338</v>
      </c>
      <c r="H167" s="40">
        <v>3421.9333333333334</v>
      </c>
      <c r="I167" s="40">
        <v>3536.6666666666661</v>
      </c>
      <c r="J167" s="40">
        <v>3622.6333333333332</v>
      </c>
      <c r="K167" s="31">
        <v>3450.7</v>
      </c>
      <c r="L167" s="31">
        <v>3250</v>
      </c>
      <c r="M167" s="31">
        <v>0.12224</v>
      </c>
      <c r="N167" s="1"/>
      <c r="O167" s="1"/>
    </row>
    <row r="168" spans="1:15" ht="12.75" customHeight="1">
      <c r="A168" s="31">
        <v>158</v>
      </c>
      <c r="B168" s="31" t="s">
        <v>376</v>
      </c>
      <c r="C168" s="31">
        <v>313.05</v>
      </c>
      <c r="D168" s="40">
        <v>316.35000000000002</v>
      </c>
      <c r="E168" s="40">
        <v>308.30000000000007</v>
      </c>
      <c r="F168" s="40">
        <v>303.55000000000007</v>
      </c>
      <c r="G168" s="40">
        <v>295.50000000000011</v>
      </c>
      <c r="H168" s="40">
        <v>321.10000000000002</v>
      </c>
      <c r="I168" s="40">
        <v>329.15</v>
      </c>
      <c r="J168" s="40">
        <v>333.9</v>
      </c>
      <c r="K168" s="31">
        <v>324.39999999999998</v>
      </c>
      <c r="L168" s="31">
        <v>311.60000000000002</v>
      </c>
      <c r="M168" s="31">
        <v>0.84097</v>
      </c>
      <c r="N168" s="1"/>
      <c r="O168" s="1"/>
    </row>
    <row r="169" spans="1:15" ht="12.75" customHeight="1">
      <c r="A169" s="31">
        <v>159</v>
      </c>
      <c r="B169" s="31" t="s">
        <v>371</v>
      </c>
      <c r="C169" s="31">
        <v>142.19999999999999</v>
      </c>
      <c r="D169" s="40">
        <v>144.06666666666666</v>
      </c>
      <c r="E169" s="40">
        <v>139.63333333333333</v>
      </c>
      <c r="F169" s="40">
        <v>137.06666666666666</v>
      </c>
      <c r="G169" s="40">
        <v>132.63333333333333</v>
      </c>
      <c r="H169" s="40">
        <v>146.63333333333333</v>
      </c>
      <c r="I169" s="40">
        <v>151.06666666666666</v>
      </c>
      <c r="J169" s="40">
        <v>153.63333333333333</v>
      </c>
      <c r="K169" s="31">
        <v>148.5</v>
      </c>
      <c r="L169" s="31">
        <v>141.5</v>
      </c>
      <c r="M169" s="31">
        <v>9.2643599999999999</v>
      </c>
      <c r="N169" s="1"/>
      <c r="O169" s="1"/>
    </row>
    <row r="170" spans="1:15" ht="12.75" customHeight="1">
      <c r="A170" s="31">
        <v>160</v>
      </c>
      <c r="B170" s="31" t="s">
        <v>372</v>
      </c>
      <c r="C170" s="31">
        <v>5508.5</v>
      </c>
      <c r="D170" s="40">
        <v>5550.666666666667</v>
      </c>
      <c r="E170" s="40">
        <v>5452.8333333333339</v>
      </c>
      <c r="F170" s="40">
        <v>5397.166666666667</v>
      </c>
      <c r="G170" s="40">
        <v>5299.3333333333339</v>
      </c>
      <c r="H170" s="40">
        <v>5606.3333333333339</v>
      </c>
      <c r="I170" s="40">
        <v>5704.1666666666679</v>
      </c>
      <c r="J170" s="40">
        <v>5759.8333333333339</v>
      </c>
      <c r="K170" s="31">
        <v>5648.5</v>
      </c>
      <c r="L170" s="31">
        <v>5495</v>
      </c>
      <c r="M170" s="31">
        <v>4.7989999999999998E-2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3540.45</v>
      </c>
      <c r="D171" s="40">
        <v>3494.4833333333336</v>
      </c>
      <c r="E171" s="40">
        <v>3400.9666666666672</v>
      </c>
      <c r="F171" s="40">
        <v>3261.4833333333336</v>
      </c>
      <c r="G171" s="40">
        <v>3167.9666666666672</v>
      </c>
      <c r="H171" s="40">
        <v>3633.9666666666672</v>
      </c>
      <c r="I171" s="40">
        <v>3727.4833333333336</v>
      </c>
      <c r="J171" s="40">
        <v>3866.9666666666672</v>
      </c>
      <c r="K171" s="31">
        <v>3588</v>
      </c>
      <c r="L171" s="31">
        <v>3355</v>
      </c>
      <c r="M171" s="31">
        <v>3.4569000000000001</v>
      </c>
      <c r="N171" s="1"/>
      <c r="O171" s="1"/>
    </row>
    <row r="172" spans="1:15" ht="12.75" customHeight="1">
      <c r="A172" s="31">
        <v>162</v>
      </c>
      <c r="B172" s="31" t="s">
        <v>373</v>
      </c>
      <c r="C172" s="31">
        <v>1597.35</v>
      </c>
      <c r="D172" s="40">
        <v>1616.7833333333335</v>
      </c>
      <c r="E172" s="40">
        <v>1559.5666666666671</v>
      </c>
      <c r="F172" s="40">
        <v>1521.7833333333335</v>
      </c>
      <c r="G172" s="40">
        <v>1464.5666666666671</v>
      </c>
      <c r="H172" s="40">
        <v>1654.5666666666671</v>
      </c>
      <c r="I172" s="40">
        <v>1711.7833333333338</v>
      </c>
      <c r="J172" s="40">
        <v>1749.5666666666671</v>
      </c>
      <c r="K172" s="31">
        <v>1674</v>
      </c>
      <c r="L172" s="31">
        <v>1579</v>
      </c>
      <c r="M172" s="31">
        <v>0.59592999999999996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469.25</v>
      </c>
      <c r="D173" s="40">
        <v>470.81666666666666</v>
      </c>
      <c r="E173" s="40">
        <v>455.43333333333334</v>
      </c>
      <c r="F173" s="40">
        <v>441.61666666666667</v>
      </c>
      <c r="G173" s="40">
        <v>426.23333333333335</v>
      </c>
      <c r="H173" s="40">
        <v>484.63333333333333</v>
      </c>
      <c r="I173" s="40">
        <v>500.01666666666665</v>
      </c>
      <c r="J173" s="40">
        <v>513.83333333333326</v>
      </c>
      <c r="K173" s="31">
        <v>486.2</v>
      </c>
      <c r="L173" s="31">
        <v>457</v>
      </c>
      <c r="M173" s="31">
        <v>18.451789999999999</v>
      </c>
      <c r="N173" s="1"/>
      <c r="O173" s="1"/>
    </row>
    <row r="174" spans="1:15" ht="12.75" customHeight="1">
      <c r="A174" s="31">
        <v>164</v>
      </c>
      <c r="B174" s="31" t="s">
        <v>368</v>
      </c>
      <c r="C174" s="31">
        <v>4494.6499999999996</v>
      </c>
      <c r="D174" s="40">
        <v>4555.333333333333</v>
      </c>
      <c r="E174" s="40">
        <v>4367.9666666666662</v>
      </c>
      <c r="F174" s="40">
        <v>4241.2833333333328</v>
      </c>
      <c r="G174" s="40">
        <v>4053.9166666666661</v>
      </c>
      <c r="H174" s="40">
        <v>4682.0166666666664</v>
      </c>
      <c r="I174" s="40">
        <v>4869.3833333333332</v>
      </c>
      <c r="J174" s="40">
        <v>4996.0666666666666</v>
      </c>
      <c r="K174" s="31">
        <v>4742.7</v>
      </c>
      <c r="L174" s="31">
        <v>4428.6499999999996</v>
      </c>
      <c r="M174" s="31">
        <v>0.30354999999999999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37.450000000000003</v>
      </c>
      <c r="D175" s="40">
        <v>37.56666666666667</v>
      </c>
      <c r="E175" s="40">
        <v>36.13333333333334</v>
      </c>
      <c r="F175" s="40">
        <v>34.81666666666667</v>
      </c>
      <c r="G175" s="40">
        <v>33.38333333333334</v>
      </c>
      <c r="H175" s="40">
        <v>38.88333333333334</v>
      </c>
      <c r="I175" s="40">
        <v>40.316666666666663</v>
      </c>
      <c r="J175" s="40">
        <v>41.63333333333334</v>
      </c>
      <c r="K175" s="31">
        <v>39</v>
      </c>
      <c r="L175" s="31">
        <v>36.25</v>
      </c>
      <c r="M175" s="31">
        <v>348.21251999999998</v>
      </c>
      <c r="N175" s="1"/>
      <c r="O175" s="1"/>
    </row>
    <row r="176" spans="1:15" ht="12.75" customHeight="1">
      <c r="A176" s="31">
        <v>166</v>
      </c>
      <c r="B176" s="31" t="s">
        <v>382</v>
      </c>
      <c r="C176" s="31">
        <v>395.85</v>
      </c>
      <c r="D176" s="40">
        <v>399.98333333333335</v>
      </c>
      <c r="E176" s="40">
        <v>385.9666666666667</v>
      </c>
      <c r="F176" s="40">
        <v>376.08333333333337</v>
      </c>
      <c r="G176" s="40">
        <v>362.06666666666672</v>
      </c>
      <c r="H176" s="40">
        <v>409.86666666666667</v>
      </c>
      <c r="I176" s="40">
        <v>423.88333333333333</v>
      </c>
      <c r="J176" s="40">
        <v>433.76666666666665</v>
      </c>
      <c r="K176" s="31">
        <v>414</v>
      </c>
      <c r="L176" s="31">
        <v>390.1</v>
      </c>
      <c r="M176" s="31">
        <v>8.3125800000000005</v>
      </c>
      <c r="N176" s="1"/>
      <c r="O176" s="1"/>
    </row>
    <row r="177" spans="1:15" ht="12.75" customHeight="1">
      <c r="A177" s="31">
        <v>167</v>
      </c>
      <c r="B177" s="31" t="s">
        <v>374</v>
      </c>
      <c r="C177" s="31">
        <v>1135.95</v>
      </c>
      <c r="D177" s="40">
        <v>1151.5833333333333</v>
      </c>
      <c r="E177" s="40">
        <v>1109.3666666666666</v>
      </c>
      <c r="F177" s="40">
        <v>1082.7833333333333</v>
      </c>
      <c r="G177" s="40">
        <v>1040.5666666666666</v>
      </c>
      <c r="H177" s="40">
        <v>1178.1666666666665</v>
      </c>
      <c r="I177" s="40">
        <v>1220.3833333333332</v>
      </c>
      <c r="J177" s="40">
        <v>1246.9666666666665</v>
      </c>
      <c r="K177" s="31">
        <v>1193.8</v>
      </c>
      <c r="L177" s="31">
        <v>1125</v>
      </c>
      <c r="M177" s="31">
        <v>0.29452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576.15</v>
      </c>
      <c r="D178" s="40">
        <v>573.13333333333333</v>
      </c>
      <c r="E178" s="40">
        <v>563.01666666666665</v>
      </c>
      <c r="F178" s="40">
        <v>549.88333333333333</v>
      </c>
      <c r="G178" s="40">
        <v>539.76666666666665</v>
      </c>
      <c r="H178" s="40">
        <v>586.26666666666665</v>
      </c>
      <c r="I178" s="40">
        <v>596.38333333333321</v>
      </c>
      <c r="J178" s="40">
        <v>609.51666666666665</v>
      </c>
      <c r="K178" s="31">
        <v>583.25</v>
      </c>
      <c r="L178" s="31">
        <v>560</v>
      </c>
      <c r="M178" s="31">
        <v>0.73236999999999997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911.65</v>
      </c>
      <c r="D179" s="40">
        <v>911.33333333333337</v>
      </c>
      <c r="E179" s="40">
        <v>898.31666666666672</v>
      </c>
      <c r="F179" s="40">
        <v>884.98333333333335</v>
      </c>
      <c r="G179" s="40">
        <v>871.9666666666667</v>
      </c>
      <c r="H179" s="40">
        <v>924.66666666666674</v>
      </c>
      <c r="I179" s="40">
        <v>937.68333333333339</v>
      </c>
      <c r="J179" s="40">
        <v>951.01666666666677</v>
      </c>
      <c r="K179" s="31">
        <v>924.35</v>
      </c>
      <c r="L179" s="31">
        <v>898</v>
      </c>
      <c r="M179" s="31">
        <v>5.6667699999999996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609.6</v>
      </c>
      <c r="D180" s="40">
        <v>605.16666666666663</v>
      </c>
      <c r="E180" s="40">
        <v>595.48333333333323</v>
      </c>
      <c r="F180" s="40">
        <v>581.36666666666656</v>
      </c>
      <c r="G180" s="40">
        <v>571.68333333333317</v>
      </c>
      <c r="H180" s="40">
        <v>619.2833333333333</v>
      </c>
      <c r="I180" s="40">
        <v>628.9666666666667</v>
      </c>
      <c r="J180" s="40">
        <v>643.08333333333337</v>
      </c>
      <c r="K180" s="31">
        <v>614.85</v>
      </c>
      <c r="L180" s="31">
        <v>591.04999999999995</v>
      </c>
      <c r="M180" s="31">
        <v>4.0890399999999998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2116.1999999999998</v>
      </c>
      <c r="D181" s="40">
        <v>2122.2666666666664</v>
      </c>
      <c r="E181" s="40">
        <v>2056.2833333333328</v>
      </c>
      <c r="F181" s="40">
        <v>1996.3666666666663</v>
      </c>
      <c r="G181" s="40">
        <v>1930.3833333333328</v>
      </c>
      <c r="H181" s="40">
        <v>2182.1833333333329</v>
      </c>
      <c r="I181" s="40">
        <v>2248.1666666666665</v>
      </c>
      <c r="J181" s="40">
        <v>2308.083333333333</v>
      </c>
      <c r="K181" s="31">
        <v>2188.25</v>
      </c>
      <c r="L181" s="31">
        <v>2062.35</v>
      </c>
      <c r="M181" s="31">
        <v>18.13157</v>
      </c>
      <c r="N181" s="1"/>
      <c r="O181" s="1"/>
    </row>
    <row r="182" spans="1:15" ht="12.75" customHeight="1">
      <c r="A182" s="31">
        <v>172</v>
      </c>
      <c r="B182" s="31" t="s">
        <v>383</v>
      </c>
      <c r="C182" s="31">
        <v>98.4</v>
      </c>
      <c r="D182" s="40">
        <v>99.216666666666654</v>
      </c>
      <c r="E182" s="40">
        <v>96.183333333333309</v>
      </c>
      <c r="F182" s="40">
        <v>93.966666666666654</v>
      </c>
      <c r="G182" s="40">
        <v>90.933333333333309</v>
      </c>
      <c r="H182" s="40">
        <v>101.43333333333331</v>
      </c>
      <c r="I182" s="40">
        <v>104.46666666666664</v>
      </c>
      <c r="J182" s="40">
        <v>106.68333333333331</v>
      </c>
      <c r="K182" s="31">
        <v>102.25</v>
      </c>
      <c r="L182" s="31">
        <v>97</v>
      </c>
      <c r="M182" s="31">
        <v>10.76285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303.25</v>
      </c>
      <c r="D183" s="40">
        <v>303.36666666666667</v>
      </c>
      <c r="E183" s="40">
        <v>296.88333333333333</v>
      </c>
      <c r="F183" s="40">
        <v>290.51666666666665</v>
      </c>
      <c r="G183" s="40">
        <v>284.0333333333333</v>
      </c>
      <c r="H183" s="40">
        <v>309.73333333333335</v>
      </c>
      <c r="I183" s="40">
        <v>316.2166666666667</v>
      </c>
      <c r="J183" s="40">
        <v>322.58333333333337</v>
      </c>
      <c r="K183" s="31">
        <v>309.85000000000002</v>
      </c>
      <c r="L183" s="31">
        <v>297</v>
      </c>
      <c r="M183" s="31">
        <v>15.414249999999999</v>
      </c>
      <c r="N183" s="1"/>
      <c r="O183" s="1"/>
    </row>
    <row r="184" spans="1:15" ht="12.75" customHeight="1">
      <c r="A184" s="31">
        <v>174</v>
      </c>
      <c r="B184" s="31" t="s">
        <v>375</v>
      </c>
      <c r="C184" s="31">
        <v>453.85</v>
      </c>
      <c r="D184" s="40">
        <v>463.01666666666671</v>
      </c>
      <c r="E184" s="40">
        <v>440.98333333333341</v>
      </c>
      <c r="F184" s="40">
        <v>428.11666666666667</v>
      </c>
      <c r="G184" s="40">
        <v>406.08333333333337</v>
      </c>
      <c r="H184" s="40">
        <v>475.88333333333344</v>
      </c>
      <c r="I184" s="40">
        <v>497.91666666666674</v>
      </c>
      <c r="J184" s="40">
        <v>510.78333333333347</v>
      </c>
      <c r="K184" s="31">
        <v>485.05</v>
      </c>
      <c r="L184" s="31">
        <v>450.15</v>
      </c>
      <c r="M184" s="31">
        <v>6.0495599999999996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1778.3</v>
      </c>
      <c r="D185" s="40">
        <v>1775.5333333333335</v>
      </c>
      <c r="E185" s="40">
        <v>1752.7666666666671</v>
      </c>
      <c r="F185" s="40">
        <v>1727.2333333333336</v>
      </c>
      <c r="G185" s="40">
        <v>1704.4666666666672</v>
      </c>
      <c r="H185" s="40">
        <v>1801.0666666666671</v>
      </c>
      <c r="I185" s="40">
        <v>1823.8333333333335</v>
      </c>
      <c r="J185" s="40">
        <v>1849.366666666667</v>
      </c>
      <c r="K185" s="31">
        <v>1798.3</v>
      </c>
      <c r="L185" s="31">
        <v>1750</v>
      </c>
      <c r="M185" s="31">
        <v>7.4513699999999998</v>
      </c>
      <c r="N185" s="1"/>
      <c r="O185" s="1"/>
    </row>
    <row r="186" spans="1:15" ht="12.75" customHeight="1">
      <c r="A186" s="31">
        <v>176</v>
      </c>
      <c r="B186" s="31" t="s">
        <v>377</v>
      </c>
      <c r="C186" s="31">
        <v>145.15</v>
      </c>
      <c r="D186" s="40">
        <v>147.66666666666666</v>
      </c>
      <c r="E186" s="40">
        <v>140.73333333333332</v>
      </c>
      <c r="F186" s="40">
        <v>136.31666666666666</v>
      </c>
      <c r="G186" s="40">
        <v>129.38333333333333</v>
      </c>
      <c r="H186" s="40">
        <v>152.08333333333331</v>
      </c>
      <c r="I186" s="40">
        <v>159.01666666666665</v>
      </c>
      <c r="J186" s="40">
        <v>163.43333333333331</v>
      </c>
      <c r="K186" s="31">
        <v>154.6</v>
      </c>
      <c r="L186" s="31">
        <v>143.25</v>
      </c>
      <c r="M186" s="31">
        <v>35.09046</v>
      </c>
      <c r="N186" s="1"/>
      <c r="O186" s="1"/>
    </row>
    <row r="187" spans="1:15" ht="12.75" customHeight="1">
      <c r="A187" s="31">
        <v>177</v>
      </c>
      <c r="B187" s="31" t="s">
        <v>378</v>
      </c>
      <c r="C187" s="31">
        <v>1780.55</v>
      </c>
      <c r="D187" s="40">
        <v>1788.5999999999997</v>
      </c>
      <c r="E187" s="40">
        <v>1763.8499999999995</v>
      </c>
      <c r="F187" s="40">
        <v>1747.1499999999999</v>
      </c>
      <c r="G187" s="40">
        <v>1722.3999999999996</v>
      </c>
      <c r="H187" s="40">
        <v>1805.2999999999993</v>
      </c>
      <c r="I187" s="40">
        <v>1830.0499999999997</v>
      </c>
      <c r="J187" s="40">
        <v>1846.7499999999991</v>
      </c>
      <c r="K187" s="31">
        <v>1813.35</v>
      </c>
      <c r="L187" s="31">
        <v>1771.9</v>
      </c>
      <c r="M187" s="31">
        <v>1.1059600000000001</v>
      </c>
      <c r="N187" s="1"/>
      <c r="O187" s="1"/>
    </row>
    <row r="188" spans="1:15" ht="12.75" customHeight="1">
      <c r="A188" s="31">
        <v>178</v>
      </c>
      <c r="B188" s="31" t="s">
        <v>384</v>
      </c>
      <c r="C188" s="31">
        <v>115.1</v>
      </c>
      <c r="D188" s="40">
        <v>115.25</v>
      </c>
      <c r="E188" s="40">
        <v>113.8</v>
      </c>
      <c r="F188" s="40">
        <v>112.5</v>
      </c>
      <c r="G188" s="40">
        <v>111.05</v>
      </c>
      <c r="H188" s="40">
        <v>116.55</v>
      </c>
      <c r="I188" s="40">
        <v>117.99999999999999</v>
      </c>
      <c r="J188" s="40">
        <v>119.3</v>
      </c>
      <c r="K188" s="31">
        <v>116.7</v>
      </c>
      <c r="L188" s="31">
        <v>113.95</v>
      </c>
      <c r="M188" s="31">
        <v>17.379619999999999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303.8</v>
      </c>
      <c r="D189" s="40">
        <v>301.36666666666667</v>
      </c>
      <c r="E189" s="40">
        <v>294.53333333333336</v>
      </c>
      <c r="F189" s="40">
        <v>285.26666666666671</v>
      </c>
      <c r="G189" s="40">
        <v>278.43333333333339</v>
      </c>
      <c r="H189" s="40">
        <v>310.63333333333333</v>
      </c>
      <c r="I189" s="40">
        <v>317.46666666666658</v>
      </c>
      <c r="J189" s="40">
        <v>326.73333333333329</v>
      </c>
      <c r="K189" s="31">
        <v>308.2</v>
      </c>
      <c r="L189" s="31">
        <v>292.10000000000002</v>
      </c>
      <c r="M189" s="31">
        <v>12.95449</v>
      </c>
      <c r="N189" s="1"/>
      <c r="O189" s="1"/>
    </row>
    <row r="190" spans="1:15" ht="12.75" customHeight="1">
      <c r="A190" s="31">
        <v>180</v>
      </c>
      <c r="B190" s="31" t="s">
        <v>379</v>
      </c>
      <c r="C190" s="31">
        <v>620.5</v>
      </c>
      <c r="D190" s="40">
        <v>611.4</v>
      </c>
      <c r="E190" s="40">
        <v>596.19999999999993</v>
      </c>
      <c r="F190" s="40">
        <v>571.9</v>
      </c>
      <c r="G190" s="40">
        <v>556.69999999999993</v>
      </c>
      <c r="H190" s="40">
        <v>635.69999999999993</v>
      </c>
      <c r="I190" s="40">
        <v>650.9</v>
      </c>
      <c r="J190" s="40">
        <v>675.19999999999993</v>
      </c>
      <c r="K190" s="31">
        <v>626.6</v>
      </c>
      <c r="L190" s="31">
        <v>587.1</v>
      </c>
      <c r="M190" s="31">
        <v>3.6970399999999999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622.4</v>
      </c>
      <c r="D191" s="40">
        <v>627.11666666666667</v>
      </c>
      <c r="E191" s="40">
        <v>609.33333333333337</v>
      </c>
      <c r="F191" s="40">
        <v>596.26666666666665</v>
      </c>
      <c r="G191" s="40">
        <v>578.48333333333335</v>
      </c>
      <c r="H191" s="40">
        <v>640.18333333333339</v>
      </c>
      <c r="I191" s="40">
        <v>657.9666666666667</v>
      </c>
      <c r="J191" s="40">
        <v>671.03333333333342</v>
      </c>
      <c r="K191" s="31">
        <v>644.9</v>
      </c>
      <c r="L191" s="31">
        <v>614.04999999999995</v>
      </c>
      <c r="M191" s="31">
        <v>16.437799999999999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1362.35</v>
      </c>
      <c r="D192" s="40">
        <v>1372.8166666666666</v>
      </c>
      <c r="E192" s="40">
        <v>1333.0333333333333</v>
      </c>
      <c r="F192" s="40">
        <v>1303.7166666666667</v>
      </c>
      <c r="G192" s="40">
        <v>1263.9333333333334</v>
      </c>
      <c r="H192" s="40">
        <v>1402.1333333333332</v>
      </c>
      <c r="I192" s="40">
        <v>1441.9166666666665</v>
      </c>
      <c r="J192" s="40">
        <v>1471.2333333333331</v>
      </c>
      <c r="K192" s="31">
        <v>1412.6</v>
      </c>
      <c r="L192" s="31">
        <v>1343.5</v>
      </c>
      <c r="M192" s="31">
        <v>6.1717500000000003</v>
      </c>
      <c r="N192" s="1"/>
      <c r="O192" s="1"/>
    </row>
    <row r="193" spans="1:15" ht="12.75" customHeight="1">
      <c r="A193" s="31">
        <v>183</v>
      </c>
      <c r="B193" s="31" t="s">
        <v>388</v>
      </c>
      <c r="C193" s="31">
        <v>1241.8499999999999</v>
      </c>
      <c r="D193" s="40">
        <v>1246.8333333333333</v>
      </c>
      <c r="E193" s="40">
        <v>1219.7166666666665</v>
      </c>
      <c r="F193" s="40">
        <v>1197.5833333333333</v>
      </c>
      <c r="G193" s="40">
        <v>1170.4666666666665</v>
      </c>
      <c r="H193" s="40">
        <v>1268.9666666666665</v>
      </c>
      <c r="I193" s="40">
        <v>1296.0833333333333</v>
      </c>
      <c r="J193" s="40">
        <v>1318.2166666666665</v>
      </c>
      <c r="K193" s="31">
        <v>1273.95</v>
      </c>
      <c r="L193" s="31">
        <v>1224.7</v>
      </c>
      <c r="M193" s="31">
        <v>1.64055</v>
      </c>
      <c r="N193" s="1"/>
      <c r="O193" s="1"/>
    </row>
    <row r="194" spans="1:15" ht="12.75" customHeight="1">
      <c r="A194" s="31">
        <v>184</v>
      </c>
      <c r="B194" s="31" t="s">
        <v>857</v>
      </c>
      <c r="C194" s="31">
        <v>20.149999999999999</v>
      </c>
      <c r="D194" s="40">
        <v>20.166666666666668</v>
      </c>
      <c r="E194" s="40">
        <v>19.783333333333335</v>
      </c>
      <c r="F194" s="40">
        <v>19.416666666666668</v>
      </c>
      <c r="G194" s="40">
        <v>19.033333333333335</v>
      </c>
      <c r="H194" s="40">
        <v>20.533333333333335</v>
      </c>
      <c r="I194" s="40">
        <v>20.916666666666668</v>
      </c>
      <c r="J194" s="40">
        <v>21.283333333333335</v>
      </c>
      <c r="K194" s="31">
        <v>20.55</v>
      </c>
      <c r="L194" s="31">
        <v>19.8</v>
      </c>
      <c r="M194" s="31">
        <v>23.03445</v>
      </c>
      <c r="N194" s="1"/>
      <c r="O194" s="1"/>
    </row>
    <row r="195" spans="1:15" ht="12.75" customHeight="1">
      <c r="A195" s="31">
        <v>185</v>
      </c>
      <c r="B195" s="31" t="s">
        <v>389</v>
      </c>
      <c r="C195" s="31">
        <v>1335.55</v>
      </c>
      <c r="D195" s="40">
        <v>1317.8333333333333</v>
      </c>
      <c r="E195" s="40">
        <v>1255.6666666666665</v>
      </c>
      <c r="F195" s="40">
        <v>1175.7833333333333</v>
      </c>
      <c r="G195" s="40">
        <v>1113.6166666666666</v>
      </c>
      <c r="H195" s="40">
        <v>1397.7166666666665</v>
      </c>
      <c r="I195" s="40">
        <v>1459.883333333333</v>
      </c>
      <c r="J195" s="40">
        <v>1539.7666666666664</v>
      </c>
      <c r="K195" s="31">
        <v>1380</v>
      </c>
      <c r="L195" s="31">
        <v>1237.95</v>
      </c>
      <c r="M195" s="31">
        <v>1.2206699999999999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1377.5</v>
      </c>
      <c r="D196" s="40">
        <v>1386.6166666666668</v>
      </c>
      <c r="E196" s="40">
        <v>1348.8833333333337</v>
      </c>
      <c r="F196" s="40">
        <v>1320.2666666666669</v>
      </c>
      <c r="G196" s="40">
        <v>1282.5333333333338</v>
      </c>
      <c r="H196" s="40">
        <v>1415.2333333333336</v>
      </c>
      <c r="I196" s="40">
        <v>1452.9666666666667</v>
      </c>
      <c r="J196" s="40">
        <v>1481.5833333333335</v>
      </c>
      <c r="K196" s="31">
        <v>1424.35</v>
      </c>
      <c r="L196" s="31">
        <v>1358</v>
      </c>
      <c r="M196" s="31">
        <v>25.873909999999999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1110.0999999999999</v>
      </c>
      <c r="D197" s="40">
        <v>1112.6499999999999</v>
      </c>
      <c r="E197" s="40">
        <v>1099.4499999999998</v>
      </c>
      <c r="F197" s="40">
        <v>1088.8</v>
      </c>
      <c r="G197" s="40">
        <v>1075.5999999999999</v>
      </c>
      <c r="H197" s="40">
        <v>1123.2999999999997</v>
      </c>
      <c r="I197" s="40">
        <v>1136.5</v>
      </c>
      <c r="J197" s="40">
        <v>1147.1499999999996</v>
      </c>
      <c r="K197" s="31">
        <v>1125.8499999999999</v>
      </c>
      <c r="L197" s="31">
        <v>1102</v>
      </c>
      <c r="M197" s="31">
        <v>39.612229999999997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2894.85</v>
      </c>
      <c r="D198" s="40">
        <v>2904.6666666666665</v>
      </c>
      <c r="E198" s="40">
        <v>2875.333333333333</v>
      </c>
      <c r="F198" s="40">
        <v>2855.8166666666666</v>
      </c>
      <c r="G198" s="40">
        <v>2826.4833333333331</v>
      </c>
      <c r="H198" s="40">
        <v>2924.1833333333329</v>
      </c>
      <c r="I198" s="40">
        <v>2953.516666666666</v>
      </c>
      <c r="J198" s="40">
        <v>2973.0333333333328</v>
      </c>
      <c r="K198" s="31">
        <v>2934</v>
      </c>
      <c r="L198" s="31">
        <v>2885.15</v>
      </c>
      <c r="M198" s="31">
        <v>39.519010000000002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2510.5</v>
      </c>
      <c r="D199" s="40">
        <v>2539.7166666666667</v>
      </c>
      <c r="E199" s="40">
        <v>2466.3833333333332</v>
      </c>
      <c r="F199" s="40">
        <v>2422.2666666666664</v>
      </c>
      <c r="G199" s="40">
        <v>2348.9333333333329</v>
      </c>
      <c r="H199" s="40">
        <v>2583.8333333333335</v>
      </c>
      <c r="I199" s="40">
        <v>2657.1666666666665</v>
      </c>
      <c r="J199" s="40">
        <v>2701.2833333333338</v>
      </c>
      <c r="K199" s="31">
        <v>2613.0500000000002</v>
      </c>
      <c r="L199" s="31">
        <v>2495.6</v>
      </c>
      <c r="M199" s="31">
        <v>4.2474400000000001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1515.35</v>
      </c>
      <c r="D200" s="40">
        <v>1522.3666666666668</v>
      </c>
      <c r="E200" s="40">
        <v>1492.0333333333335</v>
      </c>
      <c r="F200" s="40">
        <v>1468.7166666666667</v>
      </c>
      <c r="G200" s="40">
        <v>1438.3833333333334</v>
      </c>
      <c r="H200" s="40">
        <v>1545.6833333333336</v>
      </c>
      <c r="I200" s="40">
        <v>1576.0166666666667</v>
      </c>
      <c r="J200" s="40">
        <v>1599.3333333333337</v>
      </c>
      <c r="K200" s="31">
        <v>1552.7</v>
      </c>
      <c r="L200" s="31">
        <v>1499.05</v>
      </c>
      <c r="M200" s="31">
        <v>76.306359999999998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688.85</v>
      </c>
      <c r="D201" s="40">
        <v>694.29999999999984</v>
      </c>
      <c r="E201" s="40">
        <v>678.84999999999968</v>
      </c>
      <c r="F201" s="40">
        <v>668.8499999999998</v>
      </c>
      <c r="G201" s="40">
        <v>653.39999999999964</v>
      </c>
      <c r="H201" s="40">
        <v>704.29999999999973</v>
      </c>
      <c r="I201" s="40">
        <v>719.74999999999977</v>
      </c>
      <c r="J201" s="40">
        <v>729.74999999999977</v>
      </c>
      <c r="K201" s="31">
        <v>709.75</v>
      </c>
      <c r="L201" s="31">
        <v>684.3</v>
      </c>
      <c r="M201" s="31">
        <v>21.090720000000001</v>
      </c>
      <c r="N201" s="1"/>
      <c r="O201" s="1"/>
    </row>
    <row r="202" spans="1:15" ht="12.75" customHeight="1">
      <c r="A202" s="31">
        <v>192</v>
      </c>
      <c r="B202" s="31" t="s">
        <v>386</v>
      </c>
      <c r="C202" s="31">
        <v>1991.15</v>
      </c>
      <c r="D202" s="40">
        <v>2008.4166666666667</v>
      </c>
      <c r="E202" s="40">
        <v>1957.7333333333336</v>
      </c>
      <c r="F202" s="40">
        <v>1924.3166666666668</v>
      </c>
      <c r="G202" s="40">
        <v>1873.6333333333337</v>
      </c>
      <c r="H202" s="40">
        <v>2041.8333333333335</v>
      </c>
      <c r="I202" s="40">
        <v>2092.5166666666664</v>
      </c>
      <c r="J202" s="40">
        <v>2125.9333333333334</v>
      </c>
      <c r="K202" s="31">
        <v>2059.1</v>
      </c>
      <c r="L202" s="31">
        <v>1975</v>
      </c>
      <c r="M202" s="31">
        <v>0.62068999999999996</v>
      </c>
      <c r="N202" s="1"/>
      <c r="O202" s="1"/>
    </row>
    <row r="203" spans="1:15" ht="12.75" customHeight="1">
      <c r="A203" s="31">
        <v>193</v>
      </c>
      <c r="B203" s="31" t="s">
        <v>390</v>
      </c>
      <c r="C203" s="31">
        <v>232.3</v>
      </c>
      <c r="D203" s="40">
        <v>233.85</v>
      </c>
      <c r="E203" s="40">
        <v>229.35</v>
      </c>
      <c r="F203" s="40">
        <v>226.4</v>
      </c>
      <c r="G203" s="40">
        <v>221.9</v>
      </c>
      <c r="H203" s="40">
        <v>236.79999999999998</v>
      </c>
      <c r="I203" s="40">
        <v>241.29999999999998</v>
      </c>
      <c r="J203" s="40">
        <v>244.24999999999997</v>
      </c>
      <c r="K203" s="31">
        <v>238.35</v>
      </c>
      <c r="L203" s="31">
        <v>230.9</v>
      </c>
      <c r="M203" s="31">
        <v>0.78205000000000002</v>
      </c>
      <c r="N203" s="1"/>
      <c r="O203" s="1"/>
    </row>
    <row r="204" spans="1:15" ht="12.75" customHeight="1">
      <c r="A204" s="31">
        <v>194</v>
      </c>
      <c r="B204" s="31" t="s">
        <v>391</v>
      </c>
      <c r="C204" s="31">
        <v>133.1</v>
      </c>
      <c r="D204" s="40">
        <v>134.46666666666667</v>
      </c>
      <c r="E204" s="40">
        <v>129.03333333333333</v>
      </c>
      <c r="F204" s="40">
        <v>124.96666666666667</v>
      </c>
      <c r="G204" s="40">
        <v>119.53333333333333</v>
      </c>
      <c r="H204" s="40">
        <v>138.53333333333333</v>
      </c>
      <c r="I204" s="40">
        <v>143.96666666666667</v>
      </c>
      <c r="J204" s="40">
        <v>148.03333333333333</v>
      </c>
      <c r="K204" s="31">
        <v>139.9</v>
      </c>
      <c r="L204" s="31">
        <v>130.4</v>
      </c>
      <c r="M204" s="31">
        <v>7.7963500000000003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2634.6</v>
      </c>
      <c r="D205" s="40">
        <v>2650.4999999999995</v>
      </c>
      <c r="E205" s="40">
        <v>2602.7999999999993</v>
      </c>
      <c r="F205" s="40">
        <v>2570.9999999999995</v>
      </c>
      <c r="G205" s="40">
        <v>2523.2999999999993</v>
      </c>
      <c r="H205" s="40">
        <v>2682.2999999999993</v>
      </c>
      <c r="I205" s="40">
        <v>2729.9999999999991</v>
      </c>
      <c r="J205" s="40">
        <v>2761.7999999999993</v>
      </c>
      <c r="K205" s="31">
        <v>2698.2</v>
      </c>
      <c r="L205" s="31">
        <v>2618.6999999999998</v>
      </c>
      <c r="M205" s="31">
        <v>6.3625299999999996</v>
      </c>
      <c r="N205" s="1"/>
      <c r="O205" s="1"/>
    </row>
    <row r="206" spans="1:15" ht="12.75" customHeight="1">
      <c r="A206" s="31">
        <v>196</v>
      </c>
      <c r="B206" s="31" t="s">
        <v>387</v>
      </c>
      <c r="C206" s="31">
        <v>70.400000000000006</v>
      </c>
      <c r="D206" s="40">
        <v>71.366666666666674</v>
      </c>
      <c r="E206" s="40">
        <v>68.033333333333346</v>
      </c>
      <c r="F206" s="40">
        <v>65.666666666666671</v>
      </c>
      <c r="G206" s="40">
        <v>62.333333333333343</v>
      </c>
      <c r="H206" s="40">
        <v>73.733333333333348</v>
      </c>
      <c r="I206" s="40">
        <v>77.066666666666663</v>
      </c>
      <c r="J206" s="40">
        <v>79.433333333333351</v>
      </c>
      <c r="K206" s="31">
        <v>74.7</v>
      </c>
      <c r="L206" s="31">
        <v>69</v>
      </c>
      <c r="M206" s="31">
        <v>70.039580000000001</v>
      </c>
      <c r="N206" s="1"/>
      <c r="O206" s="1"/>
    </row>
    <row r="207" spans="1:15" ht="12.75" customHeight="1">
      <c r="A207" s="31">
        <v>197</v>
      </c>
      <c r="B207" s="31" t="s">
        <v>858</v>
      </c>
      <c r="C207" s="31">
        <v>2962.55</v>
      </c>
      <c r="D207" s="40">
        <v>2975.5166666666664</v>
      </c>
      <c r="E207" s="40">
        <v>2922.0333333333328</v>
      </c>
      <c r="F207" s="40">
        <v>2881.5166666666664</v>
      </c>
      <c r="G207" s="40">
        <v>2828.0333333333328</v>
      </c>
      <c r="H207" s="40">
        <v>3016.0333333333328</v>
      </c>
      <c r="I207" s="40">
        <v>3069.5166666666664</v>
      </c>
      <c r="J207" s="40">
        <v>3110.0333333333328</v>
      </c>
      <c r="K207" s="31">
        <v>3029</v>
      </c>
      <c r="L207" s="31">
        <v>2935</v>
      </c>
      <c r="M207" s="31">
        <v>0.52388000000000001</v>
      </c>
      <c r="N207" s="1"/>
      <c r="O207" s="1"/>
    </row>
    <row r="208" spans="1:15" ht="12.75" customHeight="1">
      <c r="A208" s="31">
        <v>198</v>
      </c>
      <c r="B208" s="31" t="s">
        <v>839</v>
      </c>
      <c r="C208" s="31">
        <v>497.85</v>
      </c>
      <c r="D208" s="40">
        <v>497.65000000000003</v>
      </c>
      <c r="E208" s="40">
        <v>482.6</v>
      </c>
      <c r="F208" s="40">
        <v>467.34999999999997</v>
      </c>
      <c r="G208" s="40">
        <v>452.29999999999995</v>
      </c>
      <c r="H208" s="40">
        <v>512.90000000000009</v>
      </c>
      <c r="I208" s="40">
        <v>527.95000000000016</v>
      </c>
      <c r="J208" s="40">
        <v>543.20000000000016</v>
      </c>
      <c r="K208" s="31">
        <v>512.70000000000005</v>
      </c>
      <c r="L208" s="31">
        <v>482.4</v>
      </c>
      <c r="M208" s="31">
        <v>2.23278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442.15</v>
      </c>
      <c r="D209" s="40">
        <v>440.91666666666669</v>
      </c>
      <c r="E209" s="40">
        <v>434.13333333333338</v>
      </c>
      <c r="F209" s="40">
        <v>426.11666666666667</v>
      </c>
      <c r="G209" s="40">
        <v>419.33333333333337</v>
      </c>
      <c r="H209" s="40">
        <v>448.93333333333339</v>
      </c>
      <c r="I209" s="40">
        <v>455.7166666666667</v>
      </c>
      <c r="J209" s="40">
        <v>463.73333333333341</v>
      </c>
      <c r="K209" s="31">
        <v>447.7</v>
      </c>
      <c r="L209" s="31">
        <v>432.9</v>
      </c>
      <c r="M209" s="31">
        <v>100.0705</v>
      </c>
      <c r="N209" s="1"/>
      <c r="O209" s="1"/>
    </row>
    <row r="210" spans="1:15" ht="12.75" customHeight="1">
      <c r="A210" s="31">
        <v>200</v>
      </c>
      <c r="B210" s="31" t="s">
        <v>392</v>
      </c>
      <c r="C210" s="31">
        <v>115.55</v>
      </c>
      <c r="D210" s="40">
        <v>116.66666666666667</v>
      </c>
      <c r="E210" s="40">
        <v>113.53333333333335</v>
      </c>
      <c r="F210" s="40">
        <v>111.51666666666668</v>
      </c>
      <c r="G210" s="40">
        <v>108.38333333333335</v>
      </c>
      <c r="H210" s="40">
        <v>118.68333333333334</v>
      </c>
      <c r="I210" s="40">
        <v>121.81666666666666</v>
      </c>
      <c r="J210" s="40">
        <v>123.83333333333333</v>
      </c>
      <c r="K210" s="31">
        <v>119.8</v>
      </c>
      <c r="L210" s="31">
        <v>114.65</v>
      </c>
      <c r="M210" s="31">
        <v>28.483139999999999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316.95</v>
      </c>
      <c r="D211" s="40">
        <v>319.24999999999994</v>
      </c>
      <c r="E211" s="40">
        <v>311.84999999999991</v>
      </c>
      <c r="F211" s="40">
        <v>306.74999999999994</v>
      </c>
      <c r="G211" s="40">
        <v>299.34999999999991</v>
      </c>
      <c r="H211" s="40">
        <v>324.34999999999991</v>
      </c>
      <c r="I211" s="40">
        <v>331.74999999999989</v>
      </c>
      <c r="J211" s="40">
        <v>336.84999999999991</v>
      </c>
      <c r="K211" s="31">
        <v>326.64999999999998</v>
      </c>
      <c r="L211" s="31">
        <v>314.14999999999998</v>
      </c>
      <c r="M211" s="31">
        <v>32.098660000000002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2388.5500000000002</v>
      </c>
      <c r="D212" s="40">
        <v>2391.8666666666668</v>
      </c>
      <c r="E212" s="40">
        <v>2373.8333333333335</v>
      </c>
      <c r="F212" s="40">
        <v>2359.1166666666668</v>
      </c>
      <c r="G212" s="40">
        <v>2341.0833333333335</v>
      </c>
      <c r="H212" s="40">
        <v>2406.5833333333335</v>
      </c>
      <c r="I212" s="40">
        <v>2424.6166666666663</v>
      </c>
      <c r="J212" s="40">
        <v>2439.3333333333335</v>
      </c>
      <c r="K212" s="31">
        <v>2409.9</v>
      </c>
      <c r="L212" s="31">
        <v>2377.15</v>
      </c>
      <c r="M212" s="31">
        <v>16.292899999999999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318.8</v>
      </c>
      <c r="D213" s="40">
        <v>317.58333333333331</v>
      </c>
      <c r="E213" s="40">
        <v>312.16666666666663</v>
      </c>
      <c r="F213" s="40">
        <v>305.5333333333333</v>
      </c>
      <c r="G213" s="40">
        <v>300.11666666666662</v>
      </c>
      <c r="H213" s="40">
        <v>324.21666666666664</v>
      </c>
      <c r="I213" s="40">
        <v>329.63333333333327</v>
      </c>
      <c r="J213" s="40">
        <v>336.26666666666665</v>
      </c>
      <c r="K213" s="31">
        <v>323</v>
      </c>
      <c r="L213" s="31">
        <v>310.95</v>
      </c>
      <c r="M213" s="31">
        <v>13.09404</v>
      </c>
      <c r="N213" s="1"/>
      <c r="O213" s="1"/>
    </row>
    <row r="214" spans="1:15" ht="12.75" customHeight="1">
      <c r="A214" s="31">
        <v>204</v>
      </c>
      <c r="B214" s="31" t="s">
        <v>859</v>
      </c>
      <c r="C214" s="31">
        <v>768.4</v>
      </c>
      <c r="D214" s="40">
        <v>779.35</v>
      </c>
      <c r="E214" s="40">
        <v>745</v>
      </c>
      <c r="F214" s="40">
        <v>721.6</v>
      </c>
      <c r="G214" s="40">
        <v>687.25</v>
      </c>
      <c r="H214" s="40">
        <v>802.75</v>
      </c>
      <c r="I214" s="40">
        <v>837.10000000000014</v>
      </c>
      <c r="J214" s="40">
        <v>860.5</v>
      </c>
      <c r="K214" s="31">
        <v>813.7</v>
      </c>
      <c r="L214" s="31">
        <v>755.95</v>
      </c>
      <c r="M214" s="31">
        <v>2.6709000000000001</v>
      </c>
      <c r="N214" s="1"/>
      <c r="O214" s="1"/>
    </row>
    <row r="215" spans="1:15" ht="12.75" customHeight="1">
      <c r="A215" s="31">
        <v>205</v>
      </c>
      <c r="B215" s="31" t="s">
        <v>393</v>
      </c>
      <c r="C215" s="31">
        <v>39230.5</v>
      </c>
      <c r="D215" s="40">
        <v>39896.283333333333</v>
      </c>
      <c r="E215" s="40">
        <v>38234.216666666667</v>
      </c>
      <c r="F215" s="40">
        <v>37237.933333333334</v>
      </c>
      <c r="G215" s="40">
        <v>35575.866666666669</v>
      </c>
      <c r="H215" s="40">
        <v>40892.566666666666</v>
      </c>
      <c r="I215" s="40">
        <v>42554.633333333331</v>
      </c>
      <c r="J215" s="40">
        <v>43550.916666666664</v>
      </c>
      <c r="K215" s="31">
        <v>41558.35</v>
      </c>
      <c r="L215" s="31">
        <v>38900</v>
      </c>
      <c r="M215" s="31">
        <v>7.6189999999999994E-2</v>
      </c>
      <c r="N215" s="1"/>
      <c r="O215" s="1"/>
    </row>
    <row r="216" spans="1:15" ht="12.75" customHeight="1">
      <c r="A216" s="31">
        <v>206</v>
      </c>
      <c r="B216" s="31" t="s">
        <v>394</v>
      </c>
      <c r="C216" s="31">
        <v>40.4</v>
      </c>
      <c r="D216" s="40">
        <v>40.766666666666673</v>
      </c>
      <c r="E216" s="40">
        <v>39.783333333333346</v>
      </c>
      <c r="F216" s="40">
        <v>39.166666666666671</v>
      </c>
      <c r="G216" s="40">
        <v>38.183333333333344</v>
      </c>
      <c r="H216" s="40">
        <v>41.383333333333347</v>
      </c>
      <c r="I216" s="40">
        <v>42.366666666666681</v>
      </c>
      <c r="J216" s="40">
        <v>42.983333333333348</v>
      </c>
      <c r="K216" s="31">
        <v>41.75</v>
      </c>
      <c r="L216" s="31">
        <v>40.15</v>
      </c>
      <c r="M216" s="31">
        <v>13.333410000000001</v>
      </c>
      <c r="N216" s="1"/>
      <c r="O216" s="1"/>
    </row>
    <row r="217" spans="1:15" ht="12.75" customHeight="1">
      <c r="A217" s="31">
        <v>207</v>
      </c>
      <c r="B217" s="31" t="s">
        <v>406</v>
      </c>
      <c r="C217" s="31">
        <v>162.1</v>
      </c>
      <c r="D217" s="40">
        <v>166.36666666666667</v>
      </c>
      <c r="E217" s="40">
        <v>155.08333333333334</v>
      </c>
      <c r="F217" s="40">
        <v>148.06666666666666</v>
      </c>
      <c r="G217" s="40">
        <v>136.78333333333333</v>
      </c>
      <c r="H217" s="40">
        <v>173.38333333333335</v>
      </c>
      <c r="I217" s="40">
        <v>184.66666666666666</v>
      </c>
      <c r="J217" s="40">
        <v>191.68333333333337</v>
      </c>
      <c r="K217" s="31">
        <v>177.65</v>
      </c>
      <c r="L217" s="31">
        <v>159.35</v>
      </c>
      <c r="M217" s="31">
        <v>166.00806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204.65</v>
      </c>
      <c r="D218" s="40">
        <v>208.13333333333335</v>
      </c>
      <c r="E218" s="40">
        <v>197.9666666666667</v>
      </c>
      <c r="F218" s="40">
        <v>191.28333333333333</v>
      </c>
      <c r="G218" s="40">
        <v>181.11666666666667</v>
      </c>
      <c r="H218" s="40">
        <v>214.81666666666672</v>
      </c>
      <c r="I218" s="40">
        <v>224.98333333333341</v>
      </c>
      <c r="J218" s="40">
        <v>231.66666666666674</v>
      </c>
      <c r="K218" s="31">
        <v>218.3</v>
      </c>
      <c r="L218" s="31">
        <v>201.45</v>
      </c>
      <c r="M218" s="31">
        <v>137.01686000000001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752</v>
      </c>
      <c r="D219" s="40">
        <v>754.23333333333323</v>
      </c>
      <c r="E219" s="40">
        <v>738.01666666666642</v>
      </c>
      <c r="F219" s="40">
        <v>724.03333333333319</v>
      </c>
      <c r="G219" s="40">
        <v>707.81666666666638</v>
      </c>
      <c r="H219" s="40">
        <v>768.21666666666647</v>
      </c>
      <c r="I219" s="40">
        <v>784.43333333333339</v>
      </c>
      <c r="J219" s="40">
        <v>798.41666666666652</v>
      </c>
      <c r="K219" s="31">
        <v>770.45</v>
      </c>
      <c r="L219" s="31">
        <v>740.25</v>
      </c>
      <c r="M219" s="31">
        <v>204.03785999999999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1462.35</v>
      </c>
      <c r="D220" s="40">
        <v>1479.75</v>
      </c>
      <c r="E220" s="40">
        <v>1439.6</v>
      </c>
      <c r="F220" s="40">
        <v>1416.85</v>
      </c>
      <c r="G220" s="40">
        <v>1376.6999999999998</v>
      </c>
      <c r="H220" s="40">
        <v>1502.5</v>
      </c>
      <c r="I220" s="40">
        <v>1542.65</v>
      </c>
      <c r="J220" s="40">
        <v>1565.4</v>
      </c>
      <c r="K220" s="31">
        <v>1519.9</v>
      </c>
      <c r="L220" s="31">
        <v>1457</v>
      </c>
      <c r="M220" s="31">
        <v>7.7462799999999996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620.29999999999995</v>
      </c>
      <c r="D221" s="40">
        <v>626.5</v>
      </c>
      <c r="E221" s="40">
        <v>610.04999999999995</v>
      </c>
      <c r="F221" s="40">
        <v>599.79999999999995</v>
      </c>
      <c r="G221" s="40">
        <v>583.34999999999991</v>
      </c>
      <c r="H221" s="40">
        <v>636.75</v>
      </c>
      <c r="I221" s="40">
        <v>653.20000000000005</v>
      </c>
      <c r="J221" s="40">
        <v>663.45</v>
      </c>
      <c r="K221" s="31">
        <v>642.95000000000005</v>
      </c>
      <c r="L221" s="31">
        <v>616.25</v>
      </c>
      <c r="M221" s="31">
        <v>7.11313</v>
      </c>
      <c r="N221" s="1"/>
      <c r="O221" s="1"/>
    </row>
    <row r="222" spans="1:15" ht="12.75" customHeight="1">
      <c r="A222" s="31">
        <v>212</v>
      </c>
      <c r="B222" s="31" t="s">
        <v>410</v>
      </c>
      <c r="C222" s="31">
        <v>254.25</v>
      </c>
      <c r="D222" s="40">
        <v>256.15000000000003</v>
      </c>
      <c r="E222" s="40">
        <v>247.30000000000007</v>
      </c>
      <c r="F222" s="40">
        <v>240.35000000000002</v>
      </c>
      <c r="G222" s="40">
        <v>231.50000000000006</v>
      </c>
      <c r="H222" s="40">
        <v>263.10000000000008</v>
      </c>
      <c r="I222" s="40">
        <v>271.9500000000001</v>
      </c>
      <c r="J222" s="40">
        <v>278.90000000000009</v>
      </c>
      <c r="K222" s="31">
        <v>265</v>
      </c>
      <c r="L222" s="31">
        <v>249.2</v>
      </c>
      <c r="M222" s="31">
        <v>3.9161600000000001</v>
      </c>
      <c r="N222" s="1"/>
      <c r="O222" s="1"/>
    </row>
    <row r="223" spans="1:15" ht="12.75" customHeight="1">
      <c r="A223" s="31">
        <v>213</v>
      </c>
      <c r="B223" s="31" t="s">
        <v>396</v>
      </c>
      <c r="C223" s="31">
        <v>47.8</v>
      </c>
      <c r="D223" s="40">
        <v>48.683333333333337</v>
      </c>
      <c r="E223" s="40">
        <v>45.566666666666677</v>
      </c>
      <c r="F223" s="40">
        <v>43.333333333333343</v>
      </c>
      <c r="G223" s="40">
        <v>40.216666666666683</v>
      </c>
      <c r="H223" s="40">
        <v>50.916666666666671</v>
      </c>
      <c r="I223" s="40">
        <v>54.033333333333331</v>
      </c>
      <c r="J223" s="40">
        <v>56.266666666666666</v>
      </c>
      <c r="K223" s="31">
        <v>51.8</v>
      </c>
      <c r="L223" s="31">
        <v>46.45</v>
      </c>
      <c r="M223" s="31">
        <v>155.92429000000001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10.6</v>
      </c>
      <c r="D224" s="40">
        <v>10.583333333333334</v>
      </c>
      <c r="E224" s="40">
        <v>10.266666666666667</v>
      </c>
      <c r="F224" s="40">
        <v>9.9333333333333336</v>
      </c>
      <c r="G224" s="40">
        <v>9.6166666666666671</v>
      </c>
      <c r="H224" s="40">
        <v>10.916666666666668</v>
      </c>
      <c r="I224" s="40">
        <v>11.233333333333334</v>
      </c>
      <c r="J224" s="40">
        <v>11.566666666666668</v>
      </c>
      <c r="K224" s="31">
        <v>10.9</v>
      </c>
      <c r="L224" s="31">
        <v>10.25</v>
      </c>
      <c r="M224" s="31">
        <v>4703.1612500000001</v>
      </c>
      <c r="N224" s="1"/>
      <c r="O224" s="1"/>
    </row>
    <row r="225" spans="1:15" ht="12.75" customHeight="1">
      <c r="A225" s="31">
        <v>215</v>
      </c>
      <c r="B225" s="31" t="s">
        <v>397</v>
      </c>
      <c r="C225" s="31">
        <v>56.2</v>
      </c>
      <c r="D225" s="40">
        <v>57.166666666666664</v>
      </c>
      <c r="E225" s="40">
        <v>54.233333333333327</v>
      </c>
      <c r="F225" s="40">
        <v>52.266666666666666</v>
      </c>
      <c r="G225" s="40">
        <v>49.333333333333329</v>
      </c>
      <c r="H225" s="40">
        <v>59.133333333333326</v>
      </c>
      <c r="I225" s="40">
        <v>62.066666666666663</v>
      </c>
      <c r="J225" s="40">
        <v>64.033333333333331</v>
      </c>
      <c r="K225" s="31">
        <v>60.1</v>
      </c>
      <c r="L225" s="31">
        <v>55.2</v>
      </c>
      <c r="M225" s="31">
        <v>86.822890000000001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47.2</v>
      </c>
      <c r="D226" s="40">
        <v>47.9</v>
      </c>
      <c r="E226" s="40">
        <v>45.9</v>
      </c>
      <c r="F226" s="40">
        <v>44.6</v>
      </c>
      <c r="G226" s="40">
        <v>42.6</v>
      </c>
      <c r="H226" s="40">
        <v>49.199999999999996</v>
      </c>
      <c r="I226" s="40">
        <v>51.199999999999996</v>
      </c>
      <c r="J226" s="40">
        <v>52.499999999999993</v>
      </c>
      <c r="K226" s="31">
        <v>49.9</v>
      </c>
      <c r="L226" s="31">
        <v>46.6</v>
      </c>
      <c r="M226" s="31">
        <v>272.56824</v>
      </c>
      <c r="N226" s="1"/>
      <c r="O226" s="1"/>
    </row>
    <row r="227" spans="1:15" ht="12.75" customHeight="1">
      <c r="A227" s="31">
        <v>217</v>
      </c>
      <c r="B227" s="31" t="s">
        <v>408</v>
      </c>
      <c r="C227" s="31">
        <v>769.45</v>
      </c>
      <c r="D227" s="40">
        <v>772.26666666666677</v>
      </c>
      <c r="E227" s="40">
        <v>751.33333333333348</v>
      </c>
      <c r="F227" s="40">
        <v>733.2166666666667</v>
      </c>
      <c r="G227" s="40">
        <v>712.28333333333342</v>
      </c>
      <c r="H227" s="40">
        <v>790.38333333333355</v>
      </c>
      <c r="I227" s="40">
        <v>811.31666666666672</v>
      </c>
      <c r="J227" s="40">
        <v>829.43333333333362</v>
      </c>
      <c r="K227" s="31">
        <v>793.2</v>
      </c>
      <c r="L227" s="31">
        <v>754.15</v>
      </c>
      <c r="M227" s="31">
        <v>51.772509999999997</v>
      </c>
      <c r="N227" s="1"/>
      <c r="O227" s="1"/>
    </row>
    <row r="228" spans="1:15" ht="12.75" customHeight="1">
      <c r="A228" s="31">
        <v>218</v>
      </c>
      <c r="B228" s="31" t="s">
        <v>398</v>
      </c>
      <c r="C228" s="31">
        <v>1265.45</v>
      </c>
      <c r="D228" s="40">
        <v>1275.7333333333333</v>
      </c>
      <c r="E228" s="40">
        <v>1221.7666666666667</v>
      </c>
      <c r="F228" s="40">
        <v>1178.0833333333333</v>
      </c>
      <c r="G228" s="40">
        <v>1124.1166666666666</v>
      </c>
      <c r="H228" s="40">
        <v>1319.4166666666667</v>
      </c>
      <c r="I228" s="40">
        <v>1373.3833333333334</v>
      </c>
      <c r="J228" s="40">
        <v>1417.0666666666668</v>
      </c>
      <c r="K228" s="31">
        <v>1329.7</v>
      </c>
      <c r="L228" s="31">
        <v>1232.05</v>
      </c>
      <c r="M228" s="31">
        <v>0.50693999999999995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474.3</v>
      </c>
      <c r="D229" s="40">
        <v>478.66666666666669</v>
      </c>
      <c r="E229" s="40">
        <v>466.08333333333337</v>
      </c>
      <c r="F229" s="40">
        <v>457.86666666666667</v>
      </c>
      <c r="G229" s="40">
        <v>445.28333333333336</v>
      </c>
      <c r="H229" s="40">
        <v>486.88333333333338</v>
      </c>
      <c r="I229" s="40">
        <v>499.46666666666675</v>
      </c>
      <c r="J229" s="40">
        <v>507.68333333333339</v>
      </c>
      <c r="K229" s="31">
        <v>491.25</v>
      </c>
      <c r="L229" s="31">
        <v>470.45</v>
      </c>
      <c r="M229" s="31">
        <v>18.097650000000002</v>
      </c>
      <c r="N229" s="1"/>
      <c r="O229" s="1"/>
    </row>
    <row r="230" spans="1:15" ht="12.75" customHeight="1">
      <c r="A230" s="31">
        <v>220</v>
      </c>
      <c r="B230" s="31" t="s">
        <v>399</v>
      </c>
      <c r="C230" s="31">
        <v>314.2</v>
      </c>
      <c r="D230" s="40">
        <v>318.16666666666669</v>
      </c>
      <c r="E230" s="40">
        <v>306.33333333333337</v>
      </c>
      <c r="F230" s="40">
        <v>298.4666666666667</v>
      </c>
      <c r="G230" s="40">
        <v>286.63333333333338</v>
      </c>
      <c r="H230" s="40">
        <v>326.03333333333336</v>
      </c>
      <c r="I230" s="40">
        <v>337.86666666666673</v>
      </c>
      <c r="J230" s="40">
        <v>345.73333333333335</v>
      </c>
      <c r="K230" s="31">
        <v>330</v>
      </c>
      <c r="L230" s="31">
        <v>310.3</v>
      </c>
      <c r="M230" s="31">
        <v>8.6405899999999995</v>
      </c>
      <c r="N230" s="1"/>
      <c r="O230" s="1"/>
    </row>
    <row r="231" spans="1:15" ht="12.75" customHeight="1">
      <c r="A231" s="31">
        <v>221</v>
      </c>
      <c r="B231" s="31" t="s">
        <v>400</v>
      </c>
      <c r="C231" s="31">
        <v>1527.2</v>
      </c>
      <c r="D231" s="40">
        <v>1524.7666666666667</v>
      </c>
      <c r="E231" s="40">
        <v>1508.4333333333334</v>
      </c>
      <c r="F231" s="40">
        <v>1489.6666666666667</v>
      </c>
      <c r="G231" s="40">
        <v>1473.3333333333335</v>
      </c>
      <c r="H231" s="40">
        <v>1543.5333333333333</v>
      </c>
      <c r="I231" s="40">
        <v>1559.8666666666668</v>
      </c>
      <c r="J231" s="40">
        <v>1578.6333333333332</v>
      </c>
      <c r="K231" s="31">
        <v>1541.1</v>
      </c>
      <c r="L231" s="31">
        <v>1506</v>
      </c>
      <c r="M231" s="31">
        <v>0.74605999999999995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201.95</v>
      </c>
      <c r="D232" s="40">
        <v>203.20000000000002</v>
      </c>
      <c r="E232" s="40">
        <v>195.40000000000003</v>
      </c>
      <c r="F232" s="40">
        <v>188.85000000000002</v>
      </c>
      <c r="G232" s="40">
        <v>181.05000000000004</v>
      </c>
      <c r="H232" s="40">
        <v>209.75000000000003</v>
      </c>
      <c r="I232" s="40">
        <v>217.55000000000004</v>
      </c>
      <c r="J232" s="40">
        <v>224.10000000000002</v>
      </c>
      <c r="K232" s="31">
        <v>211</v>
      </c>
      <c r="L232" s="31">
        <v>196.65</v>
      </c>
      <c r="M232" s="31">
        <v>70.055869999999999</v>
      </c>
      <c r="N232" s="1"/>
      <c r="O232" s="1"/>
    </row>
    <row r="233" spans="1:15" ht="12.75" customHeight="1">
      <c r="A233" s="31">
        <v>223</v>
      </c>
      <c r="B233" s="31" t="s">
        <v>405</v>
      </c>
      <c r="C233" s="31">
        <v>195.45</v>
      </c>
      <c r="D233" s="40">
        <v>196.45000000000002</v>
      </c>
      <c r="E233" s="40">
        <v>191.00000000000003</v>
      </c>
      <c r="F233" s="40">
        <v>186.55</v>
      </c>
      <c r="G233" s="40">
        <v>181.10000000000002</v>
      </c>
      <c r="H233" s="40">
        <v>200.90000000000003</v>
      </c>
      <c r="I233" s="40">
        <v>206.35000000000002</v>
      </c>
      <c r="J233" s="40">
        <v>210.80000000000004</v>
      </c>
      <c r="K233" s="31">
        <v>201.9</v>
      </c>
      <c r="L233" s="31">
        <v>192</v>
      </c>
      <c r="M233" s="31">
        <v>25.450769999999999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7520.35</v>
      </c>
      <c r="D234" s="40">
        <v>7468.9333333333334</v>
      </c>
      <c r="E234" s="40">
        <v>7187.8666666666668</v>
      </c>
      <c r="F234" s="40">
        <v>6855.3833333333332</v>
      </c>
      <c r="G234" s="40">
        <v>6574.3166666666666</v>
      </c>
      <c r="H234" s="40">
        <v>7801.416666666667</v>
      </c>
      <c r="I234" s="40">
        <v>8082.4833333333345</v>
      </c>
      <c r="J234" s="40">
        <v>8414.9666666666672</v>
      </c>
      <c r="K234" s="31">
        <v>7750</v>
      </c>
      <c r="L234" s="31">
        <v>7136.45</v>
      </c>
      <c r="M234" s="31">
        <v>2.0608200000000001</v>
      </c>
      <c r="N234" s="1"/>
      <c r="O234" s="1"/>
    </row>
    <row r="235" spans="1:15" ht="12.75" customHeight="1">
      <c r="A235" s="31">
        <v>225</v>
      </c>
      <c r="B235" s="31" t="s">
        <v>407</v>
      </c>
      <c r="C235" s="31">
        <v>143.69999999999999</v>
      </c>
      <c r="D235" s="40">
        <v>148.95000000000002</v>
      </c>
      <c r="E235" s="40">
        <v>136.75000000000003</v>
      </c>
      <c r="F235" s="40">
        <v>129.80000000000001</v>
      </c>
      <c r="G235" s="40">
        <v>117.60000000000002</v>
      </c>
      <c r="H235" s="40">
        <v>155.90000000000003</v>
      </c>
      <c r="I235" s="40">
        <v>168.10000000000002</v>
      </c>
      <c r="J235" s="40">
        <v>175.05000000000004</v>
      </c>
      <c r="K235" s="31">
        <v>161.15</v>
      </c>
      <c r="L235" s="31">
        <v>142</v>
      </c>
      <c r="M235" s="31">
        <v>67.533540000000002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2162.8000000000002</v>
      </c>
      <c r="D236" s="40">
        <v>2188.25</v>
      </c>
      <c r="E236" s="40">
        <v>2102.5500000000002</v>
      </c>
      <c r="F236" s="40">
        <v>2042.3000000000002</v>
      </c>
      <c r="G236" s="40">
        <v>1956.6000000000004</v>
      </c>
      <c r="H236" s="40">
        <v>2248.5</v>
      </c>
      <c r="I236" s="40">
        <v>2334.1999999999998</v>
      </c>
      <c r="J236" s="40">
        <v>2394.4499999999998</v>
      </c>
      <c r="K236" s="31">
        <v>2273.9499999999998</v>
      </c>
      <c r="L236" s="31">
        <v>2128</v>
      </c>
      <c r="M236" s="31">
        <v>8.3879699999999993</v>
      </c>
      <c r="N236" s="1"/>
      <c r="O236" s="1"/>
    </row>
    <row r="237" spans="1:15" ht="12.75" customHeight="1">
      <c r="A237" s="31">
        <v>227</v>
      </c>
      <c r="B237" s="31" t="s">
        <v>860</v>
      </c>
      <c r="C237" s="31">
        <v>2319.9</v>
      </c>
      <c r="D237" s="40">
        <v>2301.9666666666667</v>
      </c>
      <c r="E237" s="40">
        <v>2268.9333333333334</v>
      </c>
      <c r="F237" s="40">
        <v>2217.9666666666667</v>
      </c>
      <c r="G237" s="40">
        <v>2184.9333333333334</v>
      </c>
      <c r="H237" s="40">
        <v>2352.9333333333334</v>
      </c>
      <c r="I237" s="40">
        <v>2385.9666666666672</v>
      </c>
      <c r="J237" s="40">
        <v>2436.9333333333334</v>
      </c>
      <c r="K237" s="31">
        <v>2335</v>
      </c>
      <c r="L237" s="31">
        <v>2251</v>
      </c>
      <c r="M237" s="31">
        <v>0.23383999999999999</v>
      </c>
      <c r="N237" s="1"/>
      <c r="O237" s="1"/>
    </row>
    <row r="238" spans="1:15" ht="12.75" customHeight="1">
      <c r="A238" s="31">
        <v>228</v>
      </c>
      <c r="B238" s="31" t="s">
        <v>411</v>
      </c>
      <c r="C238" s="31">
        <v>394.5</v>
      </c>
      <c r="D238" s="40">
        <v>396.86666666666662</v>
      </c>
      <c r="E238" s="40">
        <v>388.28333333333325</v>
      </c>
      <c r="F238" s="40">
        <v>382.06666666666661</v>
      </c>
      <c r="G238" s="40">
        <v>373.48333333333323</v>
      </c>
      <c r="H238" s="40">
        <v>403.08333333333326</v>
      </c>
      <c r="I238" s="40">
        <v>411.66666666666663</v>
      </c>
      <c r="J238" s="40">
        <v>417.88333333333327</v>
      </c>
      <c r="K238" s="31">
        <v>405.45</v>
      </c>
      <c r="L238" s="31">
        <v>390.65</v>
      </c>
      <c r="M238" s="31">
        <v>1.0865199999999999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1006.9</v>
      </c>
      <c r="D239" s="40">
        <v>1007.1166666666668</v>
      </c>
      <c r="E239" s="40">
        <v>988.33333333333348</v>
      </c>
      <c r="F239" s="40">
        <v>969.76666666666665</v>
      </c>
      <c r="G239" s="40">
        <v>950.98333333333335</v>
      </c>
      <c r="H239" s="40">
        <v>1025.6833333333336</v>
      </c>
      <c r="I239" s="40">
        <v>1044.4666666666669</v>
      </c>
      <c r="J239" s="40">
        <v>1063.0333333333338</v>
      </c>
      <c r="K239" s="31">
        <v>1025.9000000000001</v>
      </c>
      <c r="L239" s="31">
        <v>988.55</v>
      </c>
      <c r="M239" s="31">
        <v>61.983240000000002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291.95</v>
      </c>
      <c r="D240" s="40">
        <v>292.98333333333335</v>
      </c>
      <c r="E240" s="40">
        <v>278.9666666666667</v>
      </c>
      <c r="F240" s="40">
        <v>265.98333333333335</v>
      </c>
      <c r="G240" s="40">
        <v>251.9666666666667</v>
      </c>
      <c r="H240" s="40">
        <v>305.9666666666667</v>
      </c>
      <c r="I240" s="40">
        <v>319.98333333333335</v>
      </c>
      <c r="J240" s="40">
        <v>332.9666666666667</v>
      </c>
      <c r="K240" s="31">
        <v>307</v>
      </c>
      <c r="L240" s="31">
        <v>280</v>
      </c>
      <c r="M240" s="31">
        <v>111.73039</v>
      </c>
      <c r="N240" s="1"/>
      <c r="O240" s="1"/>
    </row>
    <row r="241" spans="1:15" ht="12.75" customHeight="1">
      <c r="A241" s="31">
        <v>231</v>
      </c>
      <c r="B241" s="31" t="s">
        <v>412</v>
      </c>
      <c r="C241" s="31">
        <v>41.1</v>
      </c>
      <c r="D241" s="40">
        <v>41.616666666666667</v>
      </c>
      <c r="E241" s="40">
        <v>40.483333333333334</v>
      </c>
      <c r="F241" s="40">
        <v>39.866666666666667</v>
      </c>
      <c r="G241" s="40">
        <v>38.733333333333334</v>
      </c>
      <c r="H241" s="40">
        <v>42.233333333333334</v>
      </c>
      <c r="I241" s="40">
        <v>43.366666666666674</v>
      </c>
      <c r="J241" s="40">
        <v>43.983333333333334</v>
      </c>
      <c r="K241" s="31">
        <v>42.75</v>
      </c>
      <c r="L241" s="31">
        <v>41</v>
      </c>
      <c r="M241" s="31">
        <v>24.59206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1759.4</v>
      </c>
      <c r="D242" s="40">
        <v>1765.3166666666668</v>
      </c>
      <c r="E242" s="40">
        <v>1745.2333333333336</v>
      </c>
      <c r="F242" s="40">
        <v>1731.0666666666668</v>
      </c>
      <c r="G242" s="40">
        <v>1710.9833333333336</v>
      </c>
      <c r="H242" s="40">
        <v>1779.4833333333336</v>
      </c>
      <c r="I242" s="40">
        <v>1799.5666666666671</v>
      </c>
      <c r="J242" s="40">
        <v>1813.7333333333336</v>
      </c>
      <c r="K242" s="31">
        <v>1785.4</v>
      </c>
      <c r="L242" s="31">
        <v>1751.15</v>
      </c>
      <c r="M242" s="31">
        <v>66.218389999999999</v>
      </c>
      <c r="N242" s="1"/>
      <c r="O242" s="1"/>
    </row>
    <row r="243" spans="1:15" ht="12.75" customHeight="1">
      <c r="A243" s="31">
        <v>233</v>
      </c>
      <c r="B243" s="31" t="s">
        <v>413</v>
      </c>
      <c r="C243" s="31">
        <v>1188.55</v>
      </c>
      <c r="D243" s="40">
        <v>1220.9833333333333</v>
      </c>
      <c r="E243" s="40">
        <v>1143.9666666666667</v>
      </c>
      <c r="F243" s="40">
        <v>1099.3833333333334</v>
      </c>
      <c r="G243" s="40">
        <v>1022.3666666666668</v>
      </c>
      <c r="H243" s="40">
        <v>1265.5666666666666</v>
      </c>
      <c r="I243" s="40">
        <v>1342.5833333333335</v>
      </c>
      <c r="J243" s="40">
        <v>1387.1666666666665</v>
      </c>
      <c r="K243" s="31">
        <v>1298</v>
      </c>
      <c r="L243" s="31">
        <v>1176.4000000000001</v>
      </c>
      <c r="M243" s="31">
        <v>0.70235000000000003</v>
      </c>
      <c r="N243" s="1"/>
      <c r="O243" s="1"/>
    </row>
    <row r="244" spans="1:15" ht="12.75" customHeight="1">
      <c r="A244" s="31">
        <v>234</v>
      </c>
      <c r="B244" s="31" t="s">
        <v>414</v>
      </c>
      <c r="C244" s="31">
        <v>398.45</v>
      </c>
      <c r="D244" s="40">
        <v>402</v>
      </c>
      <c r="E244" s="40">
        <v>383.8</v>
      </c>
      <c r="F244" s="40">
        <v>369.15000000000003</v>
      </c>
      <c r="G244" s="40">
        <v>350.95000000000005</v>
      </c>
      <c r="H244" s="40">
        <v>416.65</v>
      </c>
      <c r="I244" s="40">
        <v>434.85</v>
      </c>
      <c r="J244" s="40">
        <v>449.49999999999994</v>
      </c>
      <c r="K244" s="31">
        <v>420.2</v>
      </c>
      <c r="L244" s="31">
        <v>387.35</v>
      </c>
      <c r="M244" s="31">
        <v>4.8231799999999998</v>
      </c>
      <c r="N244" s="1"/>
      <c r="O244" s="1"/>
    </row>
    <row r="245" spans="1:15" ht="12.75" customHeight="1">
      <c r="A245" s="31">
        <v>235</v>
      </c>
      <c r="B245" s="31" t="s">
        <v>415</v>
      </c>
      <c r="C245" s="31">
        <v>641.04999999999995</v>
      </c>
      <c r="D245" s="40">
        <v>649.63333333333333</v>
      </c>
      <c r="E245" s="40">
        <v>627.41666666666663</v>
      </c>
      <c r="F245" s="40">
        <v>613.7833333333333</v>
      </c>
      <c r="G245" s="40">
        <v>591.56666666666661</v>
      </c>
      <c r="H245" s="40">
        <v>663.26666666666665</v>
      </c>
      <c r="I245" s="40">
        <v>685.48333333333335</v>
      </c>
      <c r="J245" s="40">
        <v>699.11666666666667</v>
      </c>
      <c r="K245" s="31">
        <v>671.85</v>
      </c>
      <c r="L245" s="31">
        <v>636</v>
      </c>
      <c r="M245" s="31">
        <v>3.1552899999999999</v>
      </c>
      <c r="N245" s="1"/>
      <c r="O245" s="1"/>
    </row>
    <row r="246" spans="1:15" ht="12.75" customHeight="1">
      <c r="A246" s="31">
        <v>236</v>
      </c>
      <c r="B246" s="31" t="s">
        <v>409</v>
      </c>
      <c r="C246" s="31">
        <v>19.8</v>
      </c>
      <c r="D246" s="40">
        <v>19.966666666666669</v>
      </c>
      <c r="E246" s="40">
        <v>19.383333333333336</v>
      </c>
      <c r="F246" s="40">
        <v>18.966666666666669</v>
      </c>
      <c r="G246" s="40">
        <v>18.383333333333336</v>
      </c>
      <c r="H246" s="40">
        <v>20.383333333333336</v>
      </c>
      <c r="I246" s="40">
        <v>20.966666666666665</v>
      </c>
      <c r="J246" s="40">
        <v>21.383333333333336</v>
      </c>
      <c r="K246" s="31">
        <v>20.55</v>
      </c>
      <c r="L246" s="31">
        <v>19.55</v>
      </c>
      <c r="M246" s="31">
        <v>44.970959999999998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124.5</v>
      </c>
      <c r="D247" s="40">
        <v>126.14999999999999</v>
      </c>
      <c r="E247" s="40">
        <v>122.39999999999998</v>
      </c>
      <c r="F247" s="40">
        <v>120.29999999999998</v>
      </c>
      <c r="G247" s="40">
        <v>116.54999999999997</v>
      </c>
      <c r="H247" s="40">
        <v>128.25</v>
      </c>
      <c r="I247" s="40">
        <v>132</v>
      </c>
      <c r="J247" s="40">
        <v>134.1</v>
      </c>
      <c r="K247" s="31">
        <v>129.9</v>
      </c>
      <c r="L247" s="31">
        <v>124.05</v>
      </c>
      <c r="M247" s="31">
        <v>77.495760000000004</v>
      </c>
      <c r="N247" s="1"/>
      <c r="O247" s="1"/>
    </row>
    <row r="248" spans="1:15" ht="12.75" customHeight="1">
      <c r="A248" s="31">
        <v>238</v>
      </c>
      <c r="B248" s="31" t="s">
        <v>401</v>
      </c>
      <c r="C248" s="31">
        <v>457.2</v>
      </c>
      <c r="D248" s="40">
        <v>460.8</v>
      </c>
      <c r="E248" s="40">
        <v>447.6</v>
      </c>
      <c r="F248" s="40">
        <v>438</v>
      </c>
      <c r="G248" s="40">
        <v>424.8</v>
      </c>
      <c r="H248" s="40">
        <v>470.40000000000003</v>
      </c>
      <c r="I248" s="40">
        <v>483.59999999999997</v>
      </c>
      <c r="J248" s="40">
        <v>493.20000000000005</v>
      </c>
      <c r="K248" s="31">
        <v>474</v>
      </c>
      <c r="L248" s="31">
        <v>451.2</v>
      </c>
      <c r="M248" s="31">
        <v>2.1641900000000001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2031.75</v>
      </c>
      <c r="D249" s="40">
        <v>2052.7666666666669</v>
      </c>
      <c r="E249" s="40">
        <v>2000.6833333333338</v>
      </c>
      <c r="F249" s="40">
        <v>1969.616666666667</v>
      </c>
      <c r="G249" s="40">
        <v>1917.533333333334</v>
      </c>
      <c r="H249" s="40">
        <v>2083.8333333333339</v>
      </c>
      <c r="I249" s="40">
        <v>2135.916666666667</v>
      </c>
      <c r="J249" s="40">
        <v>2166.9833333333336</v>
      </c>
      <c r="K249" s="31">
        <v>2104.85</v>
      </c>
      <c r="L249" s="31">
        <v>2021.7</v>
      </c>
      <c r="M249" s="31">
        <v>2.5919099999999999</v>
      </c>
      <c r="N249" s="1"/>
      <c r="O249" s="1"/>
    </row>
    <row r="250" spans="1:15" ht="12.75" customHeight="1">
      <c r="A250" s="31">
        <v>240</v>
      </c>
      <c r="B250" s="31" t="s">
        <v>402</v>
      </c>
      <c r="C250" s="31">
        <v>210.9</v>
      </c>
      <c r="D250" s="40">
        <v>215.93333333333337</v>
      </c>
      <c r="E250" s="40">
        <v>205.31666666666672</v>
      </c>
      <c r="F250" s="40">
        <v>199.73333333333335</v>
      </c>
      <c r="G250" s="40">
        <v>189.1166666666667</v>
      </c>
      <c r="H250" s="40">
        <v>221.51666666666674</v>
      </c>
      <c r="I250" s="40">
        <v>232.13333333333335</v>
      </c>
      <c r="J250" s="40">
        <v>237.71666666666675</v>
      </c>
      <c r="K250" s="31">
        <v>226.55</v>
      </c>
      <c r="L250" s="31">
        <v>210.35</v>
      </c>
      <c r="M250" s="31">
        <v>21.392479999999999</v>
      </c>
      <c r="N250" s="1"/>
      <c r="O250" s="1"/>
    </row>
    <row r="251" spans="1:15" ht="12.75" customHeight="1">
      <c r="A251" s="31">
        <v>241</v>
      </c>
      <c r="B251" s="31" t="s">
        <v>403</v>
      </c>
      <c r="C251" s="31">
        <v>46.9</v>
      </c>
      <c r="D251" s="40">
        <v>46.766666666666673</v>
      </c>
      <c r="E251" s="40">
        <v>45.583333333333343</v>
      </c>
      <c r="F251" s="40">
        <v>44.266666666666673</v>
      </c>
      <c r="G251" s="40">
        <v>43.083333333333343</v>
      </c>
      <c r="H251" s="40">
        <v>48.083333333333343</v>
      </c>
      <c r="I251" s="40">
        <v>49.266666666666666</v>
      </c>
      <c r="J251" s="40">
        <v>50.583333333333343</v>
      </c>
      <c r="K251" s="31">
        <v>47.95</v>
      </c>
      <c r="L251" s="31">
        <v>45.45</v>
      </c>
      <c r="M251" s="31">
        <v>24.946940000000001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886.75</v>
      </c>
      <c r="D252" s="40">
        <v>892.93333333333339</v>
      </c>
      <c r="E252" s="40">
        <v>866.16666666666674</v>
      </c>
      <c r="F252" s="40">
        <v>845.58333333333337</v>
      </c>
      <c r="G252" s="40">
        <v>818.81666666666672</v>
      </c>
      <c r="H252" s="40">
        <v>913.51666666666677</v>
      </c>
      <c r="I252" s="40">
        <v>940.28333333333342</v>
      </c>
      <c r="J252" s="40">
        <v>960.86666666666679</v>
      </c>
      <c r="K252" s="31">
        <v>919.7</v>
      </c>
      <c r="L252" s="31">
        <v>872.35</v>
      </c>
      <c r="M252" s="31">
        <v>113.76478</v>
      </c>
      <c r="N252" s="1"/>
      <c r="O252" s="1"/>
    </row>
    <row r="253" spans="1:15" ht="12.75" customHeight="1">
      <c r="A253" s="31">
        <v>243</v>
      </c>
      <c r="B253" s="31" t="s">
        <v>853</v>
      </c>
      <c r="C253" s="31">
        <v>23.75</v>
      </c>
      <c r="D253" s="40">
        <v>23.7</v>
      </c>
      <c r="E253" s="40">
        <v>23.4</v>
      </c>
      <c r="F253" s="40">
        <v>23.05</v>
      </c>
      <c r="G253" s="40">
        <v>22.75</v>
      </c>
      <c r="H253" s="40">
        <v>24.049999999999997</v>
      </c>
      <c r="I253" s="40">
        <v>24.35</v>
      </c>
      <c r="J253" s="40">
        <v>24.699999999999996</v>
      </c>
      <c r="K253" s="31">
        <v>24</v>
      </c>
      <c r="L253" s="31">
        <v>23.35</v>
      </c>
      <c r="M253" s="31">
        <v>151.44944000000001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780.75</v>
      </c>
      <c r="D254" s="40">
        <v>783.4</v>
      </c>
      <c r="E254" s="40">
        <v>768.09999999999991</v>
      </c>
      <c r="F254" s="40">
        <v>755.44999999999993</v>
      </c>
      <c r="G254" s="40">
        <v>740.14999999999986</v>
      </c>
      <c r="H254" s="40">
        <v>796.05</v>
      </c>
      <c r="I254" s="40">
        <v>811.34999999999991</v>
      </c>
      <c r="J254" s="40">
        <v>824</v>
      </c>
      <c r="K254" s="31">
        <v>798.7</v>
      </c>
      <c r="L254" s="31">
        <v>770.75</v>
      </c>
      <c r="M254" s="31">
        <v>4.7986700000000004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230.9</v>
      </c>
      <c r="D255" s="40">
        <v>233.73333333333335</v>
      </c>
      <c r="E255" s="40">
        <v>226.7166666666667</v>
      </c>
      <c r="F255" s="40">
        <v>222.53333333333336</v>
      </c>
      <c r="G255" s="40">
        <v>215.51666666666671</v>
      </c>
      <c r="H255" s="40">
        <v>237.91666666666669</v>
      </c>
      <c r="I255" s="40">
        <v>244.93333333333334</v>
      </c>
      <c r="J255" s="40">
        <v>249.11666666666667</v>
      </c>
      <c r="K255" s="31">
        <v>240.75</v>
      </c>
      <c r="L255" s="31">
        <v>229.55</v>
      </c>
      <c r="M255" s="31">
        <v>225.74226999999999</v>
      </c>
      <c r="N255" s="1"/>
      <c r="O255" s="1"/>
    </row>
    <row r="256" spans="1:15" ht="12.75" customHeight="1">
      <c r="A256" s="31">
        <v>246</v>
      </c>
      <c r="B256" s="31" t="s">
        <v>404</v>
      </c>
      <c r="C256" s="31">
        <v>114.05</v>
      </c>
      <c r="D256" s="40">
        <v>115.26666666666667</v>
      </c>
      <c r="E256" s="40">
        <v>111.98333333333333</v>
      </c>
      <c r="F256" s="40">
        <v>109.91666666666667</v>
      </c>
      <c r="G256" s="40">
        <v>106.63333333333334</v>
      </c>
      <c r="H256" s="40">
        <v>117.33333333333333</v>
      </c>
      <c r="I256" s="40">
        <v>120.61666666666666</v>
      </c>
      <c r="J256" s="40">
        <v>122.68333333333332</v>
      </c>
      <c r="K256" s="31">
        <v>118.55</v>
      </c>
      <c r="L256" s="31">
        <v>113.2</v>
      </c>
      <c r="M256" s="31">
        <v>2.2402500000000001</v>
      </c>
      <c r="N256" s="1"/>
      <c r="O256" s="1"/>
    </row>
    <row r="257" spans="1:15" ht="12.75" customHeight="1">
      <c r="A257" s="31">
        <v>247</v>
      </c>
      <c r="B257" s="31" t="s">
        <v>422</v>
      </c>
      <c r="C257" s="31">
        <v>101.55</v>
      </c>
      <c r="D257" s="40">
        <v>104.51666666666667</v>
      </c>
      <c r="E257" s="40">
        <v>97.033333333333331</v>
      </c>
      <c r="F257" s="40">
        <v>92.516666666666666</v>
      </c>
      <c r="G257" s="40">
        <v>85.033333333333331</v>
      </c>
      <c r="H257" s="40">
        <v>109.03333333333333</v>
      </c>
      <c r="I257" s="40">
        <v>116.51666666666665</v>
      </c>
      <c r="J257" s="40">
        <v>121.03333333333333</v>
      </c>
      <c r="K257" s="31">
        <v>112</v>
      </c>
      <c r="L257" s="31">
        <v>100</v>
      </c>
      <c r="M257" s="31">
        <v>16.83691</v>
      </c>
      <c r="N257" s="1"/>
      <c r="O257" s="1"/>
    </row>
    <row r="258" spans="1:15" ht="12.75" customHeight="1">
      <c r="A258" s="31">
        <v>248</v>
      </c>
      <c r="B258" s="31" t="s">
        <v>416</v>
      </c>
      <c r="C258" s="31">
        <v>1593.85</v>
      </c>
      <c r="D258" s="40">
        <v>1608.7333333333333</v>
      </c>
      <c r="E258" s="40">
        <v>1551.1166666666668</v>
      </c>
      <c r="F258" s="40">
        <v>1508.3833333333334</v>
      </c>
      <c r="G258" s="40">
        <v>1450.7666666666669</v>
      </c>
      <c r="H258" s="40">
        <v>1651.4666666666667</v>
      </c>
      <c r="I258" s="40">
        <v>1709.083333333333</v>
      </c>
      <c r="J258" s="40">
        <v>1751.8166666666666</v>
      </c>
      <c r="K258" s="31">
        <v>1666.35</v>
      </c>
      <c r="L258" s="31">
        <v>1566</v>
      </c>
      <c r="M258" s="31">
        <v>1.0629200000000001</v>
      </c>
      <c r="N258" s="1"/>
      <c r="O258" s="1"/>
    </row>
    <row r="259" spans="1:15" ht="12.75" customHeight="1">
      <c r="A259" s="31">
        <v>249</v>
      </c>
      <c r="B259" s="31" t="s">
        <v>426</v>
      </c>
      <c r="C259" s="31">
        <v>1973</v>
      </c>
      <c r="D259" s="40">
        <v>1993.6666666666667</v>
      </c>
      <c r="E259" s="40">
        <v>1944.3333333333335</v>
      </c>
      <c r="F259" s="40">
        <v>1915.6666666666667</v>
      </c>
      <c r="G259" s="40">
        <v>1866.3333333333335</v>
      </c>
      <c r="H259" s="40">
        <v>2022.3333333333335</v>
      </c>
      <c r="I259" s="40">
        <v>2071.666666666667</v>
      </c>
      <c r="J259" s="40">
        <v>2100.3333333333335</v>
      </c>
      <c r="K259" s="31">
        <v>2043</v>
      </c>
      <c r="L259" s="31">
        <v>1965</v>
      </c>
      <c r="M259" s="31">
        <v>0.10598</v>
      </c>
      <c r="N259" s="1"/>
      <c r="O259" s="1"/>
    </row>
    <row r="260" spans="1:15" ht="12.75" customHeight="1">
      <c r="A260" s="31">
        <v>250</v>
      </c>
      <c r="B260" s="31" t="s">
        <v>423</v>
      </c>
      <c r="C260" s="31">
        <v>99.65</v>
      </c>
      <c r="D260" s="40">
        <v>101.3</v>
      </c>
      <c r="E260" s="40">
        <v>97.449999999999989</v>
      </c>
      <c r="F260" s="40">
        <v>95.249999999999986</v>
      </c>
      <c r="G260" s="40">
        <v>91.399999999999977</v>
      </c>
      <c r="H260" s="40">
        <v>103.5</v>
      </c>
      <c r="I260" s="40">
        <v>107.35</v>
      </c>
      <c r="J260" s="40">
        <v>109.55000000000001</v>
      </c>
      <c r="K260" s="31">
        <v>105.15</v>
      </c>
      <c r="L260" s="31">
        <v>99.1</v>
      </c>
      <c r="M260" s="31">
        <v>8.1115700000000004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368.4</v>
      </c>
      <c r="D261" s="40">
        <v>367.81666666666666</v>
      </c>
      <c r="E261" s="40">
        <v>362.63333333333333</v>
      </c>
      <c r="F261" s="40">
        <v>356.86666666666667</v>
      </c>
      <c r="G261" s="40">
        <v>351.68333333333334</v>
      </c>
      <c r="H261" s="40">
        <v>373.58333333333331</v>
      </c>
      <c r="I261" s="40">
        <v>378.76666666666659</v>
      </c>
      <c r="J261" s="40">
        <v>384.5333333333333</v>
      </c>
      <c r="K261" s="31">
        <v>373</v>
      </c>
      <c r="L261" s="31">
        <v>362.05</v>
      </c>
      <c r="M261" s="31">
        <v>47.971240000000002</v>
      </c>
      <c r="N261" s="1"/>
      <c r="O261" s="1"/>
    </row>
    <row r="262" spans="1:15" ht="12.75" customHeight="1">
      <c r="A262" s="31">
        <v>252</v>
      </c>
      <c r="B262" s="31" t="s">
        <v>417</v>
      </c>
      <c r="C262" s="31">
        <v>3376.85</v>
      </c>
      <c r="D262" s="40">
        <v>3394.9333333333329</v>
      </c>
      <c r="E262" s="40">
        <v>3279.8666666666659</v>
      </c>
      <c r="F262" s="40">
        <v>3182.8833333333328</v>
      </c>
      <c r="G262" s="40">
        <v>3067.8166666666657</v>
      </c>
      <c r="H262" s="40">
        <v>3491.9166666666661</v>
      </c>
      <c r="I262" s="40">
        <v>3606.9833333333327</v>
      </c>
      <c r="J262" s="40">
        <v>3703.9666666666662</v>
      </c>
      <c r="K262" s="31">
        <v>3510</v>
      </c>
      <c r="L262" s="31">
        <v>3297.95</v>
      </c>
      <c r="M262" s="31">
        <v>0.77105999999999997</v>
      </c>
      <c r="N262" s="1"/>
      <c r="O262" s="1"/>
    </row>
    <row r="263" spans="1:15" ht="12.75" customHeight="1">
      <c r="A263" s="31">
        <v>253</v>
      </c>
      <c r="B263" s="31" t="s">
        <v>418</v>
      </c>
      <c r="C263" s="31">
        <v>623.9</v>
      </c>
      <c r="D263" s="40">
        <v>623.1</v>
      </c>
      <c r="E263" s="40">
        <v>607</v>
      </c>
      <c r="F263" s="40">
        <v>590.1</v>
      </c>
      <c r="G263" s="40">
        <v>574</v>
      </c>
      <c r="H263" s="40">
        <v>640</v>
      </c>
      <c r="I263" s="40">
        <v>656.10000000000014</v>
      </c>
      <c r="J263" s="40">
        <v>673</v>
      </c>
      <c r="K263" s="31">
        <v>639.20000000000005</v>
      </c>
      <c r="L263" s="31">
        <v>606.20000000000005</v>
      </c>
      <c r="M263" s="31">
        <v>2.0824699999999998</v>
      </c>
      <c r="N263" s="1"/>
      <c r="O263" s="1"/>
    </row>
    <row r="264" spans="1:15" ht="12.75" customHeight="1">
      <c r="A264" s="31">
        <v>254</v>
      </c>
      <c r="B264" s="31" t="s">
        <v>419</v>
      </c>
      <c r="C264" s="31">
        <v>211.65</v>
      </c>
      <c r="D264" s="40">
        <v>213.25</v>
      </c>
      <c r="E264" s="40">
        <v>206.5</v>
      </c>
      <c r="F264" s="40">
        <v>201.35</v>
      </c>
      <c r="G264" s="40">
        <v>194.6</v>
      </c>
      <c r="H264" s="40">
        <v>218.4</v>
      </c>
      <c r="I264" s="40">
        <v>225.15</v>
      </c>
      <c r="J264" s="40">
        <v>230.3</v>
      </c>
      <c r="K264" s="31">
        <v>220</v>
      </c>
      <c r="L264" s="31">
        <v>208.1</v>
      </c>
      <c r="M264" s="31">
        <v>4.3671899999999999</v>
      </c>
      <c r="N264" s="1"/>
      <c r="O264" s="1"/>
    </row>
    <row r="265" spans="1:15" ht="12.75" customHeight="1">
      <c r="A265" s="31">
        <v>255</v>
      </c>
      <c r="B265" s="31" t="s">
        <v>420</v>
      </c>
      <c r="C265" s="31">
        <v>132.1</v>
      </c>
      <c r="D265" s="40">
        <v>133.79999999999998</v>
      </c>
      <c r="E265" s="40">
        <v>128.99999999999997</v>
      </c>
      <c r="F265" s="40">
        <v>125.89999999999998</v>
      </c>
      <c r="G265" s="40">
        <v>121.09999999999997</v>
      </c>
      <c r="H265" s="40">
        <v>136.89999999999998</v>
      </c>
      <c r="I265" s="40">
        <v>141.69999999999999</v>
      </c>
      <c r="J265" s="40">
        <v>144.79999999999998</v>
      </c>
      <c r="K265" s="31">
        <v>138.6</v>
      </c>
      <c r="L265" s="31">
        <v>130.69999999999999</v>
      </c>
      <c r="M265" s="31">
        <v>8.6581499999999991</v>
      </c>
      <c r="N265" s="1"/>
      <c r="O265" s="1"/>
    </row>
    <row r="266" spans="1:15" ht="12.75" customHeight="1">
      <c r="A266" s="31">
        <v>256</v>
      </c>
      <c r="B266" s="31" t="s">
        <v>421</v>
      </c>
      <c r="C266" s="31">
        <v>77.650000000000006</v>
      </c>
      <c r="D266" s="40">
        <v>78.033333333333346</v>
      </c>
      <c r="E266" s="40">
        <v>76.416666666666686</v>
      </c>
      <c r="F266" s="40">
        <v>75.183333333333337</v>
      </c>
      <c r="G266" s="40">
        <v>73.566666666666677</v>
      </c>
      <c r="H266" s="40">
        <v>79.266666666666694</v>
      </c>
      <c r="I266" s="40">
        <v>80.88333333333334</v>
      </c>
      <c r="J266" s="40">
        <v>82.116666666666703</v>
      </c>
      <c r="K266" s="31">
        <v>79.650000000000006</v>
      </c>
      <c r="L266" s="31">
        <v>76.8</v>
      </c>
      <c r="M266" s="31">
        <v>9.53186</v>
      </c>
      <c r="N266" s="1"/>
      <c r="O266" s="1"/>
    </row>
    <row r="267" spans="1:15" ht="12.75" customHeight="1">
      <c r="A267" s="31">
        <v>257</v>
      </c>
      <c r="B267" s="31" t="s">
        <v>425</v>
      </c>
      <c r="C267" s="31">
        <v>167.45</v>
      </c>
      <c r="D267" s="40">
        <v>168.63333333333333</v>
      </c>
      <c r="E267" s="40">
        <v>162.46666666666664</v>
      </c>
      <c r="F267" s="40">
        <v>157.48333333333332</v>
      </c>
      <c r="G267" s="40">
        <v>151.31666666666663</v>
      </c>
      <c r="H267" s="40">
        <v>173.61666666666665</v>
      </c>
      <c r="I267" s="40">
        <v>179.78333333333333</v>
      </c>
      <c r="J267" s="40">
        <v>184.76666666666665</v>
      </c>
      <c r="K267" s="31">
        <v>174.8</v>
      </c>
      <c r="L267" s="31">
        <v>163.65</v>
      </c>
      <c r="M267" s="31">
        <v>15.86589</v>
      </c>
      <c r="N267" s="1"/>
      <c r="O267" s="1"/>
    </row>
    <row r="268" spans="1:15" ht="12.75" customHeight="1">
      <c r="A268" s="31">
        <v>258</v>
      </c>
      <c r="B268" s="31" t="s">
        <v>424</v>
      </c>
      <c r="C268" s="31">
        <v>308.05</v>
      </c>
      <c r="D268" s="40">
        <v>309.51666666666665</v>
      </c>
      <c r="E268" s="40">
        <v>301.58333333333331</v>
      </c>
      <c r="F268" s="40">
        <v>295.11666666666667</v>
      </c>
      <c r="G268" s="40">
        <v>287.18333333333334</v>
      </c>
      <c r="H268" s="40">
        <v>315.98333333333329</v>
      </c>
      <c r="I268" s="40">
        <v>323.91666666666669</v>
      </c>
      <c r="J268" s="40">
        <v>330.38333333333327</v>
      </c>
      <c r="K268" s="31">
        <v>317.45</v>
      </c>
      <c r="L268" s="31">
        <v>303.05</v>
      </c>
      <c r="M268" s="31">
        <v>3.56826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294.3</v>
      </c>
      <c r="D269" s="40">
        <v>292.2833333333333</v>
      </c>
      <c r="E269" s="40">
        <v>282.56666666666661</v>
      </c>
      <c r="F269" s="40">
        <v>270.83333333333331</v>
      </c>
      <c r="G269" s="40">
        <v>261.11666666666662</v>
      </c>
      <c r="H269" s="40">
        <v>304.01666666666659</v>
      </c>
      <c r="I269" s="40">
        <v>313.73333333333329</v>
      </c>
      <c r="J269" s="40">
        <v>325.46666666666658</v>
      </c>
      <c r="K269" s="31">
        <v>302</v>
      </c>
      <c r="L269" s="31">
        <v>280.55</v>
      </c>
      <c r="M269" s="31">
        <v>20.51183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657</v>
      </c>
      <c r="D270" s="40">
        <v>655.18333333333328</v>
      </c>
      <c r="E270" s="40">
        <v>646.86666666666656</v>
      </c>
      <c r="F270" s="40">
        <v>636.73333333333323</v>
      </c>
      <c r="G270" s="40">
        <v>628.41666666666652</v>
      </c>
      <c r="H270" s="40">
        <v>665.31666666666661</v>
      </c>
      <c r="I270" s="40">
        <v>673.63333333333344</v>
      </c>
      <c r="J270" s="40">
        <v>683.76666666666665</v>
      </c>
      <c r="K270" s="31">
        <v>663.5</v>
      </c>
      <c r="L270" s="31">
        <v>645.04999999999995</v>
      </c>
      <c r="M270" s="31">
        <v>39.449809999999999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3742.2</v>
      </c>
      <c r="D271" s="40">
        <v>3760.9666666666667</v>
      </c>
      <c r="E271" s="40">
        <v>3657.2333333333336</v>
      </c>
      <c r="F271" s="40">
        <v>3572.2666666666669</v>
      </c>
      <c r="G271" s="40">
        <v>3468.5333333333338</v>
      </c>
      <c r="H271" s="40">
        <v>3845.9333333333334</v>
      </c>
      <c r="I271" s="40">
        <v>3949.6666666666661</v>
      </c>
      <c r="J271" s="40">
        <v>4034.6333333333332</v>
      </c>
      <c r="K271" s="31">
        <v>3864.7</v>
      </c>
      <c r="L271" s="31">
        <v>3676</v>
      </c>
      <c r="M271" s="31">
        <v>4.1459000000000001</v>
      </c>
      <c r="N271" s="1"/>
      <c r="O271" s="1"/>
    </row>
    <row r="272" spans="1:15" ht="12.75" customHeight="1">
      <c r="A272" s="31">
        <v>262</v>
      </c>
      <c r="B272" s="31" t="s">
        <v>861</v>
      </c>
      <c r="C272" s="31">
        <v>545.20000000000005</v>
      </c>
      <c r="D272" s="40">
        <v>557.75</v>
      </c>
      <c r="E272" s="40">
        <v>519.5</v>
      </c>
      <c r="F272" s="40">
        <v>493.79999999999995</v>
      </c>
      <c r="G272" s="40">
        <v>455.54999999999995</v>
      </c>
      <c r="H272" s="40">
        <v>583.45000000000005</v>
      </c>
      <c r="I272" s="40">
        <v>621.70000000000005</v>
      </c>
      <c r="J272" s="40">
        <v>647.40000000000009</v>
      </c>
      <c r="K272" s="31">
        <v>596</v>
      </c>
      <c r="L272" s="31">
        <v>532.04999999999995</v>
      </c>
      <c r="M272" s="31">
        <v>21.746359999999999</v>
      </c>
      <c r="N272" s="1"/>
      <c r="O272" s="1"/>
    </row>
    <row r="273" spans="1:15" ht="12.75" customHeight="1">
      <c r="A273" s="31">
        <v>263</v>
      </c>
      <c r="B273" s="31" t="s">
        <v>862</v>
      </c>
      <c r="C273" s="31">
        <v>598.04999999999995</v>
      </c>
      <c r="D273" s="40">
        <v>603.4666666666667</v>
      </c>
      <c r="E273" s="40">
        <v>588.93333333333339</v>
      </c>
      <c r="F273" s="40">
        <v>579.81666666666672</v>
      </c>
      <c r="G273" s="40">
        <v>565.28333333333342</v>
      </c>
      <c r="H273" s="40">
        <v>612.58333333333337</v>
      </c>
      <c r="I273" s="40">
        <v>627.11666666666667</v>
      </c>
      <c r="J273" s="40">
        <v>636.23333333333335</v>
      </c>
      <c r="K273" s="31">
        <v>618</v>
      </c>
      <c r="L273" s="31">
        <v>594.35</v>
      </c>
      <c r="M273" s="31">
        <v>1.3185100000000001</v>
      </c>
      <c r="N273" s="1"/>
      <c r="O273" s="1"/>
    </row>
    <row r="274" spans="1:15" ht="12.75" customHeight="1">
      <c r="A274" s="31">
        <v>264</v>
      </c>
      <c r="B274" s="31" t="s">
        <v>427</v>
      </c>
      <c r="C274" s="31">
        <v>697.35</v>
      </c>
      <c r="D274" s="40">
        <v>705.08333333333337</v>
      </c>
      <c r="E274" s="40">
        <v>680.2166666666667</v>
      </c>
      <c r="F274" s="40">
        <v>663.08333333333337</v>
      </c>
      <c r="G274" s="40">
        <v>638.2166666666667</v>
      </c>
      <c r="H274" s="40">
        <v>722.2166666666667</v>
      </c>
      <c r="I274" s="40">
        <v>747.08333333333326</v>
      </c>
      <c r="J274" s="40">
        <v>764.2166666666667</v>
      </c>
      <c r="K274" s="31">
        <v>729.95</v>
      </c>
      <c r="L274" s="31">
        <v>687.95</v>
      </c>
      <c r="M274" s="31">
        <v>4.7972200000000003</v>
      </c>
      <c r="N274" s="1"/>
      <c r="O274" s="1"/>
    </row>
    <row r="275" spans="1:15" ht="12.75" customHeight="1">
      <c r="A275" s="31">
        <v>265</v>
      </c>
      <c r="B275" s="31" t="s">
        <v>428</v>
      </c>
      <c r="C275" s="31">
        <v>149.65</v>
      </c>
      <c r="D275" s="40">
        <v>150.70000000000002</v>
      </c>
      <c r="E275" s="40">
        <v>148.05000000000004</v>
      </c>
      <c r="F275" s="40">
        <v>146.45000000000002</v>
      </c>
      <c r="G275" s="40">
        <v>143.80000000000004</v>
      </c>
      <c r="H275" s="40">
        <v>152.30000000000004</v>
      </c>
      <c r="I275" s="40">
        <v>154.95000000000002</v>
      </c>
      <c r="J275" s="40">
        <v>156.55000000000004</v>
      </c>
      <c r="K275" s="31">
        <v>153.35</v>
      </c>
      <c r="L275" s="31">
        <v>149.1</v>
      </c>
      <c r="M275" s="31">
        <v>4.2104600000000003</v>
      </c>
      <c r="N275" s="1"/>
      <c r="O275" s="1"/>
    </row>
    <row r="276" spans="1:15" ht="12.75" customHeight="1">
      <c r="A276" s="31">
        <v>266</v>
      </c>
      <c r="B276" s="31" t="s">
        <v>435</v>
      </c>
      <c r="C276" s="31">
        <v>1115.5999999999999</v>
      </c>
      <c r="D276" s="40">
        <v>1125</v>
      </c>
      <c r="E276" s="40">
        <v>1073.8</v>
      </c>
      <c r="F276" s="40">
        <v>1032</v>
      </c>
      <c r="G276" s="40">
        <v>980.8</v>
      </c>
      <c r="H276" s="40">
        <v>1166.8</v>
      </c>
      <c r="I276" s="40">
        <v>1217.9999999999998</v>
      </c>
      <c r="J276" s="40">
        <v>1259.8</v>
      </c>
      <c r="K276" s="31">
        <v>1176.2</v>
      </c>
      <c r="L276" s="31">
        <v>1083.2</v>
      </c>
      <c r="M276" s="31">
        <v>3.9517099999999998</v>
      </c>
      <c r="N276" s="1"/>
      <c r="O276" s="1"/>
    </row>
    <row r="277" spans="1:15" ht="12.75" customHeight="1">
      <c r="A277" s="31">
        <v>267</v>
      </c>
      <c r="B277" s="31" t="s">
        <v>436</v>
      </c>
      <c r="C277" s="31">
        <v>407.5</v>
      </c>
      <c r="D277" s="40">
        <v>405.83333333333331</v>
      </c>
      <c r="E277" s="40">
        <v>401.66666666666663</v>
      </c>
      <c r="F277" s="40">
        <v>395.83333333333331</v>
      </c>
      <c r="G277" s="40">
        <v>391.66666666666663</v>
      </c>
      <c r="H277" s="40">
        <v>411.66666666666663</v>
      </c>
      <c r="I277" s="40">
        <v>415.83333333333326</v>
      </c>
      <c r="J277" s="40">
        <v>421.66666666666663</v>
      </c>
      <c r="K277" s="31">
        <v>410</v>
      </c>
      <c r="L277" s="31">
        <v>400</v>
      </c>
      <c r="M277" s="31">
        <v>1.8925099999999999</v>
      </c>
      <c r="N277" s="1"/>
      <c r="O277" s="1"/>
    </row>
    <row r="278" spans="1:15" ht="12.75" customHeight="1">
      <c r="A278" s="31">
        <v>268</v>
      </c>
      <c r="B278" s="31" t="s">
        <v>863</v>
      </c>
      <c r="C278" s="31">
        <v>68.5</v>
      </c>
      <c r="D278" s="40">
        <v>70.11666666666666</v>
      </c>
      <c r="E278" s="40">
        <v>66.48333333333332</v>
      </c>
      <c r="F278" s="40">
        <v>64.466666666666654</v>
      </c>
      <c r="G278" s="40">
        <v>60.833333333333314</v>
      </c>
      <c r="H278" s="40">
        <v>72.133333333333326</v>
      </c>
      <c r="I278" s="40">
        <v>75.76666666666668</v>
      </c>
      <c r="J278" s="40">
        <v>77.783333333333331</v>
      </c>
      <c r="K278" s="31">
        <v>73.75</v>
      </c>
      <c r="L278" s="31">
        <v>68.099999999999994</v>
      </c>
      <c r="M278" s="31">
        <v>14.08933</v>
      </c>
      <c r="N278" s="1"/>
      <c r="O278" s="1"/>
    </row>
    <row r="279" spans="1:15" ht="12.75" customHeight="1">
      <c r="A279" s="31">
        <v>269</v>
      </c>
      <c r="B279" s="31" t="s">
        <v>437</v>
      </c>
      <c r="C279" s="31">
        <v>589.95000000000005</v>
      </c>
      <c r="D279" s="40">
        <v>590.6</v>
      </c>
      <c r="E279" s="40">
        <v>584.40000000000009</v>
      </c>
      <c r="F279" s="40">
        <v>578.85</v>
      </c>
      <c r="G279" s="40">
        <v>572.65000000000009</v>
      </c>
      <c r="H279" s="40">
        <v>596.15000000000009</v>
      </c>
      <c r="I279" s="40">
        <v>602.35000000000014</v>
      </c>
      <c r="J279" s="40">
        <v>607.90000000000009</v>
      </c>
      <c r="K279" s="31">
        <v>596.79999999999995</v>
      </c>
      <c r="L279" s="31">
        <v>585.04999999999995</v>
      </c>
      <c r="M279" s="31">
        <v>3.6329799999999999</v>
      </c>
      <c r="N279" s="1"/>
      <c r="O279" s="1"/>
    </row>
    <row r="280" spans="1:15" ht="12.75" customHeight="1">
      <c r="A280" s="31">
        <v>270</v>
      </c>
      <c r="B280" s="31" t="s">
        <v>438</v>
      </c>
      <c r="C280" s="31">
        <v>50.65</v>
      </c>
      <c r="D280" s="40">
        <v>51.583333333333336</v>
      </c>
      <c r="E280" s="40">
        <v>48.966666666666669</v>
      </c>
      <c r="F280" s="40">
        <v>47.283333333333331</v>
      </c>
      <c r="G280" s="40">
        <v>44.666666666666664</v>
      </c>
      <c r="H280" s="40">
        <v>53.266666666666673</v>
      </c>
      <c r="I280" s="40">
        <v>55.883333333333333</v>
      </c>
      <c r="J280" s="40">
        <v>57.566666666666677</v>
      </c>
      <c r="K280" s="31">
        <v>54.2</v>
      </c>
      <c r="L280" s="31">
        <v>49.9</v>
      </c>
      <c r="M280" s="31">
        <v>50.093960000000003</v>
      </c>
      <c r="N280" s="1"/>
      <c r="O280" s="1"/>
    </row>
    <row r="281" spans="1:15" ht="12.75" customHeight="1">
      <c r="A281" s="31">
        <v>271</v>
      </c>
      <c r="B281" s="31" t="s">
        <v>440</v>
      </c>
      <c r="C281" s="31">
        <v>476.45</v>
      </c>
      <c r="D281" s="40">
        <v>476.43333333333334</v>
      </c>
      <c r="E281" s="40">
        <v>468.06666666666666</v>
      </c>
      <c r="F281" s="40">
        <v>459.68333333333334</v>
      </c>
      <c r="G281" s="40">
        <v>451.31666666666666</v>
      </c>
      <c r="H281" s="40">
        <v>484.81666666666666</v>
      </c>
      <c r="I281" s="40">
        <v>493.18333333333334</v>
      </c>
      <c r="J281" s="40">
        <v>501.56666666666666</v>
      </c>
      <c r="K281" s="31">
        <v>484.8</v>
      </c>
      <c r="L281" s="31">
        <v>468.05</v>
      </c>
      <c r="M281" s="31">
        <v>1.82439</v>
      </c>
      <c r="N281" s="1"/>
      <c r="O281" s="1"/>
    </row>
    <row r="282" spans="1:15" ht="12.75" customHeight="1">
      <c r="A282" s="31">
        <v>272</v>
      </c>
      <c r="B282" s="31" t="s">
        <v>430</v>
      </c>
      <c r="C282" s="31">
        <v>1032.5999999999999</v>
      </c>
      <c r="D282" s="40">
        <v>1042.55</v>
      </c>
      <c r="E282" s="40">
        <v>1000.0999999999999</v>
      </c>
      <c r="F282" s="40">
        <v>967.59999999999991</v>
      </c>
      <c r="G282" s="40">
        <v>925.14999999999986</v>
      </c>
      <c r="H282" s="40">
        <v>1075.05</v>
      </c>
      <c r="I282" s="40">
        <v>1117.5000000000002</v>
      </c>
      <c r="J282" s="40">
        <v>1150</v>
      </c>
      <c r="K282" s="31">
        <v>1085</v>
      </c>
      <c r="L282" s="31">
        <v>1010.05</v>
      </c>
      <c r="M282" s="31">
        <v>4.1002000000000001</v>
      </c>
      <c r="N282" s="1"/>
      <c r="O282" s="1"/>
    </row>
    <row r="283" spans="1:15" ht="12.75" customHeight="1">
      <c r="A283" s="31">
        <v>273</v>
      </c>
      <c r="B283" s="31" t="s">
        <v>431</v>
      </c>
      <c r="C283" s="31">
        <v>273.35000000000002</v>
      </c>
      <c r="D283" s="40">
        <v>277.83333333333331</v>
      </c>
      <c r="E283" s="40">
        <v>266.51666666666665</v>
      </c>
      <c r="F283" s="40">
        <v>259.68333333333334</v>
      </c>
      <c r="G283" s="40">
        <v>248.36666666666667</v>
      </c>
      <c r="H283" s="40">
        <v>284.66666666666663</v>
      </c>
      <c r="I283" s="40">
        <v>295.98333333333335</v>
      </c>
      <c r="J283" s="40">
        <v>302.81666666666661</v>
      </c>
      <c r="K283" s="31">
        <v>289.14999999999998</v>
      </c>
      <c r="L283" s="31">
        <v>271</v>
      </c>
      <c r="M283" s="31">
        <v>3.6861999999999999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1955.45</v>
      </c>
      <c r="D284" s="40">
        <v>1980.1499999999999</v>
      </c>
      <c r="E284" s="40">
        <v>1916.2999999999997</v>
      </c>
      <c r="F284" s="40">
        <v>1877.1499999999999</v>
      </c>
      <c r="G284" s="40">
        <v>1813.2999999999997</v>
      </c>
      <c r="H284" s="40">
        <v>2019.2999999999997</v>
      </c>
      <c r="I284" s="40">
        <v>2083.1499999999996</v>
      </c>
      <c r="J284" s="40">
        <v>2122.2999999999997</v>
      </c>
      <c r="K284" s="31">
        <v>2044</v>
      </c>
      <c r="L284" s="31">
        <v>1941</v>
      </c>
      <c r="M284" s="31">
        <v>27.48329</v>
      </c>
      <c r="N284" s="1"/>
      <c r="O284" s="1"/>
    </row>
    <row r="285" spans="1:15" ht="12.75" customHeight="1">
      <c r="A285" s="31">
        <v>275</v>
      </c>
      <c r="B285" s="31" t="s">
        <v>432</v>
      </c>
      <c r="C285" s="31">
        <v>431.1</v>
      </c>
      <c r="D285" s="40">
        <v>435.98333333333335</v>
      </c>
      <c r="E285" s="40">
        <v>419.2166666666667</v>
      </c>
      <c r="F285" s="40">
        <v>407.33333333333337</v>
      </c>
      <c r="G285" s="40">
        <v>390.56666666666672</v>
      </c>
      <c r="H285" s="40">
        <v>447.86666666666667</v>
      </c>
      <c r="I285" s="40">
        <v>464.63333333333333</v>
      </c>
      <c r="J285" s="40">
        <v>476.51666666666665</v>
      </c>
      <c r="K285" s="31">
        <v>452.75</v>
      </c>
      <c r="L285" s="31">
        <v>424.1</v>
      </c>
      <c r="M285" s="31">
        <v>13.245039999999999</v>
      </c>
      <c r="N285" s="1"/>
      <c r="O285" s="1"/>
    </row>
    <row r="286" spans="1:15" ht="12.75" customHeight="1">
      <c r="A286" s="31">
        <v>276</v>
      </c>
      <c r="B286" s="31" t="s">
        <v>429</v>
      </c>
      <c r="C286" s="31">
        <v>498.4</v>
      </c>
      <c r="D286" s="40">
        <v>495.75</v>
      </c>
      <c r="E286" s="40">
        <v>485.5</v>
      </c>
      <c r="F286" s="40">
        <v>472.6</v>
      </c>
      <c r="G286" s="40">
        <v>462.35</v>
      </c>
      <c r="H286" s="40">
        <v>508.65</v>
      </c>
      <c r="I286" s="40">
        <v>518.9</v>
      </c>
      <c r="J286" s="40">
        <v>531.79999999999995</v>
      </c>
      <c r="K286" s="31">
        <v>506</v>
      </c>
      <c r="L286" s="31">
        <v>482.85</v>
      </c>
      <c r="M286" s="31">
        <v>3.63544</v>
      </c>
      <c r="N286" s="1"/>
      <c r="O286" s="1"/>
    </row>
    <row r="287" spans="1:15" ht="12.75" customHeight="1">
      <c r="A287" s="31">
        <v>277</v>
      </c>
      <c r="B287" s="31" t="s">
        <v>433</v>
      </c>
      <c r="C287" s="31">
        <v>241.85</v>
      </c>
      <c r="D287" s="40">
        <v>241.98333333333335</v>
      </c>
      <c r="E287" s="40">
        <v>234.1166666666667</v>
      </c>
      <c r="F287" s="40">
        <v>226.38333333333335</v>
      </c>
      <c r="G287" s="40">
        <v>218.51666666666671</v>
      </c>
      <c r="H287" s="40">
        <v>249.7166666666667</v>
      </c>
      <c r="I287" s="40">
        <v>257.58333333333337</v>
      </c>
      <c r="J287" s="40">
        <v>265.31666666666672</v>
      </c>
      <c r="K287" s="31">
        <v>249.85</v>
      </c>
      <c r="L287" s="31">
        <v>234.25</v>
      </c>
      <c r="M287" s="31">
        <v>5.3929200000000002</v>
      </c>
      <c r="N287" s="1"/>
      <c r="O287" s="1"/>
    </row>
    <row r="288" spans="1:15" ht="12.75" customHeight="1">
      <c r="A288" s="31">
        <v>278</v>
      </c>
      <c r="B288" s="31" t="s">
        <v>434</v>
      </c>
      <c r="C288" s="31">
        <v>1211.8</v>
      </c>
      <c r="D288" s="40">
        <v>1217.2666666666667</v>
      </c>
      <c r="E288" s="40">
        <v>1197.5333333333333</v>
      </c>
      <c r="F288" s="40">
        <v>1183.2666666666667</v>
      </c>
      <c r="G288" s="40">
        <v>1163.5333333333333</v>
      </c>
      <c r="H288" s="40">
        <v>1231.5333333333333</v>
      </c>
      <c r="I288" s="40">
        <v>1251.2666666666664</v>
      </c>
      <c r="J288" s="40">
        <v>1265.5333333333333</v>
      </c>
      <c r="K288" s="31">
        <v>1237</v>
      </c>
      <c r="L288" s="31">
        <v>1203</v>
      </c>
      <c r="M288" s="31">
        <v>0.15018999999999999</v>
      </c>
      <c r="N288" s="1"/>
      <c r="O288" s="1"/>
    </row>
    <row r="289" spans="1:15" ht="12.75" customHeight="1">
      <c r="A289" s="31">
        <v>279</v>
      </c>
      <c r="B289" s="31" t="s">
        <v>439</v>
      </c>
      <c r="C289" s="31">
        <v>494.8</v>
      </c>
      <c r="D289" s="40">
        <v>499.0333333333333</v>
      </c>
      <c r="E289" s="40">
        <v>486.11666666666662</v>
      </c>
      <c r="F289" s="40">
        <v>477.43333333333334</v>
      </c>
      <c r="G289" s="40">
        <v>464.51666666666665</v>
      </c>
      <c r="H289" s="40">
        <v>507.71666666666658</v>
      </c>
      <c r="I289" s="40">
        <v>520.63333333333333</v>
      </c>
      <c r="J289" s="40">
        <v>529.31666666666661</v>
      </c>
      <c r="K289" s="31">
        <v>511.95</v>
      </c>
      <c r="L289" s="31">
        <v>490.35</v>
      </c>
      <c r="M289" s="31">
        <v>1.0318499999999999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78.95</v>
      </c>
      <c r="D290" s="40">
        <v>79.5</v>
      </c>
      <c r="E290" s="40">
        <v>77.05</v>
      </c>
      <c r="F290" s="40">
        <v>75.149999999999991</v>
      </c>
      <c r="G290" s="40">
        <v>72.699999999999989</v>
      </c>
      <c r="H290" s="40">
        <v>81.400000000000006</v>
      </c>
      <c r="I290" s="40">
        <v>83.85</v>
      </c>
      <c r="J290" s="40">
        <v>85.750000000000014</v>
      </c>
      <c r="K290" s="31">
        <v>81.95</v>
      </c>
      <c r="L290" s="31">
        <v>77.599999999999994</v>
      </c>
      <c r="M290" s="31">
        <v>91.917519999999996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3471.8</v>
      </c>
      <c r="D291" s="40">
        <v>3517.4833333333336</v>
      </c>
      <c r="E291" s="40">
        <v>3405.3166666666671</v>
      </c>
      <c r="F291" s="40">
        <v>3338.8333333333335</v>
      </c>
      <c r="G291" s="40">
        <v>3226.666666666667</v>
      </c>
      <c r="H291" s="40">
        <v>3583.9666666666672</v>
      </c>
      <c r="I291" s="40">
        <v>3696.1333333333332</v>
      </c>
      <c r="J291" s="40">
        <v>3762.6166666666672</v>
      </c>
      <c r="K291" s="31">
        <v>3629.65</v>
      </c>
      <c r="L291" s="31">
        <v>3451</v>
      </c>
      <c r="M291" s="31">
        <v>1.27498</v>
      </c>
      <c r="N291" s="1"/>
      <c r="O291" s="1"/>
    </row>
    <row r="292" spans="1:15" ht="12.75" customHeight="1">
      <c r="A292" s="31">
        <v>282</v>
      </c>
      <c r="B292" s="31" t="s">
        <v>441</v>
      </c>
      <c r="C292" s="31">
        <v>311.60000000000002</v>
      </c>
      <c r="D292" s="40">
        <v>314.84999999999997</v>
      </c>
      <c r="E292" s="40">
        <v>303.74999999999994</v>
      </c>
      <c r="F292" s="40">
        <v>295.89999999999998</v>
      </c>
      <c r="G292" s="40">
        <v>284.79999999999995</v>
      </c>
      <c r="H292" s="40">
        <v>322.69999999999993</v>
      </c>
      <c r="I292" s="40">
        <v>333.79999999999995</v>
      </c>
      <c r="J292" s="40">
        <v>341.64999999999992</v>
      </c>
      <c r="K292" s="31">
        <v>325.95</v>
      </c>
      <c r="L292" s="31">
        <v>307</v>
      </c>
      <c r="M292" s="31">
        <v>1.5344800000000001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471.85</v>
      </c>
      <c r="D293" s="40">
        <v>478.38333333333338</v>
      </c>
      <c r="E293" s="40">
        <v>460.81666666666678</v>
      </c>
      <c r="F293" s="40">
        <v>449.78333333333342</v>
      </c>
      <c r="G293" s="40">
        <v>432.21666666666681</v>
      </c>
      <c r="H293" s="40">
        <v>489.41666666666674</v>
      </c>
      <c r="I293" s="40">
        <v>506.98333333333335</v>
      </c>
      <c r="J293" s="40">
        <v>518.01666666666665</v>
      </c>
      <c r="K293" s="31">
        <v>495.95</v>
      </c>
      <c r="L293" s="31">
        <v>467.35</v>
      </c>
      <c r="M293" s="31">
        <v>36.89969</v>
      </c>
      <c r="N293" s="1"/>
      <c r="O293" s="1"/>
    </row>
    <row r="294" spans="1:15" ht="12.75" customHeight="1">
      <c r="A294" s="31">
        <v>284</v>
      </c>
      <c r="B294" s="31" t="s">
        <v>442</v>
      </c>
      <c r="C294" s="31">
        <v>8815.4</v>
      </c>
      <c r="D294" s="40">
        <v>8876.1333333333332</v>
      </c>
      <c r="E294" s="40">
        <v>8540.2666666666664</v>
      </c>
      <c r="F294" s="40">
        <v>8265.1333333333332</v>
      </c>
      <c r="G294" s="40">
        <v>7929.2666666666664</v>
      </c>
      <c r="H294" s="40">
        <v>9151.2666666666664</v>
      </c>
      <c r="I294" s="40">
        <v>9487.1333333333314</v>
      </c>
      <c r="J294" s="40">
        <v>9762.2666666666664</v>
      </c>
      <c r="K294" s="31">
        <v>9212</v>
      </c>
      <c r="L294" s="31">
        <v>8601</v>
      </c>
      <c r="M294" s="31">
        <v>8.5790000000000005E-2</v>
      </c>
      <c r="N294" s="1"/>
      <c r="O294" s="1"/>
    </row>
    <row r="295" spans="1:15" ht="12.75" customHeight="1">
      <c r="A295" s="31">
        <v>285</v>
      </c>
      <c r="B295" s="31" t="s">
        <v>443</v>
      </c>
      <c r="C295" s="31">
        <v>51.5</v>
      </c>
      <c r="D295" s="40">
        <v>52.483333333333327</v>
      </c>
      <c r="E295" s="40">
        <v>49.616666666666653</v>
      </c>
      <c r="F295" s="40">
        <v>47.733333333333327</v>
      </c>
      <c r="G295" s="40">
        <v>44.866666666666653</v>
      </c>
      <c r="H295" s="40">
        <v>54.366666666666653</v>
      </c>
      <c r="I295" s="40">
        <v>57.233333333333327</v>
      </c>
      <c r="J295" s="40">
        <v>59.116666666666653</v>
      </c>
      <c r="K295" s="31">
        <v>55.35</v>
      </c>
      <c r="L295" s="31">
        <v>50.6</v>
      </c>
      <c r="M295" s="31">
        <v>46.622549999999997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395.4</v>
      </c>
      <c r="D296" s="40">
        <v>397.86666666666662</v>
      </c>
      <c r="E296" s="40">
        <v>389.33333333333326</v>
      </c>
      <c r="F296" s="40">
        <v>383.26666666666665</v>
      </c>
      <c r="G296" s="40">
        <v>374.73333333333329</v>
      </c>
      <c r="H296" s="40">
        <v>403.93333333333322</v>
      </c>
      <c r="I296" s="40">
        <v>412.46666666666664</v>
      </c>
      <c r="J296" s="40">
        <v>418.53333333333319</v>
      </c>
      <c r="K296" s="31">
        <v>406.4</v>
      </c>
      <c r="L296" s="31">
        <v>391.8</v>
      </c>
      <c r="M296" s="31">
        <v>26.947939999999999</v>
      </c>
      <c r="N296" s="1"/>
      <c r="O296" s="1"/>
    </row>
    <row r="297" spans="1:15" ht="12.75" customHeight="1">
      <c r="A297" s="31">
        <v>287</v>
      </c>
      <c r="B297" s="31" t="s">
        <v>444</v>
      </c>
      <c r="C297" s="31">
        <v>2416.0500000000002</v>
      </c>
      <c r="D297" s="40">
        <v>2439.9500000000003</v>
      </c>
      <c r="E297" s="40">
        <v>2346.2500000000005</v>
      </c>
      <c r="F297" s="40">
        <v>2276.4500000000003</v>
      </c>
      <c r="G297" s="40">
        <v>2182.7500000000005</v>
      </c>
      <c r="H297" s="40">
        <v>2509.7500000000005</v>
      </c>
      <c r="I297" s="40">
        <v>2603.4500000000003</v>
      </c>
      <c r="J297" s="40">
        <v>2673.2500000000005</v>
      </c>
      <c r="K297" s="31">
        <v>2533.65</v>
      </c>
      <c r="L297" s="31">
        <v>2370.15</v>
      </c>
      <c r="M297" s="31">
        <v>0.98855999999999999</v>
      </c>
      <c r="N297" s="1"/>
      <c r="O297" s="1"/>
    </row>
    <row r="298" spans="1:15" ht="12.75" customHeight="1">
      <c r="A298" s="31">
        <v>288</v>
      </c>
      <c r="B298" s="31" t="s">
        <v>864</v>
      </c>
      <c r="C298" s="31">
        <v>1375.05</v>
      </c>
      <c r="D298" s="40">
        <v>1405.6166666666668</v>
      </c>
      <c r="E298" s="40">
        <v>1329.4333333333336</v>
      </c>
      <c r="F298" s="40">
        <v>1283.8166666666668</v>
      </c>
      <c r="G298" s="40">
        <v>1207.6333333333337</v>
      </c>
      <c r="H298" s="40">
        <v>1451.2333333333336</v>
      </c>
      <c r="I298" s="40">
        <v>1527.416666666667</v>
      </c>
      <c r="J298" s="40">
        <v>1573.0333333333335</v>
      </c>
      <c r="K298" s="31">
        <v>1481.8</v>
      </c>
      <c r="L298" s="31">
        <v>1360</v>
      </c>
      <c r="M298" s="31">
        <v>5.3150399999999998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1864.5</v>
      </c>
      <c r="D299" s="40">
        <v>1867.45</v>
      </c>
      <c r="E299" s="40">
        <v>1834.9</v>
      </c>
      <c r="F299" s="40">
        <v>1805.3</v>
      </c>
      <c r="G299" s="40">
        <v>1772.75</v>
      </c>
      <c r="H299" s="40">
        <v>1897.0500000000002</v>
      </c>
      <c r="I299" s="40">
        <v>1929.6</v>
      </c>
      <c r="J299" s="40">
        <v>1959.2000000000003</v>
      </c>
      <c r="K299" s="31">
        <v>1900</v>
      </c>
      <c r="L299" s="31">
        <v>1837.85</v>
      </c>
      <c r="M299" s="31">
        <v>24.074639999999999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6829.6</v>
      </c>
      <c r="D300" s="40">
        <v>6894.0166666666664</v>
      </c>
      <c r="E300" s="40">
        <v>6689.0333333333328</v>
      </c>
      <c r="F300" s="40">
        <v>6548.4666666666662</v>
      </c>
      <c r="G300" s="40">
        <v>6343.4833333333327</v>
      </c>
      <c r="H300" s="40">
        <v>7034.583333333333</v>
      </c>
      <c r="I300" s="40">
        <v>7239.5666666666666</v>
      </c>
      <c r="J300" s="40">
        <v>7380.1333333333332</v>
      </c>
      <c r="K300" s="31">
        <v>7099</v>
      </c>
      <c r="L300" s="31">
        <v>6753.45</v>
      </c>
      <c r="M300" s="31">
        <v>3.5352700000000001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5348.45</v>
      </c>
      <c r="D301" s="40">
        <v>5411.8166666666666</v>
      </c>
      <c r="E301" s="40">
        <v>5217.6333333333332</v>
      </c>
      <c r="F301" s="40">
        <v>5086.8166666666666</v>
      </c>
      <c r="G301" s="40">
        <v>4892.6333333333332</v>
      </c>
      <c r="H301" s="40">
        <v>5542.6333333333332</v>
      </c>
      <c r="I301" s="40">
        <v>5736.8166666666657</v>
      </c>
      <c r="J301" s="40">
        <v>5867.6333333333332</v>
      </c>
      <c r="K301" s="31">
        <v>5606</v>
      </c>
      <c r="L301" s="31">
        <v>5281</v>
      </c>
      <c r="M301" s="31">
        <v>3.6776900000000001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871.3</v>
      </c>
      <c r="D302" s="40">
        <v>880.73333333333323</v>
      </c>
      <c r="E302" s="40">
        <v>859.01666666666642</v>
      </c>
      <c r="F302" s="40">
        <v>846.73333333333323</v>
      </c>
      <c r="G302" s="40">
        <v>825.01666666666642</v>
      </c>
      <c r="H302" s="40">
        <v>893.01666666666642</v>
      </c>
      <c r="I302" s="40">
        <v>914.73333333333335</v>
      </c>
      <c r="J302" s="40">
        <v>927.01666666666642</v>
      </c>
      <c r="K302" s="31">
        <v>902.45</v>
      </c>
      <c r="L302" s="31">
        <v>868.45</v>
      </c>
      <c r="M302" s="31">
        <v>11.54119</v>
      </c>
      <c r="N302" s="1"/>
      <c r="O302" s="1"/>
    </row>
    <row r="303" spans="1:15" ht="12.75" customHeight="1">
      <c r="A303" s="31">
        <v>293</v>
      </c>
      <c r="B303" s="31" t="s">
        <v>445</v>
      </c>
      <c r="C303" s="31">
        <v>4201.8</v>
      </c>
      <c r="D303" s="40">
        <v>4254.6833333333334</v>
      </c>
      <c r="E303" s="40">
        <v>4060.1166666666668</v>
      </c>
      <c r="F303" s="40">
        <v>3918.4333333333334</v>
      </c>
      <c r="G303" s="40">
        <v>3723.8666666666668</v>
      </c>
      <c r="H303" s="40">
        <v>4396.3666666666668</v>
      </c>
      <c r="I303" s="40">
        <v>4590.9333333333343</v>
      </c>
      <c r="J303" s="40">
        <v>4732.6166666666668</v>
      </c>
      <c r="K303" s="31">
        <v>4449.25</v>
      </c>
      <c r="L303" s="31">
        <v>4113</v>
      </c>
      <c r="M303" s="31">
        <v>0.96477999999999997</v>
      </c>
      <c r="N303" s="1"/>
      <c r="O303" s="1"/>
    </row>
    <row r="304" spans="1:15" ht="12.75" customHeight="1">
      <c r="A304" s="31">
        <v>294</v>
      </c>
      <c r="B304" s="31" t="s">
        <v>865</v>
      </c>
      <c r="C304" s="31">
        <v>415.05</v>
      </c>
      <c r="D304" s="40">
        <v>421.38333333333338</v>
      </c>
      <c r="E304" s="40">
        <v>404.76666666666677</v>
      </c>
      <c r="F304" s="40">
        <v>394.48333333333341</v>
      </c>
      <c r="G304" s="40">
        <v>377.86666666666679</v>
      </c>
      <c r="H304" s="40">
        <v>431.66666666666674</v>
      </c>
      <c r="I304" s="40">
        <v>448.28333333333342</v>
      </c>
      <c r="J304" s="40">
        <v>458.56666666666672</v>
      </c>
      <c r="K304" s="31">
        <v>438</v>
      </c>
      <c r="L304" s="31">
        <v>411.1</v>
      </c>
      <c r="M304" s="31">
        <v>7.2015900000000004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900.85</v>
      </c>
      <c r="D305" s="40">
        <v>908.26666666666677</v>
      </c>
      <c r="E305" s="40">
        <v>886.28333333333353</v>
      </c>
      <c r="F305" s="40">
        <v>871.71666666666681</v>
      </c>
      <c r="G305" s="40">
        <v>849.73333333333358</v>
      </c>
      <c r="H305" s="40">
        <v>922.83333333333348</v>
      </c>
      <c r="I305" s="40">
        <v>944.81666666666683</v>
      </c>
      <c r="J305" s="40">
        <v>959.38333333333344</v>
      </c>
      <c r="K305" s="31">
        <v>930.25</v>
      </c>
      <c r="L305" s="31">
        <v>893.7</v>
      </c>
      <c r="M305" s="31">
        <v>37.313670000000002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170.05</v>
      </c>
      <c r="D306" s="40">
        <v>171.68333333333331</v>
      </c>
      <c r="E306" s="40">
        <v>166.36666666666662</v>
      </c>
      <c r="F306" s="40">
        <v>162.68333333333331</v>
      </c>
      <c r="G306" s="40">
        <v>157.36666666666662</v>
      </c>
      <c r="H306" s="40">
        <v>175.36666666666662</v>
      </c>
      <c r="I306" s="40">
        <v>180.68333333333328</v>
      </c>
      <c r="J306" s="40">
        <v>184.36666666666662</v>
      </c>
      <c r="K306" s="31">
        <v>177</v>
      </c>
      <c r="L306" s="31">
        <v>168</v>
      </c>
      <c r="M306" s="31">
        <v>32.636220000000002</v>
      </c>
      <c r="N306" s="1"/>
      <c r="O306" s="1"/>
    </row>
    <row r="307" spans="1:15" ht="12.75" customHeight="1">
      <c r="A307" s="31">
        <v>297</v>
      </c>
      <c r="B307" s="31" t="s">
        <v>318</v>
      </c>
      <c r="C307" s="31">
        <v>19.2</v>
      </c>
      <c r="D307" s="40">
        <v>19.383333333333329</v>
      </c>
      <c r="E307" s="40">
        <v>18.86666666666666</v>
      </c>
      <c r="F307" s="40">
        <v>18.533333333333331</v>
      </c>
      <c r="G307" s="40">
        <v>18.016666666666662</v>
      </c>
      <c r="H307" s="40">
        <v>19.716666666666658</v>
      </c>
      <c r="I307" s="40">
        <v>20.233333333333331</v>
      </c>
      <c r="J307" s="40">
        <v>20.566666666666656</v>
      </c>
      <c r="K307" s="31">
        <v>19.899999999999999</v>
      </c>
      <c r="L307" s="31">
        <v>19.05</v>
      </c>
      <c r="M307" s="31">
        <v>33.911960000000001</v>
      </c>
      <c r="N307" s="1"/>
      <c r="O307" s="1"/>
    </row>
    <row r="308" spans="1:15" ht="12.75" customHeight="1">
      <c r="A308" s="31">
        <v>298</v>
      </c>
      <c r="B308" s="31" t="s">
        <v>448</v>
      </c>
      <c r="C308" s="31">
        <v>261.60000000000002</v>
      </c>
      <c r="D308" s="40">
        <v>267.16666666666669</v>
      </c>
      <c r="E308" s="40">
        <v>253.43333333333339</v>
      </c>
      <c r="F308" s="40">
        <v>245.26666666666671</v>
      </c>
      <c r="G308" s="40">
        <v>231.53333333333342</v>
      </c>
      <c r="H308" s="40">
        <v>275.33333333333337</v>
      </c>
      <c r="I308" s="40">
        <v>289.06666666666661</v>
      </c>
      <c r="J308" s="40">
        <v>297.23333333333335</v>
      </c>
      <c r="K308" s="31">
        <v>280.89999999999998</v>
      </c>
      <c r="L308" s="31">
        <v>259</v>
      </c>
      <c r="M308" s="31">
        <v>5.6758600000000001</v>
      </c>
      <c r="N308" s="1"/>
      <c r="O308" s="1"/>
    </row>
    <row r="309" spans="1:15" ht="12.75" customHeight="1">
      <c r="A309" s="31">
        <v>299</v>
      </c>
      <c r="B309" s="31" t="s">
        <v>450</v>
      </c>
      <c r="C309" s="31">
        <v>731.25</v>
      </c>
      <c r="D309" s="40">
        <v>722.55000000000007</v>
      </c>
      <c r="E309" s="40">
        <v>697.70000000000016</v>
      </c>
      <c r="F309" s="40">
        <v>664.15000000000009</v>
      </c>
      <c r="G309" s="40">
        <v>639.30000000000018</v>
      </c>
      <c r="H309" s="40">
        <v>756.10000000000014</v>
      </c>
      <c r="I309" s="40">
        <v>780.95</v>
      </c>
      <c r="J309" s="40">
        <v>814.50000000000011</v>
      </c>
      <c r="K309" s="31">
        <v>747.4</v>
      </c>
      <c r="L309" s="31">
        <v>689</v>
      </c>
      <c r="M309" s="31">
        <v>1.20811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178.5</v>
      </c>
      <c r="D310" s="40">
        <v>179.35</v>
      </c>
      <c r="E310" s="40">
        <v>173.7</v>
      </c>
      <c r="F310" s="40">
        <v>168.9</v>
      </c>
      <c r="G310" s="40">
        <v>163.25</v>
      </c>
      <c r="H310" s="40">
        <v>184.14999999999998</v>
      </c>
      <c r="I310" s="40">
        <v>189.8</v>
      </c>
      <c r="J310" s="40">
        <v>194.59999999999997</v>
      </c>
      <c r="K310" s="31">
        <v>185</v>
      </c>
      <c r="L310" s="31">
        <v>174.55</v>
      </c>
      <c r="M310" s="31">
        <v>37.69943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539.5</v>
      </c>
      <c r="D311" s="40">
        <v>537.9</v>
      </c>
      <c r="E311" s="40">
        <v>533.84999999999991</v>
      </c>
      <c r="F311" s="40">
        <v>528.19999999999993</v>
      </c>
      <c r="G311" s="40">
        <v>524.14999999999986</v>
      </c>
      <c r="H311" s="40">
        <v>543.54999999999995</v>
      </c>
      <c r="I311" s="40">
        <v>547.59999999999991</v>
      </c>
      <c r="J311" s="40">
        <v>553.25</v>
      </c>
      <c r="K311" s="31">
        <v>541.95000000000005</v>
      </c>
      <c r="L311" s="31">
        <v>532.25</v>
      </c>
      <c r="M311" s="31">
        <v>14.754949999999999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7864.4</v>
      </c>
      <c r="D312" s="40">
        <v>7952.9333333333334</v>
      </c>
      <c r="E312" s="40">
        <v>7718.0166666666664</v>
      </c>
      <c r="F312" s="40">
        <v>7571.6333333333332</v>
      </c>
      <c r="G312" s="40">
        <v>7336.7166666666662</v>
      </c>
      <c r="H312" s="40">
        <v>8099.3166666666666</v>
      </c>
      <c r="I312" s="40">
        <v>8334.2333333333336</v>
      </c>
      <c r="J312" s="40">
        <v>8480.6166666666668</v>
      </c>
      <c r="K312" s="31">
        <v>8187.85</v>
      </c>
      <c r="L312" s="31">
        <v>7806.55</v>
      </c>
      <c r="M312" s="31">
        <v>6.7229799999999997</v>
      </c>
      <c r="N312" s="1"/>
      <c r="O312" s="1"/>
    </row>
    <row r="313" spans="1:15" ht="12.75" customHeight="1">
      <c r="A313" s="31">
        <v>303</v>
      </c>
      <c r="B313" s="31" t="s">
        <v>866</v>
      </c>
      <c r="C313" s="31">
        <v>2574.9499999999998</v>
      </c>
      <c r="D313" s="40">
        <v>2593.2666666666664</v>
      </c>
      <c r="E313" s="40">
        <v>2471.6833333333329</v>
      </c>
      <c r="F313" s="40">
        <v>2368.4166666666665</v>
      </c>
      <c r="G313" s="40">
        <v>2246.833333333333</v>
      </c>
      <c r="H313" s="40">
        <v>2696.5333333333328</v>
      </c>
      <c r="I313" s="40">
        <v>2818.1166666666668</v>
      </c>
      <c r="J313" s="40">
        <v>2921.3833333333328</v>
      </c>
      <c r="K313" s="31">
        <v>2714.85</v>
      </c>
      <c r="L313" s="31">
        <v>2490</v>
      </c>
      <c r="M313" s="31">
        <v>1.84741</v>
      </c>
      <c r="N313" s="1"/>
      <c r="O313" s="1"/>
    </row>
    <row r="314" spans="1:15" ht="12.75" customHeight="1">
      <c r="A314" s="31">
        <v>304</v>
      </c>
      <c r="B314" s="31" t="s">
        <v>452</v>
      </c>
      <c r="C314" s="31">
        <v>342.55</v>
      </c>
      <c r="D314" s="40">
        <v>346.45</v>
      </c>
      <c r="E314" s="40">
        <v>332.9</v>
      </c>
      <c r="F314" s="40">
        <v>323.25</v>
      </c>
      <c r="G314" s="40">
        <v>309.7</v>
      </c>
      <c r="H314" s="40">
        <v>356.09999999999997</v>
      </c>
      <c r="I314" s="40">
        <v>369.65000000000003</v>
      </c>
      <c r="J314" s="40">
        <v>379.29999999999995</v>
      </c>
      <c r="K314" s="31">
        <v>360</v>
      </c>
      <c r="L314" s="31">
        <v>336.8</v>
      </c>
      <c r="M314" s="31">
        <v>4.7727300000000001</v>
      </c>
      <c r="N314" s="1"/>
      <c r="O314" s="1"/>
    </row>
    <row r="315" spans="1:15" ht="12.75" customHeight="1">
      <c r="A315" s="31">
        <v>305</v>
      </c>
      <c r="B315" s="31" t="s">
        <v>453</v>
      </c>
      <c r="C315" s="31">
        <v>272.39999999999998</v>
      </c>
      <c r="D315" s="40">
        <v>278.71666666666664</v>
      </c>
      <c r="E315" s="40">
        <v>263.68333333333328</v>
      </c>
      <c r="F315" s="40">
        <v>254.96666666666664</v>
      </c>
      <c r="G315" s="40">
        <v>239.93333333333328</v>
      </c>
      <c r="H315" s="40">
        <v>287.43333333333328</v>
      </c>
      <c r="I315" s="40">
        <v>302.4666666666667</v>
      </c>
      <c r="J315" s="40">
        <v>311.18333333333328</v>
      </c>
      <c r="K315" s="31">
        <v>293.75</v>
      </c>
      <c r="L315" s="31">
        <v>270</v>
      </c>
      <c r="M315" s="31">
        <v>8.2942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919.95</v>
      </c>
      <c r="D316" s="40">
        <v>924.33333333333337</v>
      </c>
      <c r="E316" s="40">
        <v>900.66666666666674</v>
      </c>
      <c r="F316" s="40">
        <v>881.38333333333333</v>
      </c>
      <c r="G316" s="40">
        <v>857.7166666666667</v>
      </c>
      <c r="H316" s="40">
        <v>943.61666666666679</v>
      </c>
      <c r="I316" s="40">
        <v>967.28333333333353</v>
      </c>
      <c r="J316" s="40">
        <v>986.56666666666683</v>
      </c>
      <c r="K316" s="31">
        <v>948</v>
      </c>
      <c r="L316" s="31">
        <v>905.05</v>
      </c>
      <c r="M316" s="31">
        <v>34.604590000000002</v>
      </c>
      <c r="N316" s="1"/>
      <c r="O316" s="1"/>
    </row>
    <row r="317" spans="1:15" ht="12.75" customHeight="1">
      <c r="A317" s="31">
        <v>307</v>
      </c>
      <c r="B317" s="31" t="s">
        <v>458</v>
      </c>
      <c r="C317" s="31">
        <v>1725.8</v>
      </c>
      <c r="D317" s="40">
        <v>1757.95</v>
      </c>
      <c r="E317" s="40">
        <v>1685.9</v>
      </c>
      <c r="F317" s="40">
        <v>1646</v>
      </c>
      <c r="G317" s="40">
        <v>1573.95</v>
      </c>
      <c r="H317" s="40">
        <v>1797.8500000000001</v>
      </c>
      <c r="I317" s="40">
        <v>1869.8999999999999</v>
      </c>
      <c r="J317" s="40">
        <v>1909.8000000000002</v>
      </c>
      <c r="K317" s="31">
        <v>1830</v>
      </c>
      <c r="L317" s="31">
        <v>1718.05</v>
      </c>
      <c r="M317" s="31">
        <v>5.74566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3028.9</v>
      </c>
      <c r="D318" s="40">
        <v>3041.3166666666671</v>
      </c>
      <c r="E318" s="40">
        <v>2942.6333333333341</v>
      </c>
      <c r="F318" s="40">
        <v>2856.3666666666672</v>
      </c>
      <c r="G318" s="40">
        <v>2757.6833333333343</v>
      </c>
      <c r="H318" s="40">
        <v>3127.5833333333339</v>
      </c>
      <c r="I318" s="40">
        <v>3226.2666666666673</v>
      </c>
      <c r="J318" s="40">
        <v>3312.5333333333338</v>
      </c>
      <c r="K318" s="31">
        <v>3140</v>
      </c>
      <c r="L318" s="31">
        <v>2955.05</v>
      </c>
      <c r="M318" s="31">
        <v>3.2302200000000001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923.55</v>
      </c>
      <c r="D319" s="40">
        <v>930.43333333333339</v>
      </c>
      <c r="E319" s="40">
        <v>908.41666666666674</v>
      </c>
      <c r="F319" s="40">
        <v>893.2833333333333</v>
      </c>
      <c r="G319" s="40">
        <v>871.26666666666665</v>
      </c>
      <c r="H319" s="40">
        <v>945.56666666666683</v>
      </c>
      <c r="I319" s="40">
        <v>967.58333333333348</v>
      </c>
      <c r="J319" s="40">
        <v>982.71666666666692</v>
      </c>
      <c r="K319" s="31">
        <v>952.45</v>
      </c>
      <c r="L319" s="31">
        <v>915.3</v>
      </c>
      <c r="M319" s="31">
        <v>7.5089300000000003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940.2</v>
      </c>
      <c r="D320" s="40">
        <v>951.23333333333323</v>
      </c>
      <c r="E320" s="40">
        <v>923.96666666666647</v>
      </c>
      <c r="F320" s="40">
        <v>907.73333333333323</v>
      </c>
      <c r="G320" s="40">
        <v>880.46666666666647</v>
      </c>
      <c r="H320" s="40">
        <v>967.46666666666647</v>
      </c>
      <c r="I320" s="40">
        <v>994.73333333333312</v>
      </c>
      <c r="J320" s="40">
        <v>1010.9666666666665</v>
      </c>
      <c r="K320" s="31">
        <v>978.5</v>
      </c>
      <c r="L320" s="31">
        <v>935</v>
      </c>
      <c r="M320" s="31">
        <v>5.5393999999999997</v>
      </c>
      <c r="N320" s="1"/>
      <c r="O320" s="1"/>
    </row>
    <row r="321" spans="1:15" ht="12.75" customHeight="1">
      <c r="A321" s="31">
        <v>311</v>
      </c>
      <c r="B321" s="31" t="s">
        <v>449</v>
      </c>
      <c r="C321" s="31">
        <v>222.3</v>
      </c>
      <c r="D321" s="40">
        <v>226.61666666666667</v>
      </c>
      <c r="E321" s="40">
        <v>213.73333333333335</v>
      </c>
      <c r="F321" s="40">
        <v>205.16666666666669</v>
      </c>
      <c r="G321" s="40">
        <v>192.28333333333336</v>
      </c>
      <c r="H321" s="40">
        <v>235.18333333333334</v>
      </c>
      <c r="I321" s="40">
        <v>248.06666666666666</v>
      </c>
      <c r="J321" s="40">
        <v>256.63333333333333</v>
      </c>
      <c r="K321" s="31">
        <v>239.5</v>
      </c>
      <c r="L321" s="31">
        <v>218.05</v>
      </c>
      <c r="M321" s="31">
        <v>3.5560999999999998</v>
      </c>
      <c r="N321" s="1"/>
      <c r="O321" s="1"/>
    </row>
    <row r="322" spans="1:15" ht="12.75" customHeight="1">
      <c r="A322" s="31">
        <v>312</v>
      </c>
      <c r="B322" s="31" t="s">
        <v>456</v>
      </c>
      <c r="C322" s="31">
        <v>185.8</v>
      </c>
      <c r="D322" s="40">
        <v>188.65</v>
      </c>
      <c r="E322" s="40">
        <v>182.3</v>
      </c>
      <c r="F322" s="40">
        <v>178.8</v>
      </c>
      <c r="G322" s="40">
        <v>172.45000000000002</v>
      </c>
      <c r="H322" s="40">
        <v>192.15</v>
      </c>
      <c r="I322" s="40">
        <v>198.49999999999997</v>
      </c>
      <c r="J322" s="40">
        <v>202</v>
      </c>
      <c r="K322" s="31">
        <v>195</v>
      </c>
      <c r="L322" s="31">
        <v>185.15</v>
      </c>
      <c r="M322" s="31">
        <v>2.5565799999999999</v>
      </c>
      <c r="N322" s="1"/>
      <c r="O322" s="1"/>
    </row>
    <row r="323" spans="1:15" ht="12.75" customHeight="1">
      <c r="A323" s="31">
        <v>313</v>
      </c>
      <c r="B323" s="31" t="s">
        <v>454</v>
      </c>
      <c r="C323" s="31">
        <v>156.55000000000001</v>
      </c>
      <c r="D323" s="40">
        <v>158.85</v>
      </c>
      <c r="E323" s="40">
        <v>151.89999999999998</v>
      </c>
      <c r="F323" s="40">
        <v>147.24999999999997</v>
      </c>
      <c r="G323" s="40">
        <v>140.29999999999995</v>
      </c>
      <c r="H323" s="40">
        <v>163.5</v>
      </c>
      <c r="I323" s="40">
        <v>170.45</v>
      </c>
      <c r="J323" s="40">
        <v>175.10000000000002</v>
      </c>
      <c r="K323" s="31">
        <v>165.8</v>
      </c>
      <c r="L323" s="31">
        <v>154.19999999999999</v>
      </c>
      <c r="M323" s="31">
        <v>6.2403700000000004</v>
      </c>
      <c r="N323" s="1"/>
      <c r="O323" s="1"/>
    </row>
    <row r="324" spans="1:15" ht="12.75" customHeight="1">
      <c r="A324" s="31">
        <v>314</v>
      </c>
      <c r="B324" s="31" t="s">
        <v>455</v>
      </c>
      <c r="C324" s="31">
        <v>849.7</v>
      </c>
      <c r="D324" s="40">
        <v>872.93333333333339</v>
      </c>
      <c r="E324" s="40">
        <v>809.96666666666681</v>
      </c>
      <c r="F324" s="40">
        <v>770.23333333333346</v>
      </c>
      <c r="G324" s="40">
        <v>707.26666666666688</v>
      </c>
      <c r="H324" s="40">
        <v>912.66666666666674</v>
      </c>
      <c r="I324" s="40">
        <v>975.63333333333344</v>
      </c>
      <c r="J324" s="40">
        <v>1015.3666666666667</v>
      </c>
      <c r="K324" s="31">
        <v>935.9</v>
      </c>
      <c r="L324" s="31">
        <v>833.2</v>
      </c>
      <c r="M324" s="31">
        <v>8.0393500000000007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4754.05</v>
      </c>
      <c r="D325" s="40">
        <v>4764.1166666666659</v>
      </c>
      <c r="E325" s="40">
        <v>4661.9833333333318</v>
      </c>
      <c r="F325" s="40">
        <v>4569.9166666666661</v>
      </c>
      <c r="G325" s="40">
        <v>4467.7833333333319</v>
      </c>
      <c r="H325" s="40">
        <v>4856.1833333333316</v>
      </c>
      <c r="I325" s="40">
        <v>4958.3166666666648</v>
      </c>
      <c r="J325" s="40">
        <v>5050.3833333333314</v>
      </c>
      <c r="K325" s="31">
        <v>4866.25</v>
      </c>
      <c r="L325" s="31">
        <v>4672.05</v>
      </c>
      <c r="M325" s="31">
        <v>10.080410000000001</v>
      </c>
      <c r="N325" s="1"/>
      <c r="O325" s="1"/>
    </row>
    <row r="326" spans="1:15" ht="12.75" customHeight="1">
      <c r="A326" s="31">
        <v>316</v>
      </c>
      <c r="B326" s="31" t="s">
        <v>446</v>
      </c>
      <c r="C326" s="31">
        <v>38.85</v>
      </c>
      <c r="D326" s="40">
        <v>39.133333333333333</v>
      </c>
      <c r="E326" s="40">
        <v>37.766666666666666</v>
      </c>
      <c r="F326" s="40">
        <v>36.68333333333333</v>
      </c>
      <c r="G326" s="40">
        <v>35.316666666666663</v>
      </c>
      <c r="H326" s="40">
        <v>40.216666666666669</v>
      </c>
      <c r="I326" s="40">
        <v>41.583333333333329</v>
      </c>
      <c r="J326" s="40">
        <v>42.666666666666671</v>
      </c>
      <c r="K326" s="31">
        <v>40.5</v>
      </c>
      <c r="L326" s="31">
        <v>38.049999999999997</v>
      </c>
      <c r="M326" s="31">
        <v>12.88344</v>
      </c>
      <c r="N326" s="1"/>
      <c r="O326" s="1"/>
    </row>
    <row r="327" spans="1:15" ht="12.75" customHeight="1">
      <c r="A327" s="31">
        <v>317</v>
      </c>
      <c r="B327" s="31" t="s">
        <v>447</v>
      </c>
      <c r="C327" s="31">
        <v>170.2</v>
      </c>
      <c r="D327" s="40">
        <v>170.86666666666667</v>
      </c>
      <c r="E327" s="40">
        <v>168.33333333333334</v>
      </c>
      <c r="F327" s="40">
        <v>166.46666666666667</v>
      </c>
      <c r="G327" s="40">
        <v>163.93333333333334</v>
      </c>
      <c r="H327" s="40">
        <v>172.73333333333335</v>
      </c>
      <c r="I327" s="40">
        <v>175.26666666666665</v>
      </c>
      <c r="J327" s="40">
        <v>177.13333333333335</v>
      </c>
      <c r="K327" s="31">
        <v>173.4</v>
      </c>
      <c r="L327" s="31">
        <v>169</v>
      </c>
      <c r="M327" s="31">
        <v>4.5912100000000002</v>
      </c>
      <c r="N327" s="1"/>
      <c r="O327" s="1"/>
    </row>
    <row r="328" spans="1:15" ht="12.75" customHeight="1">
      <c r="A328" s="31">
        <v>318</v>
      </c>
      <c r="B328" s="31" t="s">
        <v>457</v>
      </c>
      <c r="C328" s="31">
        <v>917.15</v>
      </c>
      <c r="D328" s="40">
        <v>915.65</v>
      </c>
      <c r="E328" s="40">
        <v>897.3</v>
      </c>
      <c r="F328" s="40">
        <v>877.44999999999993</v>
      </c>
      <c r="G328" s="40">
        <v>859.09999999999991</v>
      </c>
      <c r="H328" s="40">
        <v>935.5</v>
      </c>
      <c r="I328" s="40">
        <v>953.85000000000014</v>
      </c>
      <c r="J328" s="40">
        <v>973.7</v>
      </c>
      <c r="K328" s="31">
        <v>934</v>
      </c>
      <c r="L328" s="31">
        <v>895.8</v>
      </c>
      <c r="M328" s="31">
        <v>3.16893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3247.7</v>
      </c>
      <c r="D329" s="40">
        <v>3261.5833333333335</v>
      </c>
      <c r="E329" s="40">
        <v>3163.166666666667</v>
      </c>
      <c r="F329" s="40">
        <v>3078.6333333333337</v>
      </c>
      <c r="G329" s="40">
        <v>2980.2166666666672</v>
      </c>
      <c r="H329" s="40">
        <v>3346.1166666666668</v>
      </c>
      <c r="I329" s="40">
        <v>3444.5333333333338</v>
      </c>
      <c r="J329" s="40">
        <v>3529.0666666666666</v>
      </c>
      <c r="K329" s="31">
        <v>3360</v>
      </c>
      <c r="L329" s="31">
        <v>3177.05</v>
      </c>
      <c r="M329" s="31">
        <v>7.6553599999999999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75657.600000000006</v>
      </c>
      <c r="D330" s="40">
        <v>76192.2</v>
      </c>
      <c r="E330" s="40">
        <v>74485.399999999994</v>
      </c>
      <c r="F330" s="40">
        <v>73313.2</v>
      </c>
      <c r="G330" s="40">
        <v>71606.399999999994</v>
      </c>
      <c r="H330" s="40">
        <v>77364.399999999994</v>
      </c>
      <c r="I330" s="40">
        <v>79071.200000000012</v>
      </c>
      <c r="J330" s="40">
        <v>80243.399999999994</v>
      </c>
      <c r="K330" s="31">
        <v>77899</v>
      </c>
      <c r="L330" s="31">
        <v>75020</v>
      </c>
      <c r="M330" s="31">
        <v>0.15725</v>
      </c>
      <c r="N330" s="1"/>
      <c r="O330" s="1"/>
    </row>
    <row r="331" spans="1:15" ht="12.75" customHeight="1">
      <c r="A331" s="31">
        <v>321</v>
      </c>
      <c r="B331" s="31" t="s">
        <v>451</v>
      </c>
      <c r="C331" s="31">
        <v>44.15</v>
      </c>
      <c r="D331" s="40">
        <v>44.699999999999996</v>
      </c>
      <c r="E331" s="40">
        <v>42.54999999999999</v>
      </c>
      <c r="F331" s="40">
        <v>40.949999999999996</v>
      </c>
      <c r="G331" s="40">
        <v>38.79999999999999</v>
      </c>
      <c r="H331" s="40">
        <v>46.29999999999999</v>
      </c>
      <c r="I331" s="40">
        <v>48.449999999999996</v>
      </c>
      <c r="J331" s="40">
        <v>50.04999999999999</v>
      </c>
      <c r="K331" s="31">
        <v>46.85</v>
      </c>
      <c r="L331" s="31">
        <v>43.1</v>
      </c>
      <c r="M331" s="31">
        <v>11.015459999999999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1545.45</v>
      </c>
      <c r="D332" s="40">
        <v>1562.4833333333333</v>
      </c>
      <c r="E332" s="40">
        <v>1521.9666666666667</v>
      </c>
      <c r="F332" s="40">
        <v>1498.4833333333333</v>
      </c>
      <c r="G332" s="40">
        <v>1457.9666666666667</v>
      </c>
      <c r="H332" s="40">
        <v>1585.9666666666667</v>
      </c>
      <c r="I332" s="40">
        <v>1626.4833333333336</v>
      </c>
      <c r="J332" s="40">
        <v>1649.9666666666667</v>
      </c>
      <c r="K332" s="31">
        <v>1603</v>
      </c>
      <c r="L332" s="31">
        <v>1539</v>
      </c>
      <c r="M332" s="31">
        <v>10.87201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387.95</v>
      </c>
      <c r="D333" s="40">
        <v>392.75</v>
      </c>
      <c r="E333" s="40">
        <v>378.6</v>
      </c>
      <c r="F333" s="40">
        <v>369.25</v>
      </c>
      <c r="G333" s="40">
        <v>355.1</v>
      </c>
      <c r="H333" s="40">
        <v>402.1</v>
      </c>
      <c r="I333" s="40">
        <v>416.25</v>
      </c>
      <c r="J333" s="40">
        <v>425.6</v>
      </c>
      <c r="K333" s="31">
        <v>406.9</v>
      </c>
      <c r="L333" s="31">
        <v>383.4</v>
      </c>
      <c r="M333" s="31">
        <v>5.2385099999999998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808.15</v>
      </c>
      <c r="D334" s="40">
        <v>813.5</v>
      </c>
      <c r="E334" s="40">
        <v>793</v>
      </c>
      <c r="F334" s="40">
        <v>777.85</v>
      </c>
      <c r="G334" s="40">
        <v>757.35</v>
      </c>
      <c r="H334" s="40">
        <v>828.65</v>
      </c>
      <c r="I334" s="40">
        <v>849.15</v>
      </c>
      <c r="J334" s="40">
        <v>864.3</v>
      </c>
      <c r="K334" s="31">
        <v>834</v>
      </c>
      <c r="L334" s="31">
        <v>798.35</v>
      </c>
      <c r="M334" s="31">
        <v>2.8118699999999999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96.1</v>
      </c>
      <c r="D335" s="40">
        <v>95.366666666666674</v>
      </c>
      <c r="E335" s="40">
        <v>93.833333333333343</v>
      </c>
      <c r="F335" s="40">
        <v>91.566666666666663</v>
      </c>
      <c r="G335" s="40">
        <v>90.033333333333331</v>
      </c>
      <c r="H335" s="40">
        <v>97.633333333333354</v>
      </c>
      <c r="I335" s="40">
        <v>99.166666666666686</v>
      </c>
      <c r="J335" s="40">
        <v>101.43333333333337</v>
      </c>
      <c r="K335" s="31">
        <v>96.9</v>
      </c>
      <c r="L335" s="31">
        <v>93.1</v>
      </c>
      <c r="M335" s="31">
        <v>293.62641000000002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6071.9</v>
      </c>
      <c r="D336" s="40">
        <v>6197.5166666666664</v>
      </c>
      <c r="E336" s="40">
        <v>5833.583333333333</v>
      </c>
      <c r="F336" s="40">
        <v>5595.2666666666664</v>
      </c>
      <c r="G336" s="40">
        <v>5231.333333333333</v>
      </c>
      <c r="H336" s="40">
        <v>6435.833333333333</v>
      </c>
      <c r="I336" s="40">
        <v>6799.7666666666673</v>
      </c>
      <c r="J336" s="40">
        <v>7038.083333333333</v>
      </c>
      <c r="K336" s="31">
        <v>6561.45</v>
      </c>
      <c r="L336" s="31">
        <v>5959.2</v>
      </c>
      <c r="M336" s="31">
        <v>5.8808100000000003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3287.45</v>
      </c>
      <c r="D337" s="40">
        <v>3359.1666666666665</v>
      </c>
      <c r="E337" s="40">
        <v>3178.2833333333328</v>
      </c>
      <c r="F337" s="40">
        <v>3069.1166666666663</v>
      </c>
      <c r="G337" s="40">
        <v>2888.2333333333327</v>
      </c>
      <c r="H337" s="40">
        <v>3468.333333333333</v>
      </c>
      <c r="I337" s="40">
        <v>3649.2166666666672</v>
      </c>
      <c r="J337" s="40">
        <v>3758.3833333333332</v>
      </c>
      <c r="K337" s="31">
        <v>3540.05</v>
      </c>
      <c r="L337" s="31">
        <v>3250</v>
      </c>
      <c r="M337" s="31">
        <v>4.4225599999999998</v>
      </c>
      <c r="N337" s="1"/>
      <c r="O337" s="1"/>
    </row>
    <row r="338" spans="1:15" ht="12.75" customHeight="1">
      <c r="A338" s="31">
        <v>328</v>
      </c>
      <c r="B338" s="31" t="s">
        <v>867</v>
      </c>
      <c r="C338" s="31">
        <v>2217.4499999999998</v>
      </c>
      <c r="D338" s="40">
        <v>2235.7333333333331</v>
      </c>
      <c r="E338" s="40">
        <v>2151.7166666666662</v>
      </c>
      <c r="F338" s="40">
        <v>2085.9833333333331</v>
      </c>
      <c r="G338" s="40">
        <v>2001.9666666666662</v>
      </c>
      <c r="H338" s="40">
        <v>2301.4666666666662</v>
      </c>
      <c r="I338" s="40">
        <v>2385.4833333333336</v>
      </c>
      <c r="J338" s="40">
        <v>2451.2166666666662</v>
      </c>
      <c r="K338" s="31">
        <v>2319.75</v>
      </c>
      <c r="L338" s="31">
        <v>2170</v>
      </c>
      <c r="M338" s="31">
        <v>0.54632000000000003</v>
      </c>
      <c r="N338" s="1"/>
      <c r="O338" s="1"/>
    </row>
    <row r="339" spans="1:15" ht="12.75" customHeight="1">
      <c r="A339" s="31">
        <v>329</v>
      </c>
      <c r="B339" s="31" t="s">
        <v>459</v>
      </c>
      <c r="C339" s="31">
        <v>42.35</v>
      </c>
      <c r="D339" s="40">
        <v>42.800000000000004</v>
      </c>
      <c r="E339" s="40">
        <v>41.70000000000001</v>
      </c>
      <c r="F339" s="40">
        <v>41.050000000000004</v>
      </c>
      <c r="G339" s="40">
        <v>39.95000000000001</v>
      </c>
      <c r="H339" s="40">
        <v>43.45000000000001</v>
      </c>
      <c r="I339" s="40">
        <v>44.550000000000004</v>
      </c>
      <c r="J339" s="40">
        <v>45.20000000000001</v>
      </c>
      <c r="K339" s="31">
        <v>43.9</v>
      </c>
      <c r="L339" s="31">
        <v>42.15</v>
      </c>
      <c r="M339" s="31">
        <v>42.40737</v>
      </c>
      <c r="N339" s="1"/>
      <c r="O339" s="1"/>
    </row>
    <row r="340" spans="1:15" ht="12.75" customHeight="1">
      <c r="A340" s="31">
        <v>330</v>
      </c>
      <c r="B340" s="31" t="s">
        <v>460</v>
      </c>
      <c r="C340" s="31">
        <v>74.599999999999994</v>
      </c>
      <c r="D340" s="40">
        <v>75.383333333333326</v>
      </c>
      <c r="E340" s="40">
        <v>72.516666666666652</v>
      </c>
      <c r="F340" s="40">
        <v>70.433333333333323</v>
      </c>
      <c r="G340" s="40">
        <v>67.566666666666649</v>
      </c>
      <c r="H340" s="40">
        <v>77.466666666666654</v>
      </c>
      <c r="I340" s="40">
        <v>80.333333333333329</v>
      </c>
      <c r="J340" s="40">
        <v>82.416666666666657</v>
      </c>
      <c r="K340" s="31">
        <v>78.25</v>
      </c>
      <c r="L340" s="31">
        <v>73.3</v>
      </c>
      <c r="M340" s="31">
        <v>38.484310000000001</v>
      </c>
      <c r="N340" s="1"/>
      <c r="O340" s="1"/>
    </row>
    <row r="341" spans="1:15" ht="12.75" customHeight="1">
      <c r="A341" s="31">
        <v>331</v>
      </c>
      <c r="B341" s="31" t="s">
        <v>461</v>
      </c>
      <c r="C341" s="31">
        <v>604.5</v>
      </c>
      <c r="D341" s="40">
        <v>610.08333333333337</v>
      </c>
      <c r="E341" s="40">
        <v>595.41666666666674</v>
      </c>
      <c r="F341" s="40">
        <v>586.33333333333337</v>
      </c>
      <c r="G341" s="40">
        <v>571.66666666666674</v>
      </c>
      <c r="H341" s="40">
        <v>619.16666666666674</v>
      </c>
      <c r="I341" s="40">
        <v>633.83333333333348</v>
      </c>
      <c r="J341" s="40">
        <v>642.91666666666674</v>
      </c>
      <c r="K341" s="31">
        <v>624.75</v>
      </c>
      <c r="L341" s="31">
        <v>601</v>
      </c>
      <c r="M341" s="31">
        <v>0.53339000000000003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18995.349999999999</v>
      </c>
      <c r="D342" s="40">
        <v>19131.233333333334</v>
      </c>
      <c r="E342" s="40">
        <v>18696.616666666669</v>
      </c>
      <c r="F342" s="40">
        <v>18397.883333333335</v>
      </c>
      <c r="G342" s="40">
        <v>17963.26666666667</v>
      </c>
      <c r="H342" s="40">
        <v>19429.966666666667</v>
      </c>
      <c r="I342" s="40">
        <v>19864.583333333328</v>
      </c>
      <c r="J342" s="40">
        <v>20163.316666666666</v>
      </c>
      <c r="K342" s="31">
        <v>19565.849999999999</v>
      </c>
      <c r="L342" s="31">
        <v>18832.5</v>
      </c>
      <c r="M342" s="31">
        <v>0.44137999999999999</v>
      </c>
      <c r="N342" s="1"/>
      <c r="O342" s="1"/>
    </row>
    <row r="343" spans="1:15" ht="12.75" customHeight="1">
      <c r="A343" s="31">
        <v>333</v>
      </c>
      <c r="B343" s="31" t="s">
        <v>467</v>
      </c>
      <c r="C343" s="31">
        <v>76.599999999999994</v>
      </c>
      <c r="D343" s="40">
        <v>77.166666666666671</v>
      </c>
      <c r="E343" s="40">
        <v>74.13333333333334</v>
      </c>
      <c r="F343" s="40">
        <v>71.666666666666671</v>
      </c>
      <c r="G343" s="40">
        <v>68.63333333333334</v>
      </c>
      <c r="H343" s="40">
        <v>79.63333333333334</v>
      </c>
      <c r="I343" s="40">
        <v>82.666666666666671</v>
      </c>
      <c r="J343" s="40">
        <v>85.13333333333334</v>
      </c>
      <c r="K343" s="31">
        <v>80.2</v>
      </c>
      <c r="L343" s="31">
        <v>74.7</v>
      </c>
      <c r="M343" s="31">
        <v>17.767720000000001</v>
      </c>
      <c r="N343" s="1"/>
      <c r="O343" s="1"/>
    </row>
    <row r="344" spans="1:15" ht="12.75" customHeight="1">
      <c r="A344" s="31">
        <v>334</v>
      </c>
      <c r="B344" s="31" t="s">
        <v>466</v>
      </c>
      <c r="C344" s="31">
        <v>49.2</v>
      </c>
      <c r="D344" s="40">
        <v>49.85</v>
      </c>
      <c r="E344" s="40">
        <v>47.45</v>
      </c>
      <c r="F344" s="40">
        <v>45.7</v>
      </c>
      <c r="G344" s="40">
        <v>43.300000000000004</v>
      </c>
      <c r="H344" s="40">
        <v>51.6</v>
      </c>
      <c r="I344" s="40">
        <v>53.999999999999993</v>
      </c>
      <c r="J344" s="40">
        <v>55.75</v>
      </c>
      <c r="K344" s="31">
        <v>52.25</v>
      </c>
      <c r="L344" s="31">
        <v>48.1</v>
      </c>
      <c r="M344" s="31">
        <v>7.1649099999999999</v>
      </c>
      <c r="N344" s="1"/>
      <c r="O344" s="1"/>
    </row>
    <row r="345" spans="1:15" ht="12.75" customHeight="1">
      <c r="A345" s="31">
        <v>335</v>
      </c>
      <c r="B345" s="31" t="s">
        <v>465</v>
      </c>
      <c r="C345" s="31">
        <v>592.5</v>
      </c>
      <c r="D345" s="40">
        <v>578.86666666666667</v>
      </c>
      <c r="E345" s="40">
        <v>557.73333333333335</v>
      </c>
      <c r="F345" s="40">
        <v>522.9666666666667</v>
      </c>
      <c r="G345" s="40">
        <v>501.83333333333337</v>
      </c>
      <c r="H345" s="40">
        <v>613.63333333333333</v>
      </c>
      <c r="I345" s="40">
        <v>634.76666666666677</v>
      </c>
      <c r="J345" s="40">
        <v>669.5333333333333</v>
      </c>
      <c r="K345" s="31">
        <v>600</v>
      </c>
      <c r="L345" s="31">
        <v>544.1</v>
      </c>
      <c r="M345" s="31">
        <v>6.7125899999999996</v>
      </c>
      <c r="N345" s="1"/>
      <c r="O345" s="1"/>
    </row>
    <row r="346" spans="1:15" ht="12.75" customHeight="1">
      <c r="A346" s="31">
        <v>336</v>
      </c>
      <c r="B346" s="31" t="s">
        <v>462</v>
      </c>
      <c r="C346" s="31">
        <v>31.35</v>
      </c>
      <c r="D346" s="40">
        <v>31.816666666666666</v>
      </c>
      <c r="E346" s="40">
        <v>30.733333333333334</v>
      </c>
      <c r="F346" s="40">
        <v>30.116666666666667</v>
      </c>
      <c r="G346" s="40">
        <v>29.033333333333335</v>
      </c>
      <c r="H346" s="40">
        <v>32.433333333333337</v>
      </c>
      <c r="I346" s="40">
        <v>33.516666666666666</v>
      </c>
      <c r="J346" s="40">
        <v>34.133333333333333</v>
      </c>
      <c r="K346" s="31">
        <v>32.9</v>
      </c>
      <c r="L346" s="31">
        <v>31.2</v>
      </c>
      <c r="M346" s="31">
        <v>81.473050000000001</v>
      </c>
      <c r="N346" s="1"/>
      <c r="O346" s="1"/>
    </row>
    <row r="347" spans="1:15" ht="12.75" customHeight="1">
      <c r="A347" s="31">
        <v>337</v>
      </c>
      <c r="B347" s="31" t="s">
        <v>538</v>
      </c>
      <c r="C347" s="31">
        <v>144.35</v>
      </c>
      <c r="D347" s="40">
        <v>146.98333333333332</v>
      </c>
      <c r="E347" s="40">
        <v>140.86666666666665</v>
      </c>
      <c r="F347" s="40">
        <v>137.38333333333333</v>
      </c>
      <c r="G347" s="40">
        <v>131.26666666666665</v>
      </c>
      <c r="H347" s="40">
        <v>150.46666666666664</v>
      </c>
      <c r="I347" s="40">
        <v>156.58333333333331</v>
      </c>
      <c r="J347" s="40">
        <v>160.06666666666663</v>
      </c>
      <c r="K347" s="31">
        <v>153.1</v>
      </c>
      <c r="L347" s="31">
        <v>143.5</v>
      </c>
      <c r="M347" s="31">
        <v>1.93537</v>
      </c>
      <c r="N347" s="1"/>
      <c r="O347" s="1"/>
    </row>
    <row r="348" spans="1:15" ht="12.75" customHeight="1">
      <c r="A348" s="31">
        <v>338</v>
      </c>
      <c r="B348" s="31" t="s">
        <v>468</v>
      </c>
      <c r="C348" s="31">
        <v>2265.65</v>
      </c>
      <c r="D348" s="40">
        <v>2280.3833333333332</v>
      </c>
      <c r="E348" s="40">
        <v>2235.2666666666664</v>
      </c>
      <c r="F348" s="40">
        <v>2204.8833333333332</v>
      </c>
      <c r="G348" s="40">
        <v>2159.7666666666664</v>
      </c>
      <c r="H348" s="40">
        <v>2310.7666666666664</v>
      </c>
      <c r="I348" s="40">
        <v>2355.8833333333332</v>
      </c>
      <c r="J348" s="40">
        <v>2386.2666666666664</v>
      </c>
      <c r="K348" s="31">
        <v>2325.5</v>
      </c>
      <c r="L348" s="31">
        <v>2250</v>
      </c>
      <c r="M348" s="31">
        <v>7.9219999999999999E-2</v>
      </c>
      <c r="N348" s="1"/>
      <c r="O348" s="1"/>
    </row>
    <row r="349" spans="1:15" ht="12.75" customHeight="1">
      <c r="A349" s="31">
        <v>339</v>
      </c>
      <c r="B349" s="31" t="s">
        <v>463</v>
      </c>
      <c r="C349" s="31">
        <v>62.65</v>
      </c>
      <c r="D349" s="40">
        <v>62.9</v>
      </c>
      <c r="E349" s="40">
        <v>61.5</v>
      </c>
      <c r="F349" s="40">
        <v>60.35</v>
      </c>
      <c r="G349" s="40">
        <v>58.95</v>
      </c>
      <c r="H349" s="40">
        <v>64.05</v>
      </c>
      <c r="I349" s="40">
        <v>65.449999999999989</v>
      </c>
      <c r="J349" s="40">
        <v>66.599999999999994</v>
      </c>
      <c r="K349" s="31">
        <v>64.3</v>
      </c>
      <c r="L349" s="31">
        <v>61.75</v>
      </c>
      <c r="M349" s="31">
        <v>22.86533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135.6</v>
      </c>
      <c r="D350" s="40">
        <v>135.31666666666663</v>
      </c>
      <c r="E350" s="40">
        <v>133.43333333333328</v>
      </c>
      <c r="F350" s="40">
        <v>131.26666666666665</v>
      </c>
      <c r="G350" s="40">
        <v>129.3833333333333</v>
      </c>
      <c r="H350" s="40">
        <v>137.48333333333326</v>
      </c>
      <c r="I350" s="40">
        <v>139.36666666666665</v>
      </c>
      <c r="J350" s="40">
        <v>141.53333333333325</v>
      </c>
      <c r="K350" s="31">
        <v>137.19999999999999</v>
      </c>
      <c r="L350" s="31">
        <v>133.15</v>
      </c>
      <c r="M350" s="31">
        <v>81.557180000000002</v>
      </c>
      <c r="N350" s="1"/>
      <c r="O350" s="1"/>
    </row>
    <row r="351" spans="1:15" ht="12.75" customHeight="1">
      <c r="A351" s="31">
        <v>341</v>
      </c>
      <c r="B351" s="31" t="s">
        <v>464</v>
      </c>
      <c r="C351" s="31">
        <v>237.65</v>
      </c>
      <c r="D351" s="40">
        <v>240.20000000000002</v>
      </c>
      <c r="E351" s="40">
        <v>232.10000000000002</v>
      </c>
      <c r="F351" s="40">
        <v>226.55</v>
      </c>
      <c r="G351" s="40">
        <v>218.45000000000002</v>
      </c>
      <c r="H351" s="40">
        <v>245.75000000000003</v>
      </c>
      <c r="I351" s="40">
        <v>253.85</v>
      </c>
      <c r="J351" s="40">
        <v>259.40000000000003</v>
      </c>
      <c r="K351" s="31">
        <v>248.3</v>
      </c>
      <c r="L351" s="31">
        <v>234.65</v>
      </c>
      <c r="M351" s="31">
        <v>9.8825099999999999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130.15</v>
      </c>
      <c r="D352" s="40">
        <v>132.25</v>
      </c>
      <c r="E352" s="40">
        <v>127.6</v>
      </c>
      <c r="F352" s="40">
        <v>125.04999999999998</v>
      </c>
      <c r="G352" s="40">
        <v>120.39999999999998</v>
      </c>
      <c r="H352" s="40">
        <v>134.80000000000001</v>
      </c>
      <c r="I352" s="40">
        <v>139.44999999999999</v>
      </c>
      <c r="J352" s="40">
        <v>142.00000000000003</v>
      </c>
      <c r="K352" s="31">
        <v>136.9</v>
      </c>
      <c r="L352" s="31">
        <v>129.69999999999999</v>
      </c>
      <c r="M352" s="31">
        <v>159.90636000000001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886.8</v>
      </c>
      <c r="D353" s="40">
        <v>893.56666666666661</v>
      </c>
      <c r="E353" s="40">
        <v>859.13333333333321</v>
      </c>
      <c r="F353" s="40">
        <v>831.46666666666658</v>
      </c>
      <c r="G353" s="40">
        <v>797.03333333333319</v>
      </c>
      <c r="H353" s="40">
        <v>921.23333333333323</v>
      </c>
      <c r="I353" s="40">
        <v>955.66666666666663</v>
      </c>
      <c r="J353" s="40">
        <v>983.33333333333326</v>
      </c>
      <c r="K353" s="31">
        <v>928</v>
      </c>
      <c r="L353" s="31">
        <v>865.9</v>
      </c>
      <c r="M353" s="31">
        <v>12.753119999999999</v>
      </c>
      <c r="N353" s="1"/>
      <c r="O353" s="1"/>
    </row>
    <row r="354" spans="1:15" ht="12.75" customHeight="1">
      <c r="A354" s="31">
        <v>344</v>
      </c>
      <c r="B354" s="31" t="s">
        <v>469</v>
      </c>
      <c r="C354" s="31">
        <v>4247.6499999999996</v>
      </c>
      <c r="D354" s="40">
        <v>4286.8666666666659</v>
      </c>
      <c r="E354" s="40">
        <v>4159.7833333333319</v>
      </c>
      <c r="F354" s="40">
        <v>4071.9166666666661</v>
      </c>
      <c r="G354" s="40">
        <v>3944.8333333333321</v>
      </c>
      <c r="H354" s="40">
        <v>4374.7333333333318</v>
      </c>
      <c r="I354" s="40">
        <v>4501.8166666666657</v>
      </c>
      <c r="J354" s="40">
        <v>4589.6833333333316</v>
      </c>
      <c r="K354" s="31">
        <v>4413.95</v>
      </c>
      <c r="L354" s="31">
        <v>4199</v>
      </c>
      <c r="M354" s="31">
        <v>1.0090399999999999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195.45</v>
      </c>
      <c r="D355" s="40">
        <v>201.5</v>
      </c>
      <c r="E355" s="40">
        <v>188.05</v>
      </c>
      <c r="F355" s="40">
        <v>180.65</v>
      </c>
      <c r="G355" s="40">
        <v>167.20000000000002</v>
      </c>
      <c r="H355" s="40">
        <v>208.9</v>
      </c>
      <c r="I355" s="40">
        <v>222.35</v>
      </c>
      <c r="J355" s="40">
        <v>229.75</v>
      </c>
      <c r="K355" s="31">
        <v>214.95</v>
      </c>
      <c r="L355" s="31">
        <v>194.1</v>
      </c>
      <c r="M355" s="31">
        <v>20.08015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146.55000000000001</v>
      </c>
      <c r="D356" s="40">
        <v>148.75</v>
      </c>
      <c r="E356" s="40">
        <v>143.80000000000001</v>
      </c>
      <c r="F356" s="40">
        <v>141.05000000000001</v>
      </c>
      <c r="G356" s="40">
        <v>136.10000000000002</v>
      </c>
      <c r="H356" s="40">
        <v>151.5</v>
      </c>
      <c r="I356" s="40">
        <v>156.44999999999999</v>
      </c>
      <c r="J356" s="40">
        <v>159.19999999999999</v>
      </c>
      <c r="K356" s="31">
        <v>153.69999999999999</v>
      </c>
      <c r="L356" s="31">
        <v>146</v>
      </c>
      <c r="M356" s="31">
        <v>215.58590000000001</v>
      </c>
      <c r="N356" s="1"/>
      <c r="O356" s="1"/>
    </row>
    <row r="357" spans="1:15" ht="12.75" customHeight="1">
      <c r="A357" s="31">
        <v>347</v>
      </c>
      <c r="B357" s="31" t="s">
        <v>470</v>
      </c>
      <c r="C357" s="31">
        <v>367.45</v>
      </c>
      <c r="D357" s="40">
        <v>370.15000000000003</v>
      </c>
      <c r="E357" s="40">
        <v>362.30000000000007</v>
      </c>
      <c r="F357" s="40">
        <v>357.15000000000003</v>
      </c>
      <c r="G357" s="40">
        <v>349.30000000000007</v>
      </c>
      <c r="H357" s="40">
        <v>375.30000000000007</v>
      </c>
      <c r="I357" s="40">
        <v>383.15000000000009</v>
      </c>
      <c r="J357" s="40">
        <v>388.30000000000007</v>
      </c>
      <c r="K357" s="31">
        <v>378</v>
      </c>
      <c r="L357" s="31">
        <v>365</v>
      </c>
      <c r="M357" s="31">
        <v>2.2970700000000002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39478.35</v>
      </c>
      <c r="D358" s="40">
        <v>39859.483333333337</v>
      </c>
      <c r="E358" s="40">
        <v>38928.966666666674</v>
      </c>
      <c r="F358" s="40">
        <v>38379.583333333336</v>
      </c>
      <c r="G358" s="40">
        <v>37449.066666666673</v>
      </c>
      <c r="H358" s="40">
        <v>40408.866666666676</v>
      </c>
      <c r="I358" s="40">
        <v>41339.383333333339</v>
      </c>
      <c r="J358" s="40">
        <v>41888.766666666677</v>
      </c>
      <c r="K358" s="31">
        <v>40790</v>
      </c>
      <c r="L358" s="31">
        <v>39310.1</v>
      </c>
      <c r="M358" s="31">
        <v>0.35138999999999998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2580.25</v>
      </c>
      <c r="D359" s="40">
        <v>2571.2000000000003</v>
      </c>
      <c r="E359" s="40">
        <v>2524.6000000000004</v>
      </c>
      <c r="F359" s="40">
        <v>2468.9500000000003</v>
      </c>
      <c r="G359" s="40">
        <v>2422.3500000000004</v>
      </c>
      <c r="H359" s="40">
        <v>2626.8500000000004</v>
      </c>
      <c r="I359" s="40">
        <v>2673.45</v>
      </c>
      <c r="J359" s="40">
        <v>2729.1000000000004</v>
      </c>
      <c r="K359" s="31">
        <v>2617.8000000000002</v>
      </c>
      <c r="L359" s="31">
        <v>2515.5500000000002</v>
      </c>
      <c r="M359" s="31">
        <v>6.6630399999999996</v>
      </c>
      <c r="N359" s="1"/>
      <c r="O359" s="1"/>
    </row>
    <row r="360" spans="1:15" ht="12.75" customHeight="1">
      <c r="A360" s="31">
        <v>350</v>
      </c>
      <c r="B360" s="31" t="s">
        <v>474</v>
      </c>
      <c r="C360" s="31">
        <v>4102.3500000000004</v>
      </c>
      <c r="D360" s="40">
        <v>4072.9499999999994</v>
      </c>
      <c r="E360" s="40">
        <v>3984.4499999999989</v>
      </c>
      <c r="F360" s="40">
        <v>3866.5499999999997</v>
      </c>
      <c r="G360" s="40">
        <v>3778.0499999999993</v>
      </c>
      <c r="H360" s="40">
        <v>4190.8499999999985</v>
      </c>
      <c r="I360" s="40">
        <v>4279.3499999999995</v>
      </c>
      <c r="J360" s="40">
        <v>4397.2499999999982</v>
      </c>
      <c r="K360" s="31">
        <v>4161.45</v>
      </c>
      <c r="L360" s="31">
        <v>3955.05</v>
      </c>
      <c r="M360" s="31">
        <v>2.15889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222.2</v>
      </c>
      <c r="D361" s="40">
        <v>222.65</v>
      </c>
      <c r="E361" s="40">
        <v>219.60000000000002</v>
      </c>
      <c r="F361" s="40">
        <v>217.00000000000003</v>
      </c>
      <c r="G361" s="40">
        <v>213.95000000000005</v>
      </c>
      <c r="H361" s="40">
        <v>225.25</v>
      </c>
      <c r="I361" s="40">
        <v>228.3</v>
      </c>
      <c r="J361" s="40">
        <v>230.89999999999998</v>
      </c>
      <c r="K361" s="31">
        <v>225.7</v>
      </c>
      <c r="L361" s="31">
        <v>220.05</v>
      </c>
      <c r="M361" s="31">
        <v>39.847619999999999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126.05</v>
      </c>
      <c r="D362" s="40">
        <v>127.23333333333333</v>
      </c>
      <c r="E362" s="40">
        <v>124.56666666666666</v>
      </c>
      <c r="F362" s="40">
        <v>123.08333333333333</v>
      </c>
      <c r="G362" s="40">
        <v>120.41666666666666</v>
      </c>
      <c r="H362" s="40">
        <v>128.71666666666667</v>
      </c>
      <c r="I362" s="40">
        <v>131.38333333333333</v>
      </c>
      <c r="J362" s="40">
        <v>132.86666666666667</v>
      </c>
      <c r="K362" s="31">
        <v>129.9</v>
      </c>
      <c r="L362" s="31">
        <v>125.75</v>
      </c>
      <c r="M362" s="31">
        <v>54.765360000000001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4934.7</v>
      </c>
      <c r="D363" s="40">
        <v>4967.2333333333336</v>
      </c>
      <c r="E363" s="40">
        <v>4848.166666666667</v>
      </c>
      <c r="F363" s="40">
        <v>4761.6333333333332</v>
      </c>
      <c r="G363" s="40">
        <v>4642.5666666666666</v>
      </c>
      <c r="H363" s="40">
        <v>5053.7666666666673</v>
      </c>
      <c r="I363" s="40">
        <v>5172.833333333333</v>
      </c>
      <c r="J363" s="40">
        <v>5259.3666666666677</v>
      </c>
      <c r="K363" s="31">
        <v>5086.3</v>
      </c>
      <c r="L363" s="31">
        <v>4880.7</v>
      </c>
      <c r="M363" s="31">
        <v>0.21632000000000001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15085.6</v>
      </c>
      <c r="D364" s="40">
        <v>15050.6</v>
      </c>
      <c r="E364" s="40">
        <v>14875.550000000001</v>
      </c>
      <c r="F364" s="40">
        <v>14665.5</v>
      </c>
      <c r="G364" s="40">
        <v>14490.45</v>
      </c>
      <c r="H364" s="40">
        <v>15260.650000000001</v>
      </c>
      <c r="I364" s="40">
        <v>15435.7</v>
      </c>
      <c r="J364" s="40">
        <v>15645.750000000002</v>
      </c>
      <c r="K364" s="31">
        <v>15225.65</v>
      </c>
      <c r="L364" s="31">
        <v>14840.55</v>
      </c>
      <c r="M364" s="31">
        <v>0.28034999999999999</v>
      </c>
      <c r="N364" s="1"/>
      <c r="O364" s="1"/>
    </row>
    <row r="365" spans="1:15" ht="12.75" customHeight="1">
      <c r="A365" s="31">
        <v>355</v>
      </c>
      <c r="B365" s="31" t="s">
        <v>481</v>
      </c>
      <c r="C365" s="31">
        <v>5000.55</v>
      </c>
      <c r="D365" s="40">
        <v>4986.1166666666668</v>
      </c>
      <c r="E365" s="40">
        <v>4952.4333333333334</v>
      </c>
      <c r="F365" s="40">
        <v>4904.3166666666666</v>
      </c>
      <c r="G365" s="40">
        <v>4870.6333333333332</v>
      </c>
      <c r="H365" s="40">
        <v>5034.2333333333336</v>
      </c>
      <c r="I365" s="40">
        <v>5067.9166666666679</v>
      </c>
      <c r="J365" s="40">
        <v>5116.0333333333338</v>
      </c>
      <c r="K365" s="31">
        <v>5019.8</v>
      </c>
      <c r="L365" s="31">
        <v>4938</v>
      </c>
      <c r="M365" s="31">
        <v>0.11366999999999999</v>
      </c>
      <c r="N365" s="1"/>
      <c r="O365" s="1"/>
    </row>
    <row r="366" spans="1:15" ht="12.75" customHeight="1">
      <c r="A366" s="31">
        <v>356</v>
      </c>
      <c r="B366" s="31" t="s">
        <v>475</v>
      </c>
      <c r="C366" s="31">
        <v>220</v>
      </c>
      <c r="D366" s="40">
        <v>222.98333333333335</v>
      </c>
      <c r="E366" s="40">
        <v>215.1166666666667</v>
      </c>
      <c r="F366" s="40">
        <v>210.23333333333335</v>
      </c>
      <c r="G366" s="40">
        <v>202.3666666666667</v>
      </c>
      <c r="H366" s="40">
        <v>227.8666666666667</v>
      </c>
      <c r="I366" s="40">
        <v>235.73333333333338</v>
      </c>
      <c r="J366" s="40">
        <v>240.6166666666667</v>
      </c>
      <c r="K366" s="31">
        <v>230.85</v>
      </c>
      <c r="L366" s="31">
        <v>218.1</v>
      </c>
      <c r="M366" s="31">
        <v>13.450290000000001</v>
      </c>
      <c r="N366" s="1"/>
      <c r="O366" s="1"/>
    </row>
    <row r="367" spans="1:15" ht="12.75" customHeight="1">
      <c r="A367" s="31">
        <v>357</v>
      </c>
      <c r="B367" s="31" t="s">
        <v>476</v>
      </c>
      <c r="C367" s="31">
        <v>1005.95</v>
      </c>
      <c r="D367" s="40">
        <v>1028.55</v>
      </c>
      <c r="E367" s="40">
        <v>962.25</v>
      </c>
      <c r="F367" s="40">
        <v>918.55000000000007</v>
      </c>
      <c r="G367" s="40">
        <v>852.25000000000011</v>
      </c>
      <c r="H367" s="40">
        <v>1072.25</v>
      </c>
      <c r="I367" s="40">
        <v>1138.5499999999997</v>
      </c>
      <c r="J367" s="40">
        <v>1182.2499999999998</v>
      </c>
      <c r="K367" s="31">
        <v>1094.8499999999999</v>
      </c>
      <c r="L367" s="31">
        <v>984.85</v>
      </c>
      <c r="M367" s="31">
        <v>4.2452399999999999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2350</v>
      </c>
      <c r="D368" s="40">
        <v>2373.9500000000003</v>
      </c>
      <c r="E368" s="40">
        <v>2304.0500000000006</v>
      </c>
      <c r="F368" s="40">
        <v>2258.1000000000004</v>
      </c>
      <c r="G368" s="40">
        <v>2188.2000000000007</v>
      </c>
      <c r="H368" s="40">
        <v>2419.9000000000005</v>
      </c>
      <c r="I368" s="40">
        <v>2489.8000000000002</v>
      </c>
      <c r="J368" s="40">
        <v>2535.7500000000005</v>
      </c>
      <c r="K368" s="31">
        <v>2443.85</v>
      </c>
      <c r="L368" s="31">
        <v>2328</v>
      </c>
      <c r="M368" s="31">
        <v>5.27841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2872</v>
      </c>
      <c r="D369" s="40">
        <v>2860.5666666666671</v>
      </c>
      <c r="E369" s="40">
        <v>2796.4333333333343</v>
      </c>
      <c r="F369" s="40">
        <v>2720.8666666666672</v>
      </c>
      <c r="G369" s="40">
        <v>2656.7333333333345</v>
      </c>
      <c r="H369" s="40">
        <v>2936.1333333333341</v>
      </c>
      <c r="I369" s="40">
        <v>3000.2666666666664</v>
      </c>
      <c r="J369" s="40">
        <v>3075.8333333333339</v>
      </c>
      <c r="K369" s="31">
        <v>2924.7</v>
      </c>
      <c r="L369" s="31">
        <v>2785</v>
      </c>
      <c r="M369" s="31">
        <v>5.0751299999999997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39.9</v>
      </c>
      <c r="D370" s="40">
        <v>40.349999999999994</v>
      </c>
      <c r="E370" s="40">
        <v>38.899999999999991</v>
      </c>
      <c r="F370" s="40">
        <v>37.9</v>
      </c>
      <c r="G370" s="40">
        <v>36.449999999999996</v>
      </c>
      <c r="H370" s="40">
        <v>41.349999999999987</v>
      </c>
      <c r="I370" s="40">
        <v>42.79999999999999</v>
      </c>
      <c r="J370" s="40">
        <v>43.799999999999983</v>
      </c>
      <c r="K370" s="31">
        <v>41.8</v>
      </c>
      <c r="L370" s="31">
        <v>39.35</v>
      </c>
      <c r="M370" s="31">
        <v>667.95200999999997</v>
      </c>
      <c r="N370" s="1"/>
      <c r="O370" s="1"/>
    </row>
    <row r="371" spans="1:15" ht="12.75" customHeight="1">
      <c r="A371" s="31">
        <v>361</v>
      </c>
      <c r="B371" s="31" t="s">
        <v>472</v>
      </c>
      <c r="C371" s="31">
        <v>455.35</v>
      </c>
      <c r="D371" s="40">
        <v>455.48333333333335</v>
      </c>
      <c r="E371" s="40">
        <v>442.9666666666667</v>
      </c>
      <c r="F371" s="40">
        <v>430.58333333333337</v>
      </c>
      <c r="G371" s="40">
        <v>418.06666666666672</v>
      </c>
      <c r="H371" s="40">
        <v>467.86666666666667</v>
      </c>
      <c r="I371" s="40">
        <v>480.38333333333333</v>
      </c>
      <c r="J371" s="40">
        <v>492.76666666666665</v>
      </c>
      <c r="K371" s="31">
        <v>468</v>
      </c>
      <c r="L371" s="31">
        <v>443.1</v>
      </c>
      <c r="M371" s="31">
        <v>1.37676</v>
      </c>
      <c r="N371" s="1"/>
      <c r="O371" s="1"/>
    </row>
    <row r="372" spans="1:15" ht="12.75" customHeight="1">
      <c r="A372" s="31">
        <v>362</v>
      </c>
      <c r="B372" s="31" t="s">
        <v>473</v>
      </c>
      <c r="C372" s="31">
        <v>307.85000000000002</v>
      </c>
      <c r="D372" s="40">
        <v>305.83333333333331</v>
      </c>
      <c r="E372" s="40">
        <v>300.66666666666663</v>
      </c>
      <c r="F372" s="40">
        <v>293.48333333333329</v>
      </c>
      <c r="G372" s="40">
        <v>288.31666666666661</v>
      </c>
      <c r="H372" s="40">
        <v>313.01666666666665</v>
      </c>
      <c r="I372" s="40">
        <v>318.18333333333328</v>
      </c>
      <c r="J372" s="40">
        <v>325.36666666666667</v>
      </c>
      <c r="K372" s="31">
        <v>311</v>
      </c>
      <c r="L372" s="31">
        <v>298.64999999999998</v>
      </c>
      <c r="M372" s="31">
        <v>10.56082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2367.8000000000002</v>
      </c>
      <c r="D373" s="40">
        <v>2401.6</v>
      </c>
      <c r="E373" s="40">
        <v>2303.1999999999998</v>
      </c>
      <c r="F373" s="40">
        <v>2238.6</v>
      </c>
      <c r="G373" s="40">
        <v>2140.1999999999998</v>
      </c>
      <c r="H373" s="40">
        <v>2466.1999999999998</v>
      </c>
      <c r="I373" s="40">
        <v>2564.6000000000004</v>
      </c>
      <c r="J373" s="40">
        <v>2629.2</v>
      </c>
      <c r="K373" s="31">
        <v>2500</v>
      </c>
      <c r="L373" s="31">
        <v>2337</v>
      </c>
      <c r="M373" s="31">
        <v>4.0724</v>
      </c>
      <c r="N373" s="1"/>
      <c r="O373" s="1"/>
    </row>
    <row r="374" spans="1:15" ht="12.75" customHeight="1">
      <c r="A374" s="31">
        <v>364</v>
      </c>
      <c r="B374" s="31" t="s">
        <v>477</v>
      </c>
      <c r="C374" s="31">
        <v>917.75</v>
      </c>
      <c r="D374" s="40">
        <v>922.25</v>
      </c>
      <c r="E374" s="40">
        <v>865.5</v>
      </c>
      <c r="F374" s="40">
        <v>813.25</v>
      </c>
      <c r="G374" s="40">
        <v>756.5</v>
      </c>
      <c r="H374" s="40">
        <v>974.5</v>
      </c>
      <c r="I374" s="40">
        <v>1031.25</v>
      </c>
      <c r="J374" s="40">
        <v>1083.5</v>
      </c>
      <c r="K374" s="31">
        <v>979</v>
      </c>
      <c r="L374" s="31">
        <v>870</v>
      </c>
      <c r="M374" s="31">
        <v>0.63005999999999995</v>
      </c>
      <c r="N374" s="1"/>
      <c r="O374" s="1"/>
    </row>
    <row r="375" spans="1:15" ht="12.75" customHeight="1">
      <c r="A375" s="31">
        <v>365</v>
      </c>
      <c r="B375" s="31" t="s">
        <v>478</v>
      </c>
      <c r="C375" s="31">
        <v>1687.3</v>
      </c>
      <c r="D375" s="40">
        <v>1689.8500000000001</v>
      </c>
      <c r="E375" s="40">
        <v>1659.7000000000003</v>
      </c>
      <c r="F375" s="40">
        <v>1632.1000000000001</v>
      </c>
      <c r="G375" s="40">
        <v>1601.9500000000003</v>
      </c>
      <c r="H375" s="40">
        <v>1717.4500000000003</v>
      </c>
      <c r="I375" s="40">
        <v>1747.6000000000004</v>
      </c>
      <c r="J375" s="40">
        <v>1775.2000000000003</v>
      </c>
      <c r="K375" s="31">
        <v>1720</v>
      </c>
      <c r="L375" s="31">
        <v>1662.25</v>
      </c>
      <c r="M375" s="31">
        <v>1.19943</v>
      </c>
      <c r="N375" s="1"/>
      <c r="O375" s="1"/>
    </row>
    <row r="376" spans="1:15" ht="12.75" customHeight="1">
      <c r="A376" s="31">
        <v>366</v>
      </c>
      <c r="B376" s="31" t="s">
        <v>868</v>
      </c>
      <c r="C376" s="31">
        <v>186.75</v>
      </c>
      <c r="D376" s="40">
        <v>190.31666666666669</v>
      </c>
      <c r="E376" s="40">
        <v>183.18333333333339</v>
      </c>
      <c r="F376" s="40">
        <v>179.6166666666667</v>
      </c>
      <c r="G376" s="40">
        <v>172.48333333333341</v>
      </c>
      <c r="H376" s="40">
        <v>193.88333333333338</v>
      </c>
      <c r="I376" s="40">
        <v>201.01666666666665</v>
      </c>
      <c r="J376" s="40">
        <v>204.58333333333337</v>
      </c>
      <c r="K376" s="31">
        <v>197.45</v>
      </c>
      <c r="L376" s="31">
        <v>186.75</v>
      </c>
      <c r="M376" s="31">
        <v>79.237549999999999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194.2</v>
      </c>
      <c r="D377" s="40">
        <v>194.4</v>
      </c>
      <c r="E377" s="40">
        <v>191.8</v>
      </c>
      <c r="F377" s="40">
        <v>189.4</v>
      </c>
      <c r="G377" s="40">
        <v>186.8</v>
      </c>
      <c r="H377" s="40">
        <v>196.8</v>
      </c>
      <c r="I377" s="40">
        <v>199.39999999999998</v>
      </c>
      <c r="J377" s="40">
        <v>201.8</v>
      </c>
      <c r="K377" s="31">
        <v>197</v>
      </c>
      <c r="L377" s="31">
        <v>192</v>
      </c>
      <c r="M377" s="31">
        <v>188.21790999999999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2522.4</v>
      </c>
      <c r="D378" s="40">
        <v>2531.9</v>
      </c>
      <c r="E378" s="40">
        <v>2465.5</v>
      </c>
      <c r="F378" s="40">
        <v>2408.6</v>
      </c>
      <c r="G378" s="40">
        <v>2342.1999999999998</v>
      </c>
      <c r="H378" s="40">
        <v>2588.8000000000002</v>
      </c>
      <c r="I378" s="40">
        <v>2655.2000000000007</v>
      </c>
      <c r="J378" s="40">
        <v>2712.1000000000004</v>
      </c>
      <c r="K378" s="31">
        <v>2598.3000000000002</v>
      </c>
      <c r="L378" s="31">
        <v>2475</v>
      </c>
      <c r="M378" s="31">
        <v>0.57062999999999997</v>
      </c>
      <c r="N378" s="1"/>
      <c r="O378" s="1"/>
    </row>
    <row r="379" spans="1:15" ht="12.75" customHeight="1">
      <c r="A379" s="31">
        <v>369</v>
      </c>
      <c r="B379" s="31" t="s">
        <v>869</v>
      </c>
      <c r="C379" s="31">
        <v>342.15</v>
      </c>
      <c r="D379" s="40">
        <v>342.43333333333334</v>
      </c>
      <c r="E379" s="40">
        <v>330.86666666666667</v>
      </c>
      <c r="F379" s="40">
        <v>319.58333333333331</v>
      </c>
      <c r="G379" s="40">
        <v>308.01666666666665</v>
      </c>
      <c r="H379" s="40">
        <v>353.7166666666667</v>
      </c>
      <c r="I379" s="40">
        <v>365.28333333333342</v>
      </c>
      <c r="J379" s="40">
        <v>376.56666666666672</v>
      </c>
      <c r="K379" s="31">
        <v>354</v>
      </c>
      <c r="L379" s="31">
        <v>331.15</v>
      </c>
      <c r="M379" s="31">
        <v>3.3771800000000001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441.6</v>
      </c>
      <c r="D380" s="40">
        <v>448.86666666666662</v>
      </c>
      <c r="E380" s="40">
        <v>432.73333333333323</v>
      </c>
      <c r="F380" s="40">
        <v>423.86666666666662</v>
      </c>
      <c r="G380" s="40">
        <v>407.73333333333323</v>
      </c>
      <c r="H380" s="40">
        <v>457.73333333333323</v>
      </c>
      <c r="I380" s="40">
        <v>473.86666666666656</v>
      </c>
      <c r="J380" s="40">
        <v>482.73333333333323</v>
      </c>
      <c r="K380" s="31">
        <v>465</v>
      </c>
      <c r="L380" s="31">
        <v>440</v>
      </c>
      <c r="M380" s="31">
        <v>9.1191999999999993</v>
      </c>
      <c r="N380" s="1"/>
      <c r="O380" s="1"/>
    </row>
    <row r="381" spans="1:15" ht="12.75" customHeight="1">
      <c r="A381" s="31">
        <v>371</v>
      </c>
      <c r="B381" s="31" t="s">
        <v>479</v>
      </c>
      <c r="C381" s="31">
        <v>788.95</v>
      </c>
      <c r="D381" s="40">
        <v>795.16666666666663</v>
      </c>
      <c r="E381" s="40">
        <v>731.33333333333326</v>
      </c>
      <c r="F381" s="40">
        <v>673.71666666666658</v>
      </c>
      <c r="G381" s="40">
        <v>609.88333333333321</v>
      </c>
      <c r="H381" s="40">
        <v>852.7833333333333</v>
      </c>
      <c r="I381" s="40">
        <v>916.61666666666656</v>
      </c>
      <c r="J381" s="40">
        <v>974.23333333333335</v>
      </c>
      <c r="K381" s="31">
        <v>859</v>
      </c>
      <c r="L381" s="31">
        <v>737.55</v>
      </c>
      <c r="M381" s="31">
        <v>6.4448100000000004</v>
      </c>
      <c r="N381" s="1"/>
      <c r="O381" s="1"/>
    </row>
    <row r="382" spans="1:15" ht="12.75" customHeight="1">
      <c r="A382" s="31">
        <v>372</v>
      </c>
      <c r="B382" s="31" t="s">
        <v>480</v>
      </c>
      <c r="C382" s="31">
        <v>122.1</v>
      </c>
      <c r="D382" s="40">
        <v>124.16666666666667</v>
      </c>
      <c r="E382" s="40">
        <v>118.93333333333334</v>
      </c>
      <c r="F382" s="40">
        <v>115.76666666666667</v>
      </c>
      <c r="G382" s="40">
        <v>110.53333333333333</v>
      </c>
      <c r="H382" s="40">
        <v>127.33333333333334</v>
      </c>
      <c r="I382" s="40">
        <v>132.56666666666666</v>
      </c>
      <c r="J382" s="40">
        <v>135.73333333333335</v>
      </c>
      <c r="K382" s="31">
        <v>129.4</v>
      </c>
      <c r="L382" s="31">
        <v>121</v>
      </c>
      <c r="M382" s="31">
        <v>2.14066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1604.3</v>
      </c>
      <c r="D383" s="40">
        <v>1625.9000000000003</v>
      </c>
      <c r="E383" s="40">
        <v>1546.8000000000006</v>
      </c>
      <c r="F383" s="40">
        <v>1489.3000000000004</v>
      </c>
      <c r="G383" s="40">
        <v>1410.2000000000007</v>
      </c>
      <c r="H383" s="40">
        <v>1683.4000000000005</v>
      </c>
      <c r="I383" s="40">
        <v>1762.5000000000005</v>
      </c>
      <c r="J383" s="40">
        <v>1820.0000000000005</v>
      </c>
      <c r="K383" s="31">
        <v>1705</v>
      </c>
      <c r="L383" s="31">
        <v>1568.4</v>
      </c>
      <c r="M383" s="31">
        <v>9.7615700000000007</v>
      </c>
      <c r="N383" s="1"/>
      <c r="O383" s="1"/>
    </row>
    <row r="384" spans="1:15" ht="12.75" customHeight="1">
      <c r="A384" s="31">
        <v>374</v>
      </c>
      <c r="B384" s="31" t="s">
        <v>482</v>
      </c>
      <c r="C384" s="31">
        <v>915.2</v>
      </c>
      <c r="D384" s="40">
        <v>902.13333333333321</v>
      </c>
      <c r="E384" s="40">
        <v>876.36666666666645</v>
      </c>
      <c r="F384" s="40">
        <v>837.53333333333319</v>
      </c>
      <c r="G384" s="40">
        <v>811.76666666666642</v>
      </c>
      <c r="H384" s="40">
        <v>940.96666666666647</v>
      </c>
      <c r="I384" s="40">
        <v>966.73333333333335</v>
      </c>
      <c r="J384" s="40">
        <v>1005.5666666666665</v>
      </c>
      <c r="K384" s="31">
        <v>927.9</v>
      </c>
      <c r="L384" s="31">
        <v>863.3</v>
      </c>
      <c r="M384" s="31">
        <v>2.7686199999999999</v>
      </c>
      <c r="N384" s="1"/>
      <c r="O384" s="1"/>
    </row>
    <row r="385" spans="1:15" ht="12.75" customHeight="1">
      <c r="A385" s="31">
        <v>375</v>
      </c>
      <c r="B385" s="31" t="s">
        <v>484</v>
      </c>
      <c r="C385" s="31">
        <v>1104.9000000000001</v>
      </c>
      <c r="D385" s="40">
        <v>1116.3166666666668</v>
      </c>
      <c r="E385" s="40">
        <v>1078.6833333333336</v>
      </c>
      <c r="F385" s="40">
        <v>1052.4666666666667</v>
      </c>
      <c r="G385" s="40">
        <v>1014.8333333333335</v>
      </c>
      <c r="H385" s="40">
        <v>1142.5333333333338</v>
      </c>
      <c r="I385" s="40">
        <v>1180.166666666667</v>
      </c>
      <c r="J385" s="40">
        <v>1206.3833333333339</v>
      </c>
      <c r="K385" s="31">
        <v>1153.95</v>
      </c>
      <c r="L385" s="31">
        <v>1090.0999999999999</v>
      </c>
      <c r="M385" s="31">
        <v>3.4996200000000002</v>
      </c>
      <c r="N385" s="1"/>
      <c r="O385" s="1"/>
    </row>
    <row r="386" spans="1:15" ht="12.75" customHeight="1">
      <c r="A386" s="31">
        <v>376</v>
      </c>
      <c r="B386" s="31" t="s">
        <v>870</v>
      </c>
      <c r="C386" s="31">
        <v>118.95</v>
      </c>
      <c r="D386" s="40">
        <v>119.55</v>
      </c>
      <c r="E386" s="40">
        <v>116.89999999999999</v>
      </c>
      <c r="F386" s="40">
        <v>114.85</v>
      </c>
      <c r="G386" s="40">
        <v>112.19999999999999</v>
      </c>
      <c r="H386" s="40">
        <v>121.6</v>
      </c>
      <c r="I386" s="40">
        <v>124.25</v>
      </c>
      <c r="J386" s="40">
        <v>126.3</v>
      </c>
      <c r="K386" s="31">
        <v>122.2</v>
      </c>
      <c r="L386" s="31">
        <v>117.5</v>
      </c>
      <c r="M386" s="31">
        <v>7.2541099999999998</v>
      </c>
      <c r="N386" s="1"/>
      <c r="O386" s="1"/>
    </row>
    <row r="387" spans="1:15" ht="12.75" customHeight="1">
      <c r="A387" s="31">
        <v>377</v>
      </c>
      <c r="B387" s="31" t="s">
        <v>486</v>
      </c>
      <c r="C387" s="31">
        <v>195.65</v>
      </c>
      <c r="D387" s="40">
        <v>197.25</v>
      </c>
      <c r="E387" s="40">
        <v>190.5</v>
      </c>
      <c r="F387" s="40">
        <v>185.35</v>
      </c>
      <c r="G387" s="40">
        <v>178.6</v>
      </c>
      <c r="H387" s="40">
        <v>202.4</v>
      </c>
      <c r="I387" s="40">
        <v>209.15</v>
      </c>
      <c r="J387" s="40">
        <v>214.3</v>
      </c>
      <c r="K387" s="31">
        <v>204</v>
      </c>
      <c r="L387" s="31">
        <v>192.1</v>
      </c>
      <c r="M387" s="31">
        <v>16.694030000000001</v>
      </c>
      <c r="N387" s="1"/>
      <c r="O387" s="1"/>
    </row>
    <row r="388" spans="1:15" ht="12.75" customHeight="1">
      <c r="A388" s="31">
        <v>378</v>
      </c>
      <c r="B388" s="31" t="s">
        <v>487</v>
      </c>
      <c r="C388" s="31">
        <v>713.9</v>
      </c>
      <c r="D388" s="40">
        <v>716.48333333333323</v>
      </c>
      <c r="E388" s="40">
        <v>695.06666666666649</v>
      </c>
      <c r="F388" s="40">
        <v>676.23333333333323</v>
      </c>
      <c r="G388" s="40">
        <v>654.81666666666649</v>
      </c>
      <c r="H388" s="40">
        <v>735.31666666666649</v>
      </c>
      <c r="I388" s="40">
        <v>756.73333333333323</v>
      </c>
      <c r="J388" s="40">
        <v>775.56666666666649</v>
      </c>
      <c r="K388" s="31">
        <v>737.9</v>
      </c>
      <c r="L388" s="31">
        <v>697.65</v>
      </c>
      <c r="M388" s="31">
        <v>2.6905700000000001</v>
      </c>
      <c r="N388" s="1"/>
      <c r="O388" s="1"/>
    </row>
    <row r="389" spans="1:15" ht="12.75" customHeight="1">
      <c r="A389" s="31">
        <v>379</v>
      </c>
      <c r="B389" s="31" t="s">
        <v>488</v>
      </c>
      <c r="C389" s="31">
        <v>260.14999999999998</v>
      </c>
      <c r="D389" s="40">
        <v>261.13333333333333</v>
      </c>
      <c r="E389" s="40">
        <v>257.11666666666667</v>
      </c>
      <c r="F389" s="40">
        <v>254.08333333333337</v>
      </c>
      <c r="G389" s="40">
        <v>250.06666666666672</v>
      </c>
      <c r="H389" s="40">
        <v>264.16666666666663</v>
      </c>
      <c r="I389" s="40">
        <v>268.18333333333328</v>
      </c>
      <c r="J389" s="40">
        <v>271.21666666666658</v>
      </c>
      <c r="K389" s="31">
        <v>265.14999999999998</v>
      </c>
      <c r="L389" s="31">
        <v>258.10000000000002</v>
      </c>
      <c r="M389" s="31">
        <v>2.1010499999999999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989.3</v>
      </c>
      <c r="D390" s="40">
        <v>989.56666666666661</v>
      </c>
      <c r="E390" s="40">
        <v>975.73333333333323</v>
      </c>
      <c r="F390" s="40">
        <v>962.16666666666663</v>
      </c>
      <c r="G390" s="40">
        <v>948.33333333333326</v>
      </c>
      <c r="H390" s="40">
        <v>1003.1333333333332</v>
      </c>
      <c r="I390" s="40">
        <v>1016.9666666666667</v>
      </c>
      <c r="J390" s="40">
        <v>1030.5333333333333</v>
      </c>
      <c r="K390" s="31">
        <v>1003.4</v>
      </c>
      <c r="L390" s="31">
        <v>976</v>
      </c>
      <c r="M390" s="31">
        <v>4.3014099999999997</v>
      </c>
      <c r="N390" s="1"/>
      <c r="O390" s="1"/>
    </row>
    <row r="391" spans="1:15" ht="12.75" customHeight="1">
      <c r="A391" s="31">
        <v>381</v>
      </c>
      <c r="B391" s="31" t="s">
        <v>490</v>
      </c>
      <c r="C391" s="31">
        <v>2141.4499999999998</v>
      </c>
      <c r="D391" s="40">
        <v>2135.1166666666668</v>
      </c>
      <c r="E391" s="40">
        <v>2110.2333333333336</v>
      </c>
      <c r="F391" s="40">
        <v>2079.0166666666669</v>
      </c>
      <c r="G391" s="40">
        <v>2054.1333333333337</v>
      </c>
      <c r="H391" s="40">
        <v>2166.3333333333335</v>
      </c>
      <c r="I391" s="40">
        <v>2191.2166666666667</v>
      </c>
      <c r="J391" s="40">
        <v>2222.4333333333334</v>
      </c>
      <c r="K391" s="31">
        <v>2160</v>
      </c>
      <c r="L391" s="31">
        <v>2103.9</v>
      </c>
      <c r="M391" s="31">
        <v>7.4929999999999997E-2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193.35</v>
      </c>
      <c r="D392" s="40">
        <v>196.15</v>
      </c>
      <c r="E392" s="40">
        <v>187.75</v>
      </c>
      <c r="F392" s="40">
        <v>182.15</v>
      </c>
      <c r="G392" s="40">
        <v>173.75</v>
      </c>
      <c r="H392" s="40">
        <v>201.75</v>
      </c>
      <c r="I392" s="40">
        <v>210.15000000000003</v>
      </c>
      <c r="J392" s="40">
        <v>215.75</v>
      </c>
      <c r="K392" s="31">
        <v>204.55</v>
      </c>
      <c r="L392" s="31">
        <v>190.55</v>
      </c>
      <c r="M392" s="31">
        <v>83.155519999999996</v>
      </c>
      <c r="N392" s="1"/>
      <c r="O392" s="1"/>
    </row>
    <row r="393" spans="1:15" ht="12.75" customHeight="1">
      <c r="A393" s="31">
        <v>383</v>
      </c>
      <c r="B393" s="31" t="s">
        <v>489</v>
      </c>
      <c r="C393" s="31">
        <v>73.5</v>
      </c>
      <c r="D393" s="40">
        <v>73.833333333333329</v>
      </c>
      <c r="E393" s="40">
        <v>71.216666666666654</v>
      </c>
      <c r="F393" s="40">
        <v>68.933333333333323</v>
      </c>
      <c r="G393" s="40">
        <v>66.316666666666649</v>
      </c>
      <c r="H393" s="40">
        <v>76.11666666666666</v>
      </c>
      <c r="I393" s="40">
        <v>78.733333333333334</v>
      </c>
      <c r="J393" s="40">
        <v>81.016666666666666</v>
      </c>
      <c r="K393" s="31">
        <v>76.45</v>
      </c>
      <c r="L393" s="31">
        <v>71.55</v>
      </c>
      <c r="M393" s="31">
        <v>18.426829999999999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133.4</v>
      </c>
      <c r="D394" s="40">
        <v>134.26666666666668</v>
      </c>
      <c r="E394" s="40">
        <v>131.58333333333337</v>
      </c>
      <c r="F394" s="40">
        <v>129.76666666666668</v>
      </c>
      <c r="G394" s="40">
        <v>127.08333333333337</v>
      </c>
      <c r="H394" s="40">
        <v>136.08333333333337</v>
      </c>
      <c r="I394" s="40">
        <v>138.76666666666671</v>
      </c>
      <c r="J394" s="40">
        <v>140.58333333333337</v>
      </c>
      <c r="K394" s="31">
        <v>136.94999999999999</v>
      </c>
      <c r="L394" s="31">
        <v>132.44999999999999</v>
      </c>
      <c r="M394" s="31">
        <v>79.761330000000001</v>
      </c>
      <c r="N394" s="1"/>
      <c r="O394" s="1"/>
    </row>
    <row r="395" spans="1:15" ht="12.75" customHeight="1">
      <c r="A395" s="31">
        <v>385</v>
      </c>
      <c r="B395" s="31" t="s">
        <v>491</v>
      </c>
      <c r="C395" s="31">
        <v>141.30000000000001</v>
      </c>
      <c r="D395" s="40">
        <v>142.21666666666667</v>
      </c>
      <c r="E395" s="40">
        <v>139.03333333333333</v>
      </c>
      <c r="F395" s="40">
        <v>136.76666666666665</v>
      </c>
      <c r="G395" s="40">
        <v>133.58333333333331</v>
      </c>
      <c r="H395" s="40">
        <v>144.48333333333335</v>
      </c>
      <c r="I395" s="40">
        <v>147.66666666666669</v>
      </c>
      <c r="J395" s="40">
        <v>149.93333333333337</v>
      </c>
      <c r="K395" s="31">
        <v>145.4</v>
      </c>
      <c r="L395" s="31">
        <v>139.94999999999999</v>
      </c>
      <c r="M395" s="31">
        <v>18.42362</v>
      </c>
      <c r="N395" s="1"/>
      <c r="O395" s="1"/>
    </row>
    <row r="396" spans="1:15" ht="12.75" customHeight="1">
      <c r="A396" s="31">
        <v>386</v>
      </c>
      <c r="B396" s="31" t="s">
        <v>492</v>
      </c>
      <c r="C396" s="31">
        <v>1292.5999999999999</v>
      </c>
      <c r="D396" s="40">
        <v>1304.8166666666666</v>
      </c>
      <c r="E396" s="40">
        <v>1262.7833333333333</v>
      </c>
      <c r="F396" s="40">
        <v>1232.9666666666667</v>
      </c>
      <c r="G396" s="40">
        <v>1190.9333333333334</v>
      </c>
      <c r="H396" s="40">
        <v>1334.6333333333332</v>
      </c>
      <c r="I396" s="40">
        <v>1376.6666666666665</v>
      </c>
      <c r="J396" s="40">
        <v>1406.4833333333331</v>
      </c>
      <c r="K396" s="31">
        <v>1346.85</v>
      </c>
      <c r="L396" s="31">
        <v>1275</v>
      </c>
      <c r="M396" s="31">
        <v>3.7743899999999999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2363.75</v>
      </c>
      <c r="D397" s="40">
        <v>2387.9166666666665</v>
      </c>
      <c r="E397" s="40">
        <v>2326.833333333333</v>
      </c>
      <c r="F397" s="40">
        <v>2289.9166666666665</v>
      </c>
      <c r="G397" s="40">
        <v>2228.833333333333</v>
      </c>
      <c r="H397" s="40">
        <v>2424.833333333333</v>
      </c>
      <c r="I397" s="40">
        <v>2485.9166666666661</v>
      </c>
      <c r="J397" s="40">
        <v>2522.833333333333</v>
      </c>
      <c r="K397" s="31">
        <v>2449</v>
      </c>
      <c r="L397" s="31">
        <v>2351</v>
      </c>
      <c r="M397" s="31">
        <v>111.33364</v>
      </c>
      <c r="N397" s="1"/>
      <c r="O397" s="1"/>
    </row>
    <row r="398" spans="1:15" ht="12.75" customHeight="1">
      <c r="A398" s="31">
        <v>388</v>
      </c>
      <c r="B398" s="31" t="s">
        <v>871</v>
      </c>
      <c r="C398" s="31">
        <v>337.25</v>
      </c>
      <c r="D398" s="40">
        <v>334.48333333333335</v>
      </c>
      <c r="E398" s="40">
        <v>326.06666666666672</v>
      </c>
      <c r="F398" s="40">
        <v>314.88333333333338</v>
      </c>
      <c r="G398" s="40">
        <v>306.46666666666675</v>
      </c>
      <c r="H398" s="40">
        <v>345.66666666666669</v>
      </c>
      <c r="I398" s="40">
        <v>354.08333333333331</v>
      </c>
      <c r="J398" s="40">
        <v>365.26666666666665</v>
      </c>
      <c r="K398" s="31">
        <v>342.9</v>
      </c>
      <c r="L398" s="31">
        <v>323.3</v>
      </c>
      <c r="M398" s="31">
        <v>1.02565</v>
      </c>
      <c r="N398" s="1"/>
      <c r="O398" s="1"/>
    </row>
    <row r="399" spans="1:15" ht="12.75" customHeight="1">
      <c r="A399" s="31">
        <v>389</v>
      </c>
      <c r="B399" s="31" t="s">
        <v>483</v>
      </c>
      <c r="C399" s="31">
        <v>281.2</v>
      </c>
      <c r="D399" s="40">
        <v>282.71666666666664</v>
      </c>
      <c r="E399" s="40">
        <v>276.48333333333329</v>
      </c>
      <c r="F399" s="40">
        <v>271.76666666666665</v>
      </c>
      <c r="G399" s="40">
        <v>265.5333333333333</v>
      </c>
      <c r="H399" s="40">
        <v>287.43333333333328</v>
      </c>
      <c r="I399" s="40">
        <v>293.66666666666663</v>
      </c>
      <c r="J399" s="40">
        <v>298.38333333333327</v>
      </c>
      <c r="K399" s="31">
        <v>288.95</v>
      </c>
      <c r="L399" s="31">
        <v>278</v>
      </c>
      <c r="M399" s="31">
        <v>1.6874499999999999</v>
      </c>
      <c r="N399" s="1"/>
      <c r="O399" s="1"/>
    </row>
    <row r="400" spans="1:15" ht="12.75" customHeight="1">
      <c r="A400" s="31">
        <v>390</v>
      </c>
      <c r="B400" s="31" t="s">
        <v>493</v>
      </c>
      <c r="C400" s="31">
        <v>1391.3</v>
      </c>
      <c r="D400" s="40">
        <v>1408.7666666666667</v>
      </c>
      <c r="E400" s="40">
        <v>1362.5333333333333</v>
      </c>
      <c r="F400" s="40">
        <v>1333.7666666666667</v>
      </c>
      <c r="G400" s="40">
        <v>1287.5333333333333</v>
      </c>
      <c r="H400" s="40">
        <v>1437.5333333333333</v>
      </c>
      <c r="I400" s="40">
        <v>1483.7666666666664</v>
      </c>
      <c r="J400" s="40">
        <v>1512.5333333333333</v>
      </c>
      <c r="K400" s="31">
        <v>1455</v>
      </c>
      <c r="L400" s="31">
        <v>1380</v>
      </c>
      <c r="M400" s="31">
        <v>0.90719000000000005</v>
      </c>
      <c r="N400" s="1"/>
      <c r="O400" s="1"/>
    </row>
    <row r="401" spans="1:15" ht="12.75" customHeight="1">
      <c r="A401" s="31">
        <v>391</v>
      </c>
      <c r="B401" s="31" t="s">
        <v>494</v>
      </c>
      <c r="C401" s="31">
        <v>1833.2</v>
      </c>
      <c r="D401" s="40">
        <v>1857.8</v>
      </c>
      <c r="E401" s="40">
        <v>1780.3999999999999</v>
      </c>
      <c r="F401" s="40">
        <v>1727.6</v>
      </c>
      <c r="G401" s="40">
        <v>1650.1999999999998</v>
      </c>
      <c r="H401" s="40">
        <v>1910.6</v>
      </c>
      <c r="I401" s="40">
        <v>1988</v>
      </c>
      <c r="J401" s="40">
        <v>2040.8</v>
      </c>
      <c r="K401" s="31">
        <v>1935.2</v>
      </c>
      <c r="L401" s="31">
        <v>1805</v>
      </c>
      <c r="M401" s="31">
        <v>2.3204199999999999</v>
      </c>
      <c r="N401" s="1"/>
      <c r="O401" s="1"/>
    </row>
    <row r="402" spans="1:15" ht="12.75" customHeight="1">
      <c r="A402" s="31">
        <v>392</v>
      </c>
      <c r="B402" s="31" t="s">
        <v>485</v>
      </c>
      <c r="C402" s="31">
        <v>34.85</v>
      </c>
      <c r="D402" s="40">
        <v>35.266666666666673</v>
      </c>
      <c r="E402" s="40">
        <v>34.183333333333344</v>
      </c>
      <c r="F402" s="40">
        <v>33.516666666666673</v>
      </c>
      <c r="G402" s="40">
        <v>32.433333333333344</v>
      </c>
      <c r="H402" s="40">
        <v>35.933333333333344</v>
      </c>
      <c r="I402" s="40">
        <v>37.016666666666673</v>
      </c>
      <c r="J402" s="40">
        <v>37.683333333333344</v>
      </c>
      <c r="K402" s="31">
        <v>36.35</v>
      </c>
      <c r="L402" s="31">
        <v>34.6</v>
      </c>
      <c r="M402" s="31">
        <v>52.479799999999997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107.35</v>
      </c>
      <c r="D403" s="40">
        <v>108.28333333333335</v>
      </c>
      <c r="E403" s="40">
        <v>104.86666666666669</v>
      </c>
      <c r="F403" s="40">
        <v>102.38333333333334</v>
      </c>
      <c r="G403" s="40">
        <v>98.966666666666683</v>
      </c>
      <c r="H403" s="40">
        <v>110.76666666666669</v>
      </c>
      <c r="I403" s="40">
        <v>114.18333333333335</v>
      </c>
      <c r="J403" s="40">
        <v>116.6666666666667</v>
      </c>
      <c r="K403" s="31">
        <v>111.7</v>
      </c>
      <c r="L403" s="31">
        <v>105.8</v>
      </c>
      <c r="M403" s="31">
        <v>322.73043999999999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8066.4</v>
      </c>
      <c r="D404" s="40">
        <v>8052.6500000000005</v>
      </c>
      <c r="E404" s="40">
        <v>7935.3000000000011</v>
      </c>
      <c r="F404" s="40">
        <v>7804.2000000000007</v>
      </c>
      <c r="G404" s="40">
        <v>7686.8500000000013</v>
      </c>
      <c r="H404" s="40">
        <v>8183.7500000000009</v>
      </c>
      <c r="I404" s="40">
        <v>8301.1000000000022</v>
      </c>
      <c r="J404" s="40">
        <v>8432.2000000000007</v>
      </c>
      <c r="K404" s="31">
        <v>8170</v>
      </c>
      <c r="L404" s="31">
        <v>7921.55</v>
      </c>
      <c r="M404" s="31">
        <v>0.11665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1007.3</v>
      </c>
      <c r="D405" s="40">
        <v>1011.9666666666666</v>
      </c>
      <c r="E405" s="40">
        <v>987.33333333333326</v>
      </c>
      <c r="F405" s="40">
        <v>967.36666666666667</v>
      </c>
      <c r="G405" s="40">
        <v>942.73333333333335</v>
      </c>
      <c r="H405" s="40">
        <v>1031.9333333333332</v>
      </c>
      <c r="I405" s="40">
        <v>1056.5666666666666</v>
      </c>
      <c r="J405" s="40">
        <v>1076.5333333333331</v>
      </c>
      <c r="K405" s="31">
        <v>1036.5999999999999</v>
      </c>
      <c r="L405" s="31">
        <v>992</v>
      </c>
      <c r="M405" s="31">
        <v>15.233890000000001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1150.6500000000001</v>
      </c>
      <c r="D406" s="40">
        <v>1159.1500000000001</v>
      </c>
      <c r="E406" s="40">
        <v>1128.6500000000001</v>
      </c>
      <c r="F406" s="40">
        <v>1106.6500000000001</v>
      </c>
      <c r="G406" s="40">
        <v>1076.1500000000001</v>
      </c>
      <c r="H406" s="40">
        <v>1181.1500000000001</v>
      </c>
      <c r="I406" s="40">
        <v>1211.6500000000001</v>
      </c>
      <c r="J406" s="40">
        <v>1233.6500000000001</v>
      </c>
      <c r="K406" s="31">
        <v>1189.6500000000001</v>
      </c>
      <c r="L406" s="31">
        <v>1137.1500000000001</v>
      </c>
      <c r="M406" s="31">
        <v>7.7273699999999996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486.4</v>
      </c>
      <c r="D407" s="40">
        <v>489.9666666666667</v>
      </c>
      <c r="E407" s="40">
        <v>473.93333333333339</v>
      </c>
      <c r="F407" s="40">
        <v>461.4666666666667</v>
      </c>
      <c r="G407" s="40">
        <v>445.43333333333339</v>
      </c>
      <c r="H407" s="40">
        <v>502.43333333333339</v>
      </c>
      <c r="I407" s="40">
        <v>518.4666666666667</v>
      </c>
      <c r="J407" s="40">
        <v>530.93333333333339</v>
      </c>
      <c r="K407" s="31">
        <v>506</v>
      </c>
      <c r="L407" s="31">
        <v>477.5</v>
      </c>
      <c r="M407" s="31">
        <v>288.00268999999997</v>
      </c>
      <c r="N407" s="1"/>
      <c r="O407" s="1"/>
    </row>
    <row r="408" spans="1:15" ht="12.75" customHeight="1">
      <c r="A408" s="31">
        <v>398</v>
      </c>
      <c r="B408" s="31" t="s">
        <v>498</v>
      </c>
      <c r="C408" s="31">
        <v>7563.05</v>
      </c>
      <c r="D408" s="40">
        <v>7640.25</v>
      </c>
      <c r="E408" s="40">
        <v>7452.8</v>
      </c>
      <c r="F408" s="40">
        <v>7342.55</v>
      </c>
      <c r="G408" s="40">
        <v>7155.1</v>
      </c>
      <c r="H408" s="40">
        <v>7750.5</v>
      </c>
      <c r="I408" s="40">
        <v>7937.9500000000007</v>
      </c>
      <c r="J408" s="40">
        <v>8048.2</v>
      </c>
      <c r="K408" s="31">
        <v>7827.7</v>
      </c>
      <c r="L408" s="31">
        <v>7530</v>
      </c>
      <c r="M408" s="31">
        <v>0.11577</v>
      </c>
      <c r="N408" s="1"/>
      <c r="O408" s="1"/>
    </row>
    <row r="409" spans="1:15" ht="12.75" customHeight="1">
      <c r="A409" s="31">
        <v>399</v>
      </c>
      <c r="B409" s="31" t="s">
        <v>499</v>
      </c>
      <c r="C409" s="31">
        <v>108.9</v>
      </c>
      <c r="D409" s="40">
        <v>110.2</v>
      </c>
      <c r="E409" s="40">
        <v>106.7</v>
      </c>
      <c r="F409" s="40">
        <v>104.5</v>
      </c>
      <c r="G409" s="40">
        <v>101</v>
      </c>
      <c r="H409" s="40">
        <v>112.4</v>
      </c>
      <c r="I409" s="40">
        <v>115.9</v>
      </c>
      <c r="J409" s="40">
        <v>118.10000000000001</v>
      </c>
      <c r="K409" s="31">
        <v>113.7</v>
      </c>
      <c r="L409" s="31">
        <v>108</v>
      </c>
      <c r="M409" s="31">
        <v>5.1650799999999997</v>
      </c>
      <c r="N409" s="1"/>
      <c r="O409" s="1"/>
    </row>
    <row r="410" spans="1:15" ht="12.75" customHeight="1">
      <c r="A410" s="31">
        <v>400</v>
      </c>
      <c r="B410" s="31" t="s">
        <v>504</v>
      </c>
      <c r="C410" s="31">
        <v>137.69999999999999</v>
      </c>
      <c r="D410" s="40">
        <v>138.86666666666665</v>
      </c>
      <c r="E410" s="40">
        <v>134.1333333333333</v>
      </c>
      <c r="F410" s="40">
        <v>130.56666666666666</v>
      </c>
      <c r="G410" s="40">
        <v>125.83333333333331</v>
      </c>
      <c r="H410" s="40">
        <v>142.43333333333328</v>
      </c>
      <c r="I410" s="40">
        <v>147.16666666666663</v>
      </c>
      <c r="J410" s="40">
        <v>150.73333333333326</v>
      </c>
      <c r="K410" s="31">
        <v>143.6</v>
      </c>
      <c r="L410" s="31">
        <v>135.30000000000001</v>
      </c>
      <c r="M410" s="31">
        <v>58.651339999999998</v>
      </c>
      <c r="N410" s="1"/>
      <c r="O410" s="1"/>
    </row>
    <row r="411" spans="1:15" ht="12.75" customHeight="1">
      <c r="A411" s="31">
        <v>401</v>
      </c>
      <c r="B411" s="31" t="s">
        <v>500</v>
      </c>
      <c r="C411" s="31">
        <v>172.5</v>
      </c>
      <c r="D411" s="40">
        <v>173.65</v>
      </c>
      <c r="E411" s="40">
        <v>168.60000000000002</v>
      </c>
      <c r="F411" s="40">
        <v>164.70000000000002</v>
      </c>
      <c r="G411" s="40">
        <v>159.65000000000003</v>
      </c>
      <c r="H411" s="40">
        <v>177.55</v>
      </c>
      <c r="I411" s="40">
        <v>182.60000000000002</v>
      </c>
      <c r="J411" s="40">
        <v>186.5</v>
      </c>
      <c r="K411" s="31">
        <v>178.7</v>
      </c>
      <c r="L411" s="31">
        <v>169.75</v>
      </c>
      <c r="M411" s="31">
        <v>8.9160900000000005</v>
      </c>
      <c r="N411" s="1"/>
      <c r="O411" s="1"/>
    </row>
    <row r="412" spans="1:15" ht="12.75" customHeight="1">
      <c r="A412" s="31">
        <v>402</v>
      </c>
      <c r="B412" s="31" t="s">
        <v>502</v>
      </c>
      <c r="C412" s="31">
        <v>3198.25</v>
      </c>
      <c r="D412" s="40">
        <v>3200.3333333333335</v>
      </c>
      <c r="E412" s="40">
        <v>3122.9666666666672</v>
      </c>
      <c r="F412" s="40">
        <v>3047.6833333333338</v>
      </c>
      <c r="G412" s="40">
        <v>2970.3166666666675</v>
      </c>
      <c r="H412" s="40">
        <v>3275.6166666666668</v>
      </c>
      <c r="I412" s="40">
        <v>3352.9833333333327</v>
      </c>
      <c r="J412" s="40">
        <v>3428.2666666666664</v>
      </c>
      <c r="K412" s="31">
        <v>3277.7</v>
      </c>
      <c r="L412" s="31">
        <v>3125.05</v>
      </c>
      <c r="M412" s="31">
        <v>0.47867999999999999</v>
      </c>
      <c r="N412" s="1"/>
      <c r="O412" s="1"/>
    </row>
    <row r="413" spans="1:15" ht="12.75" customHeight="1">
      <c r="A413" s="31">
        <v>403</v>
      </c>
      <c r="B413" s="31" t="s">
        <v>501</v>
      </c>
      <c r="C413" s="31">
        <v>312.55</v>
      </c>
      <c r="D413" s="40">
        <v>320.86666666666667</v>
      </c>
      <c r="E413" s="40">
        <v>302.93333333333334</v>
      </c>
      <c r="F413" s="40">
        <v>293.31666666666666</v>
      </c>
      <c r="G413" s="40">
        <v>275.38333333333333</v>
      </c>
      <c r="H413" s="40">
        <v>330.48333333333335</v>
      </c>
      <c r="I413" s="40">
        <v>348.41666666666674</v>
      </c>
      <c r="J413" s="40">
        <v>358.03333333333336</v>
      </c>
      <c r="K413" s="31">
        <v>338.8</v>
      </c>
      <c r="L413" s="31">
        <v>311.25</v>
      </c>
      <c r="M413" s="31">
        <v>0.89219999999999999</v>
      </c>
      <c r="N413" s="1"/>
      <c r="O413" s="1"/>
    </row>
    <row r="414" spans="1:15" ht="12.75" customHeight="1">
      <c r="A414" s="31">
        <v>404</v>
      </c>
      <c r="B414" s="31" t="s">
        <v>503</v>
      </c>
      <c r="C414" s="31">
        <v>542.5</v>
      </c>
      <c r="D414" s="40">
        <v>549.4</v>
      </c>
      <c r="E414" s="40">
        <v>530.09999999999991</v>
      </c>
      <c r="F414" s="40">
        <v>517.69999999999993</v>
      </c>
      <c r="G414" s="40">
        <v>498.39999999999986</v>
      </c>
      <c r="H414" s="40">
        <v>561.79999999999995</v>
      </c>
      <c r="I414" s="40">
        <v>581.09999999999991</v>
      </c>
      <c r="J414" s="40">
        <v>593.5</v>
      </c>
      <c r="K414" s="31">
        <v>568.70000000000005</v>
      </c>
      <c r="L414" s="31">
        <v>537</v>
      </c>
      <c r="M414" s="31">
        <v>1.8973199999999999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26603.05</v>
      </c>
      <c r="D415" s="40">
        <v>26740.216666666664</v>
      </c>
      <c r="E415" s="40">
        <v>26190.433333333327</v>
      </c>
      <c r="F415" s="40">
        <v>25777.816666666662</v>
      </c>
      <c r="G415" s="40">
        <v>25228.033333333326</v>
      </c>
      <c r="H415" s="40">
        <v>27152.833333333328</v>
      </c>
      <c r="I415" s="40">
        <v>27702.616666666661</v>
      </c>
      <c r="J415" s="40">
        <v>28115.23333333333</v>
      </c>
      <c r="K415" s="31">
        <v>27290</v>
      </c>
      <c r="L415" s="31">
        <v>26327.599999999999</v>
      </c>
      <c r="M415" s="31">
        <v>0.23769000000000001</v>
      </c>
      <c r="N415" s="1"/>
      <c r="O415" s="1"/>
    </row>
    <row r="416" spans="1:15" ht="12.75" customHeight="1">
      <c r="A416" s="31">
        <v>406</v>
      </c>
      <c r="B416" s="31" t="s">
        <v>505</v>
      </c>
      <c r="C416" s="31">
        <v>1945.6</v>
      </c>
      <c r="D416" s="40">
        <v>1967.5333333333335</v>
      </c>
      <c r="E416" s="40">
        <v>1885.0666666666671</v>
      </c>
      <c r="F416" s="40">
        <v>1824.5333333333335</v>
      </c>
      <c r="G416" s="40">
        <v>1742.0666666666671</v>
      </c>
      <c r="H416" s="40">
        <v>2028.0666666666671</v>
      </c>
      <c r="I416" s="40">
        <v>2110.5333333333338</v>
      </c>
      <c r="J416" s="40">
        <v>2171.0666666666671</v>
      </c>
      <c r="K416" s="31">
        <v>2050</v>
      </c>
      <c r="L416" s="31">
        <v>1907</v>
      </c>
      <c r="M416" s="31">
        <v>0.23268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2263.9499999999998</v>
      </c>
      <c r="D417" s="40">
        <v>2278.1166666666668</v>
      </c>
      <c r="E417" s="40">
        <v>2222.5833333333335</v>
      </c>
      <c r="F417" s="40">
        <v>2181.2166666666667</v>
      </c>
      <c r="G417" s="40">
        <v>2125.6833333333334</v>
      </c>
      <c r="H417" s="40">
        <v>2319.4833333333336</v>
      </c>
      <c r="I417" s="40">
        <v>2375.0166666666664</v>
      </c>
      <c r="J417" s="40">
        <v>2416.3833333333337</v>
      </c>
      <c r="K417" s="31">
        <v>2333.65</v>
      </c>
      <c r="L417" s="31">
        <v>2236.75</v>
      </c>
      <c r="M417" s="31">
        <v>2.0603600000000002</v>
      </c>
      <c r="N417" s="1"/>
      <c r="O417" s="1"/>
    </row>
    <row r="418" spans="1:15" ht="12.75" customHeight="1">
      <c r="A418" s="31">
        <v>408</v>
      </c>
      <c r="B418" s="31" t="s">
        <v>495</v>
      </c>
      <c r="C418" s="31">
        <v>507.65</v>
      </c>
      <c r="D418" s="40">
        <v>500.51666666666665</v>
      </c>
      <c r="E418" s="40">
        <v>487.13333333333333</v>
      </c>
      <c r="F418" s="40">
        <v>466.61666666666667</v>
      </c>
      <c r="G418" s="40">
        <v>453.23333333333335</v>
      </c>
      <c r="H418" s="40">
        <v>521.0333333333333</v>
      </c>
      <c r="I418" s="40">
        <v>534.41666666666663</v>
      </c>
      <c r="J418" s="40">
        <v>554.93333333333328</v>
      </c>
      <c r="K418" s="31">
        <v>513.9</v>
      </c>
      <c r="L418" s="31">
        <v>480</v>
      </c>
      <c r="M418" s="31">
        <v>4.4976700000000003</v>
      </c>
      <c r="N418" s="1"/>
      <c r="O418" s="1"/>
    </row>
    <row r="419" spans="1:15" ht="12.75" customHeight="1">
      <c r="A419" s="31">
        <v>409</v>
      </c>
      <c r="B419" s="31" t="s">
        <v>496</v>
      </c>
      <c r="C419" s="31">
        <v>27.95</v>
      </c>
      <c r="D419" s="40">
        <v>28.183333333333334</v>
      </c>
      <c r="E419" s="40">
        <v>27.466666666666669</v>
      </c>
      <c r="F419" s="40">
        <v>26.983333333333334</v>
      </c>
      <c r="G419" s="40">
        <v>26.266666666666669</v>
      </c>
      <c r="H419" s="40">
        <v>28.666666666666668</v>
      </c>
      <c r="I419" s="40">
        <v>29.383333333333329</v>
      </c>
      <c r="J419" s="40">
        <v>29.866666666666667</v>
      </c>
      <c r="K419" s="31">
        <v>28.9</v>
      </c>
      <c r="L419" s="31">
        <v>27.7</v>
      </c>
      <c r="M419" s="31">
        <v>32.43139</v>
      </c>
      <c r="N419" s="1"/>
      <c r="O419" s="1"/>
    </row>
    <row r="420" spans="1:15" ht="12.75" customHeight="1">
      <c r="A420" s="31">
        <v>410</v>
      </c>
      <c r="B420" s="31" t="s">
        <v>497</v>
      </c>
      <c r="C420" s="31">
        <v>3755.25</v>
      </c>
      <c r="D420" s="40">
        <v>3756.2166666666667</v>
      </c>
      <c r="E420" s="40">
        <v>3621.2833333333333</v>
      </c>
      <c r="F420" s="40">
        <v>3487.3166666666666</v>
      </c>
      <c r="G420" s="40">
        <v>3352.3833333333332</v>
      </c>
      <c r="H420" s="40">
        <v>3890.1833333333334</v>
      </c>
      <c r="I420" s="40">
        <v>4025.1166666666668</v>
      </c>
      <c r="J420" s="40">
        <v>4159.0833333333339</v>
      </c>
      <c r="K420" s="31">
        <v>3891.15</v>
      </c>
      <c r="L420" s="31">
        <v>3622.25</v>
      </c>
      <c r="M420" s="31">
        <v>0.61304000000000003</v>
      </c>
      <c r="N420" s="1"/>
      <c r="O420" s="1"/>
    </row>
    <row r="421" spans="1:15" ht="12.75" customHeight="1">
      <c r="A421" s="31">
        <v>411</v>
      </c>
      <c r="B421" s="31" t="s">
        <v>506</v>
      </c>
      <c r="C421" s="31">
        <v>806.45</v>
      </c>
      <c r="D421" s="40">
        <v>825.56666666666661</v>
      </c>
      <c r="E421" s="40">
        <v>776.38333333333321</v>
      </c>
      <c r="F421" s="40">
        <v>746.31666666666661</v>
      </c>
      <c r="G421" s="40">
        <v>697.13333333333321</v>
      </c>
      <c r="H421" s="40">
        <v>855.63333333333321</v>
      </c>
      <c r="I421" s="40">
        <v>904.81666666666661</v>
      </c>
      <c r="J421" s="40">
        <v>934.88333333333321</v>
      </c>
      <c r="K421" s="31">
        <v>874.75</v>
      </c>
      <c r="L421" s="31">
        <v>795.5</v>
      </c>
      <c r="M421" s="31">
        <v>5.6633899999999997</v>
      </c>
      <c r="N421" s="1"/>
      <c r="O421" s="1"/>
    </row>
    <row r="422" spans="1:15" ht="12.75" customHeight="1">
      <c r="A422" s="31">
        <v>412</v>
      </c>
      <c r="B422" s="31" t="s">
        <v>508</v>
      </c>
      <c r="C422" s="31">
        <v>1010.25</v>
      </c>
      <c r="D422" s="40">
        <v>1022.5666666666666</v>
      </c>
      <c r="E422" s="40">
        <v>995.68333333333317</v>
      </c>
      <c r="F422" s="40">
        <v>981.11666666666656</v>
      </c>
      <c r="G422" s="40">
        <v>954.23333333333312</v>
      </c>
      <c r="H422" s="40">
        <v>1037.1333333333332</v>
      </c>
      <c r="I422" s="40">
        <v>1064.0166666666664</v>
      </c>
      <c r="J422" s="40">
        <v>1078.5833333333333</v>
      </c>
      <c r="K422" s="31">
        <v>1049.45</v>
      </c>
      <c r="L422" s="31">
        <v>1008</v>
      </c>
      <c r="M422" s="31">
        <v>0.64322000000000001</v>
      </c>
      <c r="N422" s="1"/>
      <c r="O422" s="1"/>
    </row>
    <row r="423" spans="1:15" ht="12.75" customHeight="1">
      <c r="A423" s="31">
        <v>413</v>
      </c>
      <c r="B423" s="31" t="s">
        <v>507</v>
      </c>
      <c r="C423" s="31">
        <v>2801.3</v>
      </c>
      <c r="D423" s="40">
        <v>2777.1</v>
      </c>
      <c r="E423" s="40">
        <v>2675.2</v>
      </c>
      <c r="F423" s="40">
        <v>2549.1</v>
      </c>
      <c r="G423" s="40">
        <v>2447.1999999999998</v>
      </c>
      <c r="H423" s="40">
        <v>2903.2</v>
      </c>
      <c r="I423" s="40">
        <v>3005.1000000000004</v>
      </c>
      <c r="J423" s="40">
        <v>3131.2</v>
      </c>
      <c r="K423" s="31">
        <v>2879</v>
      </c>
      <c r="L423" s="31">
        <v>2651</v>
      </c>
      <c r="M423" s="31">
        <v>2.2138200000000001</v>
      </c>
      <c r="N423" s="1"/>
      <c r="O423" s="1"/>
    </row>
    <row r="424" spans="1:15" ht="12.75" customHeight="1">
      <c r="A424" s="31">
        <v>414</v>
      </c>
      <c r="B424" s="31" t="s">
        <v>509</v>
      </c>
      <c r="C424" s="31">
        <v>830.1</v>
      </c>
      <c r="D424" s="40">
        <v>829.66666666666663</v>
      </c>
      <c r="E424" s="40">
        <v>811.43333333333328</v>
      </c>
      <c r="F424" s="40">
        <v>792.76666666666665</v>
      </c>
      <c r="G424" s="40">
        <v>774.5333333333333</v>
      </c>
      <c r="H424" s="40">
        <v>848.33333333333326</v>
      </c>
      <c r="I424" s="40">
        <v>866.56666666666661</v>
      </c>
      <c r="J424" s="40">
        <v>885.23333333333323</v>
      </c>
      <c r="K424" s="31">
        <v>847.9</v>
      </c>
      <c r="L424" s="31">
        <v>811</v>
      </c>
      <c r="M424" s="31">
        <v>2.6242399999999999</v>
      </c>
      <c r="N424" s="1"/>
      <c r="O424" s="1"/>
    </row>
    <row r="425" spans="1:15" ht="12.75" customHeight="1">
      <c r="A425" s="31">
        <v>415</v>
      </c>
      <c r="B425" s="31" t="s">
        <v>510</v>
      </c>
      <c r="C425" s="31">
        <v>440</v>
      </c>
      <c r="D425" s="40">
        <v>450.2166666666667</v>
      </c>
      <c r="E425" s="40">
        <v>425.43333333333339</v>
      </c>
      <c r="F425" s="40">
        <v>410.86666666666667</v>
      </c>
      <c r="G425" s="40">
        <v>386.08333333333337</v>
      </c>
      <c r="H425" s="40">
        <v>464.78333333333342</v>
      </c>
      <c r="I425" s="40">
        <v>489.56666666666672</v>
      </c>
      <c r="J425" s="40">
        <v>504.13333333333344</v>
      </c>
      <c r="K425" s="31">
        <v>475</v>
      </c>
      <c r="L425" s="31">
        <v>435.65</v>
      </c>
      <c r="M425" s="31">
        <v>1.43346</v>
      </c>
      <c r="N425" s="1"/>
      <c r="O425" s="1"/>
    </row>
    <row r="426" spans="1:15" ht="12.75" customHeight="1">
      <c r="A426" s="31">
        <v>416</v>
      </c>
      <c r="B426" s="31" t="s">
        <v>518</v>
      </c>
      <c r="C426" s="31">
        <v>247.25</v>
      </c>
      <c r="D426" s="40">
        <v>253.13333333333333</v>
      </c>
      <c r="E426" s="40">
        <v>239.61666666666667</v>
      </c>
      <c r="F426" s="40">
        <v>231.98333333333335</v>
      </c>
      <c r="G426" s="40">
        <v>218.4666666666667</v>
      </c>
      <c r="H426" s="40">
        <v>260.76666666666665</v>
      </c>
      <c r="I426" s="40">
        <v>274.2833333333333</v>
      </c>
      <c r="J426" s="40">
        <v>281.91666666666663</v>
      </c>
      <c r="K426" s="31">
        <v>266.64999999999998</v>
      </c>
      <c r="L426" s="31">
        <v>245.5</v>
      </c>
      <c r="M426" s="31">
        <v>4.07925</v>
      </c>
      <c r="N426" s="1"/>
      <c r="O426" s="1"/>
    </row>
    <row r="427" spans="1:15" ht="12.75" customHeight="1">
      <c r="A427" s="31">
        <v>417</v>
      </c>
      <c r="B427" s="31" t="s">
        <v>511</v>
      </c>
      <c r="C427" s="31">
        <v>78.5</v>
      </c>
      <c r="D427" s="40">
        <v>78.066666666666663</v>
      </c>
      <c r="E427" s="40">
        <v>76.033333333333331</v>
      </c>
      <c r="F427" s="40">
        <v>73.566666666666663</v>
      </c>
      <c r="G427" s="40">
        <v>71.533333333333331</v>
      </c>
      <c r="H427" s="40">
        <v>80.533333333333331</v>
      </c>
      <c r="I427" s="40">
        <v>82.566666666666663</v>
      </c>
      <c r="J427" s="40">
        <v>85.033333333333331</v>
      </c>
      <c r="K427" s="31">
        <v>80.099999999999994</v>
      </c>
      <c r="L427" s="31">
        <v>75.599999999999994</v>
      </c>
      <c r="M427" s="31">
        <v>185.6096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2093.9</v>
      </c>
      <c r="D428" s="40">
        <v>2117.6</v>
      </c>
      <c r="E428" s="40">
        <v>2020.1999999999998</v>
      </c>
      <c r="F428" s="40">
        <v>1946.5</v>
      </c>
      <c r="G428" s="40">
        <v>1849.1</v>
      </c>
      <c r="H428" s="40">
        <v>2191.2999999999997</v>
      </c>
      <c r="I428" s="40">
        <v>2288.7000000000003</v>
      </c>
      <c r="J428" s="40">
        <v>2362.3999999999996</v>
      </c>
      <c r="K428" s="31">
        <v>2215</v>
      </c>
      <c r="L428" s="31">
        <v>2043.9</v>
      </c>
      <c r="M428" s="31">
        <v>24.593969999999999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1561.65</v>
      </c>
      <c r="D429" s="40">
        <v>1573.2</v>
      </c>
      <c r="E429" s="40">
        <v>1536.6000000000001</v>
      </c>
      <c r="F429" s="40">
        <v>1511.5500000000002</v>
      </c>
      <c r="G429" s="40">
        <v>1474.9500000000003</v>
      </c>
      <c r="H429" s="40">
        <v>1598.25</v>
      </c>
      <c r="I429" s="40">
        <v>1634.85</v>
      </c>
      <c r="J429" s="40">
        <v>1659.8999999999999</v>
      </c>
      <c r="K429" s="31">
        <v>1609.8</v>
      </c>
      <c r="L429" s="31">
        <v>1548.15</v>
      </c>
      <c r="M429" s="31">
        <v>10.559329999999999</v>
      </c>
      <c r="N429" s="1"/>
      <c r="O429" s="1"/>
    </row>
    <row r="430" spans="1:15" ht="12.75" customHeight="1">
      <c r="A430" s="31">
        <v>420</v>
      </c>
      <c r="B430" s="31" t="s">
        <v>515</v>
      </c>
      <c r="C430" s="31">
        <v>478.65</v>
      </c>
      <c r="D430" s="40">
        <v>484.05</v>
      </c>
      <c r="E430" s="40">
        <v>471.1</v>
      </c>
      <c r="F430" s="40">
        <v>463.55</v>
      </c>
      <c r="G430" s="40">
        <v>450.6</v>
      </c>
      <c r="H430" s="40">
        <v>491.6</v>
      </c>
      <c r="I430" s="40">
        <v>504.54999999999995</v>
      </c>
      <c r="J430" s="40">
        <v>512.1</v>
      </c>
      <c r="K430" s="31">
        <v>497</v>
      </c>
      <c r="L430" s="31">
        <v>476.5</v>
      </c>
      <c r="M430" s="31">
        <v>9.5125700000000002</v>
      </c>
      <c r="N430" s="1"/>
      <c r="O430" s="1"/>
    </row>
    <row r="431" spans="1:15" ht="12.75" customHeight="1">
      <c r="A431" s="31">
        <v>421</v>
      </c>
      <c r="B431" s="31" t="s">
        <v>512</v>
      </c>
      <c r="C431" s="31">
        <v>95.9</v>
      </c>
      <c r="D431" s="40">
        <v>96.8</v>
      </c>
      <c r="E431" s="40">
        <v>94.6</v>
      </c>
      <c r="F431" s="40">
        <v>93.3</v>
      </c>
      <c r="G431" s="40">
        <v>91.1</v>
      </c>
      <c r="H431" s="40">
        <v>98.1</v>
      </c>
      <c r="I431" s="40">
        <v>100.30000000000001</v>
      </c>
      <c r="J431" s="40">
        <v>101.6</v>
      </c>
      <c r="K431" s="31">
        <v>99</v>
      </c>
      <c r="L431" s="31">
        <v>95.5</v>
      </c>
      <c r="M431" s="31">
        <v>1.8404199999999999</v>
      </c>
      <c r="N431" s="1"/>
      <c r="O431" s="1"/>
    </row>
    <row r="432" spans="1:15" ht="12.75" customHeight="1">
      <c r="A432" s="31">
        <v>422</v>
      </c>
      <c r="B432" s="31" t="s">
        <v>514</v>
      </c>
      <c r="C432" s="31">
        <v>276.3</v>
      </c>
      <c r="D432" s="40">
        <v>280.43333333333334</v>
      </c>
      <c r="E432" s="40">
        <v>270.86666666666667</v>
      </c>
      <c r="F432" s="40">
        <v>265.43333333333334</v>
      </c>
      <c r="G432" s="40">
        <v>255.86666666666667</v>
      </c>
      <c r="H432" s="40">
        <v>285.86666666666667</v>
      </c>
      <c r="I432" s="40">
        <v>295.43333333333339</v>
      </c>
      <c r="J432" s="40">
        <v>300.86666666666667</v>
      </c>
      <c r="K432" s="31">
        <v>290</v>
      </c>
      <c r="L432" s="31">
        <v>275</v>
      </c>
      <c r="M432" s="31">
        <v>4.5671900000000001</v>
      </c>
      <c r="N432" s="1"/>
      <c r="O432" s="1"/>
    </row>
    <row r="433" spans="1:15" ht="12.75" customHeight="1">
      <c r="A433" s="31">
        <v>423</v>
      </c>
      <c r="B433" s="31" t="s">
        <v>516</v>
      </c>
      <c r="C433" s="31">
        <v>569.54999999999995</v>
      </c>
      <c r="D433" s="40">
        <v>569.2166666666667</v>
      </c>
      <c r="E433" s="40">
        <v>560.43333333333339</v>
      </c>
      <c r="F433" s="40">
        <v>551.31666666666672</v>
      </c>
      <c r="G433" s="40">
        <v>542.53333333333342</v>
      </c>
      <c r="H433" s="40">
        <v>578.33333333333337</v>
      </c>
      <c r="I433" s="40">
        <v>587.11666666666667</v>
      </c>
      <c r="J433" s="40">
        <v>596.23333333333335</v>
      </c>
      <c r="K433" s="31">
        <v>578</v>
      </c>
      <c r="L433" s="31">
        <v>560.1</v>
      </c>
      <c r="M433" s="31">
        <v>1.10341</v>
      </c>
      <c r="N433" s="1"/>
      <c r="O433" s="1"/>
    </row>
    <row r="434" spans="1:15" ht="12.75" customHeight="1">
      <c r="A434" s="31">
        <v>424</v>
      </c>
      <c r="B434" s="31" t="s">
        <v>517</v>
      </c>
      <c r="C434" s="31">
        <v>369.15</v>
      </c>
      <c r="D434" s="40">
        <v>371.5</v>
      </c>
      <c r="E434" s="40">
        <v>363.2</v>
      </c>
      <c r="F434" s="40">
        <v>357.25</v>
      </c>
      <c r="G434" s="40">
        <v>348.95</v>
      </c>
      <c r="H434" s="40">
        <v>377.45</v>
      </c>
      <c r="I434" s="40">
        <v>385.74999999999994</v>
      </c>
      <c r="J434" s="40">
        <v>391.7</v>
      </c>
      <c r="K434" s="31">
        <v>379.8</v>
      </c>
      <c r="L434" s="31">
        <v>365.55</v>
      </c>
      <c r="M434" s="31">
        <v>4.1655899999999999</v>
      </c>
      <c r="N434" s="1"/>
      <c r="O434" s="1"/>
    </row>
    <row r="435" spans="1:15" ht="12.75" customHeight="1">
      <c r="A435" s="31">
        <v>425</v>
      </c>
      <c r="B435" s="31" t="s">
        <v>519</v>
      </c>
      <c r="C435" s="31">
        <v>2352.9</v>
      </c>
      <c r="D435" s="40">
        <v>2370.7166666666667</v>
      </c>
      <c r="E435" s="40">
        <v>2302.6833333333334</v>
      </c>
      <c r="F435" s="40">
        <v>2252.4666666666667</v>
      </c>
      <c r="G435" s="40">
        <v>2184.4333333333334</v>
      </c>
      <c r="H435" s="40">
        <v>2420.9333333333334</v>
      </c>
      <c r="I435" s="40">
        <v>2488.9666666666672</v>
      </c>
      <c r="J435" s="40">
        <v>2539.1833333333334</v>
      </c>
      <c r="K435" s="31">
        <v>2438.75</v>
      </c>
      <c r="L435" s="31">
        <v>2320.5</v>
      </c>
      <c r="M435" s="31">
        <v>0.18317</v>
      </c>
      <c r="N435" s="1"/>
      <c r="O435" s="1"/>
    </row>
    <row r="436" spans="1:15" ht="12.75" customHeight="1">
      <c r="A436" s="31">
        <v>426</v>
      </c>
      <c r="B436" s="31" t="s">
        <v>520</v>
      </c>
      <c r="C436" s="31">
        <v>791.75</v>
      </c>
      <c r="D436" s="40">
        <v>788.93333333333339</v>
      </c>
      <c r="E436" s="40">
        <v>770.36666666666679</v>
      </c>
      <c r="F436" s="40">
        <v>748.98333333333335</v>
      </c>
      <c r="G436" s="40">
        <v>730.41666666666674</v>
      </c>
      <c r="H436" s="40">
        <v>810.31666666666683</v>
      </c>
      <c r="I436" s="40">
        <v>828.88333333333344</v>
      </c>
      <c r="J436" s="40">
        <v>850.26666666666688</v>
      </c>
      <c r="K436" s="31">
        <v>807.5</v>
      </c>
      <c r="L436" s="31">
        <v>767.55</v>
      </c>
      <c r="M436" s="31">
        <v>6.3423800000000004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770.75</v>
      </c>
      <c r="D437" s="40">
        <v>776.6</v>
      </c>
      <c r="E437" s="40">
        <v>759.2</v>
      </c>
      <c r="F437" s="40">
        <v>747.65</v>
      </c>
      <c r="G437" s="40">
        <v>730.25</v>
      </c>
      <c r="H437" s="40">
        <v>788.15000000000009</v>
      </c>
      <c r="I437" s="40">
        <v>805.55</v>
      </c>
      <c r="J437" s="40">
        <v>817.10000000000014</v>
      </c>
      <c r="K437" s="31">
        <v>794</v>
      </c>
      <c r="L437" s="31">
        <v>765.05</v>
      </c>
      <c r="M437" s="31">
        <v>28.94426</v>
      </c>
      <c r="N437" s="1"/>
      <c r="O437" s="1"/>
    </row>
    <row r="438" spans="1:15" ht="12.75" customHeight="1">
      <c r="A438" s="31">
        <v>428</v>
      </c>
      <c r="B438" s="31" t="s">
        <v>521</v>
      </c>
      <c r="C438" s="31">
        <v>458.35</v>
      </c>
      <c r="D438" s="40">
        <v>462.58333333333331</v>
      </c>
      <c r="E438" s="40">
        <v>442.86666666666662</v>
      </c>
      <c r="F438" s="40">
        <v>427.38333333333333</v>
      </c>
      <c r="G438" s="40">
        <v>407.66666666666663</v>
      </c>
      <c r="H438" s="40">
        <v>478.06666666666661</v>
      </c>
      <c r="I438" s="40">
        <v>497.7833333333333</v>
      </c>
      <c r="J438" s="40">
        <v>513.26666666666665</v>
      </c>
      <c r="K438" s="31">
        <v>482.3</v>
      </c>
      <c r="L438" s="31">
        <v>447.1</v>
      </c>
      <c r="M438" s="31">
        <v>5.1883999999999997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540.5</v>
      </c>
      <c r="D439" s="40">
        <v>539.88333333333333</v>
      </c>
      <c r="E439" s="40">
        <v>535.4666666666667</v>
      </c>
      <c r="F439" s="40">
        <v>530.43333333333339</v>
      </c>
      <c r="G439" s="40">
        <v>526.01666666666677</v>
      </c>
      <c r="H439" s="40">
        <v>544.91666666666663</v>
      </c>
      <c r="I439" s="40">
        <v>549.33333333333337</v>
      </c>
      <c r="J439" s="40">
        <v>554.36666666666656</v>
      </c>
      <c r="K439" s="31">
        <v>544.29999999999995</v>
      </c>
      <c r="L439" s="31">
        <v>534.85</v>
      </c>
      <c r="M439" s="31">
        <v>13.380750000000001</v>
      </c>
      <c r="N439" s="1"/>
      <c r="O439" s="1"/>
    </row>
    <row r="440" spans="1:15" ht="12.75" customHeight="1">
      <c r="A440" s="31">
        <v>430</v>
      </c>
      <c r="B440" s="31" t="s">
        <v>524</v>
      </c>
      <c r="C440" s="31">
        <v>631.20000000000005</v>
      </c>
      <c r="D440" s="40">
        <v>636.51666666666677</v>
      </c>
      <c r="E440" s="40">
        <v>618.08333333333348</v>
      </c>
      <c r="F440" s="40">
        <v>604.9666666666667</v>
      </c>
      <c r="G440" s="40">
        <v>586.53333333333342</v>
      </c>
      <c r="H440" s="40">
        <v>649.63333333333355</v>
      </c>
      <c r="I440" s="40">
        <v>668.06666666666672</v>
      </c>
      <c r="J440" s="40">
        <v>681.18333333333362</v>
      </c>
      <c r="K440" s="31">
        <v>654.95000000000005</v>
      </c>
      <c r="L440" s="31">
        <v>623.4</v>
      </c>
      <c r="M440" s="31">
        <v>0.53164</v>
      </c>
      <c r="N440" s="1"/>
      <c r="O440" s="1"/>
    </row>
    <row r="441" spans="1:15" ht="12.75" customHeight="1">
      <c r="A441" s="31">
        <v>431</v>
      </c>
      <c r="B441" s="31" t="s">
        <v>522</v>
      </c>
      <c r="C441" s="31">
        <v>435.8</v>
      </c>
      <c r="D441" s="40">
        <v>433.93333333333334</v>
      </c>
      <c r="E441" s="40">
        <v>413.86666666666667</v>
      </c>
      <c r="F441" s="40">
        <v>391.93333333333334</v>
      </c>
      <c r="G441" s="40">
        <v>371.86666666666667</v>
      </c>
      <c r="H441" s="40">
        <v>455.86666666666667</v>
      </c>
      <c r="I441" s="40">
        <v>475.93333333333339</v>
      </c>
      <c r="J441" s="40">
        <v>497.86666666666667</v>
      </c>
      <c r="K441" s="31">
        <v>454</v>
      </c>
      <c r="L441" s="31">
        <v>412</v>
      </c>
      <c r="M441" s="31">
        <v>2.6544500000000002</v>
      </c>
      <c r="N441" s="1"/>
      <c r="O441" s="1"/>
    </row>
    <row r="442" spans="1:15" ht="12.75" customHeight="1">
      <c r="A442" s="31">
        <v>432</v>
      </c>
      <c r="B442" s="31" t="s">
        <v>523</v>
      </c>
      <c r="C442" s="31">
        <v>2179.8000000000002</v>
      </c>
      <c r="D442" s="40">
        <v>2181.65</v>
      </c>
      <c r="E442" s="40">
        <v>2113.3000000000002</v>
      </c>
      <c r="F442" s="40">
        <v>2046.8000000000002</v>
      </c>
      <c r="G442" s="40">
        <v>1978.4500000000003</v>
      </c>
      <c r="H442" s="40">
        <v>2248.15</v>
      </c>
      <c r="I442" s="40">
        <v>2316.4999999999995</v>
      </c>
      <c r="J442" s="40">
        <v>2383</v>
      </c>
      <c r="K442" s="31">
        <v>2250</v>
      </c>
      <c r="L442" s="31">
        <v>2115.15</v>
      </c>
      <c r="M442" s="31">
        <v>2.18493</v>
      </c>
      <c r="N442" s="1"/>
      <c r="O442" s="1"/>
    </row>
    <row r="443" spans="1:15" ht="12.75" customHeight="1">
      <c r="A443" s="31">
        <v>433</v>
      </c>
      <c r="B443" s="31" t="s">
        <v>525</v>
      </c>
      <c r="C443" s="31">
        <v>495.8</v>
      </c>
      <c r="D443" s="40">
        <v>499.13333333333338</v>
      </c>
      <c r="E443" s="40">
        <v>488.46666666666675</v>
      </c>
      <c r="F443" s="40">
        <v>481.13333333333338</v>
      </c>
      <c r="G443" s="40">
        <v>470.46666666666675</v>
      </c>
      <c r="H443" s="40">
        <v>506.46666666666675</v>
      </c>
      <c r="I443" s="40">
        <v>517.13333333333344</v>
      </c>
      <c r="J443" s="40">
        <v>524.4666666666667</v>
      </c>
      <c r="K443" s="31">
        <v>509.8</v>
      </c>
      <c r="L443" s="31">
        <v>491.8</v>
      </c>
      <c r="M443" s="31">
        <v>1.32799</v>
      </c>
      <c r="N443" s="1"/>
      <c r="O443" s="1"/>
    </row>
    <row r="444" spans="1:15" ht="12.75" customHeight="1">
      <c r="A444" s="31">
        <v>434</v>
      </c>
      <c r="B444" s="31" t="s">
        <v>526</v>
      </c>
      <c r="C444" s="31">
        <v>6.85</v>
      </c>
      <c r="D444" s="40">
        <v>6.8999999999999995</v>
      </c>
      <c r="E444" s="40">
        <v>6.7499999999999991</v>
      </c>
      <c r="F444" s="40">
        <v>6.6499999999999995</v>
      </c>
      <c r="G444" s="40">
        <v>6.4999999999999991</v>
      </c>
      <c r="H444" s="40">
        <v>6.9999999999999991</v>
      </c>
      <c r="I444" s="40">
        <v>7.1499999999999995</v>
      </c>
      <c r="J444" s="40">
        <v>7.2499999999999991</v>
      </c>
      <c r="K444" s="31">
        <v>7.05</v>
      </c>
      <c r="L444" s="31">
        <v>6.8</v>
      </c>
      <c r="M444" s="31">
        <v>240.03174999999999</v>
      </c>
      <c r="N444" s="1"/>
      <c r="O444" s="1"/>
    </row>
    <row r="445" spans="1:15" ht="12.75" customHeight="1">
      <c r="A445" s="31">
        <v>435</v>
      </c>
      <c r="B445" s="31" t="s">
        <v>513</v>
      </c>
      <c r="C445" s="31">
        <v>401.05</v>
      </c>
      <c r="D445" s="40">
        <v>401.51666666666665</v>
      </c>
      <c r="E445" s="40">
        <v>393.5333333333333</v>
      </c>
      <c r="F445" s="40">
        <v>386.01666666666665</v>
      </c>
      <c r="G445" s="40">
        <v>378.0333333333333</v>
      </c>
      <c r="H445" s="40">
        <v>409.0333333333333</v>
      </c>
      <c r="I445" s="40">
        <v>417.01666666666665</v>
      </c>
      <c r="J445" s="40">
        <v>424.5333333333333</v>
      </c>
      <c r="K445" s="31">
        <v>409.5</v>
      </c>
      <c r="L445" s="31">
        <v>394</v>
      </c>
      <c r="M445" s="31">
        <v>7.5998299999999999</v>
      </c>
      <c r="N445" s="1"/>
      <c r="O445" s="1"/>
    </row>
    <row r="446" spans="1:15" ht="12.75" customHeight="1">
      <c r="A446" s="31">
        <v>436</v>
      </c>
      <c r="B446" s="31" t="s">
        <v>527</v>
      </c>
      <c r="C446" s="31">
        <v>1025.4000000000001</v>
      </c>
      <c r="D446" s="40">
        <v>1019.6166666666668</v>
      </c>
      <c r="E446" s="40">
        <v>1008.7833333333335</v>
      </c>
      <c r="F446" s="40">
        <v>992.16666666666674</v>
      </c>
      <c r="G446" s="40">
        <v>981.33333333333348</v>
      </c>
      <c r="H446" s="40">
        <v>1036.2333333333336</v>
      </c>
      <c r="I446" s="40">
        <v>1047.0666666666666</v>
      </c>
      <c r="J446" s="40">
        <v>1063.6833333333336</v>
      </c>
      <c r="K446" s="31">
        <v>1030.45</v>
      </c>
      <c r="L446" s="31">
        <v>1003</v>
      </c>
      <c r="M446" s="31">
        <v>0.45955000000000001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606.5</v>
      </c>
      <c r="D447" s="40">
        <v>607.9666666666667</v>
      </c>
      <c r="E447" s="40">
        <v>594.03333333333342</v>
      </c>
      <c r="F447" s="40">
        <v>581.56666666666672</v>
      </c>
      <c r="G447" s="40">
        <v>567.63333333333344</v>
      </c>
      <c r="H447" s="40">
        <v>620.43333333333339</v>
      </c>
      <c r="I447" s="40">
        <v>634.36666666666679</v>
      </c>
      <c r="J447" s="40">
        <v>646.83333333333337</v>
      </c>
      <c r="K447" s="31">
        <v>621.9</v>
      </c>
      <c r="L447" s="31">
        <v>595.5</v>
      </c>
      <c r="M447" s="31">
        <v>16.371220000000001</v>
      </c>
      <c r="N447" s="1"/>
      <c r="O447" s="1"/>
    </row>
    <row r="448" spans="1:15" ht="12.75" customHeight="1">
      <c r="A448" s="31">
        <v>438</v>
      </c>
      <c r="B448" s="31" t="s">
        <v>532</v>
      </c>
      <c r="C448" s="31">
        <v>1502.55</v>
      </c>
      <c r="D448" s="40">
        <v>1482.8499999999997</v>
      </c>
      <c r="E448" s="40">
        <v>1431.7999999999993</v>
      </c>
      <c r="F448" s="40">
        <v>1361.0499999999995</v>
      </c>
      <c r="G448" s="40">
        <v>1309.9999999999991</v>
      </c>
      <c r="H448" s="40">
        <v>1553.5999999999995</v>
      </c>
      <c r="I448" s="40">
        <v>1604.65</v>
      </c>
      <c r="J448" s="40">
        <v>1675.3999999999996</v>
      </c>
      <c r="K448" s="31">
        <v>1533.9</v>
      </c>
      <c r="L448" s="31">
        <v>1412.1</v>
      </c>
      <c r="M448" s="31">
        <v>8.0085099999999994</v>
      </c>
      <c r="N448" s="1"/>
      <c r="O448" s="1"/>
    </row>
    <row r="449" spans="1:15" ht="12.75" customHeight="1">
      <c r="A449" s="31">
        <v>439</v>
      </c>
      <c r="B449" s="31" t="s">
        <v>533</v>
      </c>
      <c r="C449" s="31">
        <v>13833.45</v>
      </c>
      <c r="D449" s="40">
        <v>13876.65</v>
      </c>
      <c r="E449" s="40">
        <v>13543.349999999999</v>
      </c>
      <c r="F449" s="40">
        <v>13253.249999999998</v>
      </c>
      <c r="G449" s="40">
        <v>12919.949999999997</v>
      </c>
      <c r="H449" s="40">
        <v>14166.75</v>
      </c>
      <c r="I449" s="40">
        <v>14500.05</v>
      </c>
      <c r="J449" s="40">
        <v>14790.150000000001</v>
      </c>
      <c r="K449" s="31">
        <v>14209.95</v>
      </c>
      <c r="L449" s="31">
        <v>13586.55</v>
      </c>
      <c r="M449" s="31">
        <v>3.0439999999999998E-2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892</v>
      </c>
      <c r="D450" s="40">
        <v>901.01666666666677</v>
      </c>
      <c r="E450" s="40">
        <v>870.98333333333358</v>
      </c>
      <c r="F450" s="40">
        <v>849.96666666666681</v>
      </c>
      <c r="G450" s="40">
        <v>819.93333333333362</v>
      </c>
      <c r="H450" s="40">
        <v>922.03333333333353</v>
      </c>
      <c r="I450" s="40">
        <v>952.06666666666661</v>
      </c>
      <c r="J450" s="40">
        <v>973.08333333333348</v>
      </c>
      <c r="K450" s="31">
        <v>931.05</v>
      </c>
      <c r="L450" s="31">
        <v>880</v>
      </c>
      <c r="M450" s="31">
        <v>15.90577</v>
      </c>
      <c r="N450" s="1"/>
      <c r="O450" s="1"/>
    </row>
    <row r="451" spans="1:15" ht="12.75" customHeight="1">
      <c r="A451" s="31">
        <v>441</v>
      </c>
      <c r="B451" s="31" t="s">
        <v>534</v>
      </c>
      <c r="C451" s="31">
        <v>213.85</v>
      </c>
      <c r="D451" s="40">
        <v>216.85</v>
      </c>
      <c r="E451" s="40">
        <v>208.7</v>
      </c>
      <c r="F451" s="40">
        <v>203.54999999999998</v>
      </c>
      <c r="G451" s="40">
        <v>195.39999999999998</v>
      </c>
      <c r="H451" s="40">
        <v>222</v>
      </c>
      <c r="I451" s="40">
        <v>230.15000000000003</v>
      </c>
      <c r="J451" s="40">
        <v>235.3</v>
      </c>
      <c r="K451" s="31">
        <v>225</v>
      </c>
      <c r="L451" s="31">
        <v>211.7</v>
      </c>
      <c r="M451" s="31">
        <v>24.44641</v>
      </c>
      <c r="N451" s="1"/>
      <c r="O451" s="1"/>
    </row>
    <row r="452" spans="1:15" ht="12.75" customHeight="1">
      <c r="A452" s="31">
        <v>442</v>
      </c>
      <c r="B452" s="31" t="s">
        <v>535</v>
      </c>
      <c r="C452" s="31">
        <v>1222.0999999999999</v>
      </c>
      <c r="D452" s="40">
        <v>1233.4166666666667</v>
      </c>
      <c r="E452" s="40">
        <v>1198.6833333333334</v>
      </c>
      <c r="F452" s="40">
        <v>1175.2666666666667</v>
      </c>
      <c r="G452" s="40">
        <v>1140.5333333333333</v>
      </c>
      <c r="H452" s="40">
        <v>1256.8333333333335</v>
      </c>
      <c r="I452" s="40">
        <v>1291.5666666666666</v>
      </c>
      <c r="J452" s="40">
        <v>1314.9833333333336</v>
      </c>
      <c r="K452" s="31">
        <v>1268.1500000000001</v>
      </c>
      <c r="L452" s="31">
        <v>1210</v>
      </c>
      <c r="M452" s="31">
        <v>2.1476299999999999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812.75</v>
      </c>
      <c r="D453" s="40">
        <v>819.75</v>
      </c>
      <c r="E453" s="40">
        <v>800.45</v>
      </c>
      <c r="F453" s="40">
        <v>788.15000000000009</v>
      </c>
      <c r="G453" s="40">
        <v>768.85000000000014</v>
      </c>
      <c r="H453" s="40">
        <v>832.05</v>
      </c>
      <c r="I453" s="40">
        <v>851.34999999999991</v>
      </c>
      <c r="J453" s="40">
        <v>863.64999999999986</v>
      </c>
      <c r="K453" s="31">
        <v>839.05</v>
      </c>
      <c r="L453" s="31">
        <v>807.45</v>
      </c>
      <c r="M453" s="31">
        <v>19.513839999999998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6029.8</v>
      </c>
      <c r="D454" s="40">
        <v>6147.833333333333</v>
      </c>
      <c r="E454" s="40">
        <v>5881.9666666666662</v>
      </c>
      <c r="F454" s="40">
        <v>5734.1333333333332</v>
      </c>
      <c r="G454" s="40">
        <v>5468.2666666666664</v>
      </c>
      <c r="H454" s="40">
        <v>6295.6666666666661</v>
      </c>
      <c r="I454" s="40">
        <v>6561.5333333333328</v>
      </c>
      <c r="J454" s="40">
        <v>6709.3666666666659</v>
      </c>
      <c r="K454" s="31">
        <v>6413.7</v>
      </c>
      <c r="L454" s="31">
        <v>6000</v>
      </c>
      <c r="M454" s="31">
        <v>2.5746500000000001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486.1</v>
      </c>
      <c r="D455" s="40">
        <v>492.25</v>
      </c>
      <c r="E455" s="40">
        <v>472.25</v>
      </c>
      <c r="F455" s="40">
        <v>458.4</v>
      </c>
      <c r="G455" s="40">
        <v>438.4</v>
      </c>
      <c r="H455" s="40">
        <v>506.1</v>
      </c>
      <c r="I455" s="40">
        <v>526.1</v>
      </c>
      <c r="J455" s="40">
        <v>539.95000000000005</v>
      </c>
      <c r="K455" s="31">
        <v>512.25</v>
      </c>
      <c r="L455" s="31">
        <v>478.4</v>
      </c>
      <c r="M455" s="31">
        <v>400.44848999999999</v>
      </c>
      <c r="N455" s="1"/>
      <c r="O455" s="1"/>
    </row>
    <row r="456" spans="1:15" ht="12.75" customHeight="1">
      <c r="A456" s="31">
        <v>446</v>
      </c>
      <c r="B456" s="31" t="s">
        <v>536</v>
      </c>
      <c r="C456" s="31">
        <v>268.8</v>
      </c>
      <c r="D456" s="40">
        <v>272.75</v>
      </c>
      <c r="E456" s="40">
        <v>258.60000000000002</v>
      </c>
      <c r="F456" s="40">
        <v>248.40000000000003</v>
      </c>
      <c r="G456" s="40">
        <v>234.25000000000006</v>
      </c>
      <c r="H456" s="40">
        <v>282.95</v>
      </c>
      <c r="I456" s="40">
        <v>297.09999999999997</v>
      </c>
      <c r="J456" s="40">
        <v>307.29999999999995</v>
      </c>
      <c r="K456" s="31">
        <v>286.89999999999998</v>
      </c>
      <c r="L456" s="31">
        <v>262.55</v>
      </c>
      <c r="M456" s="31">
        <v>62.679859999999998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227.65</v>
      </c>
      <c r="D457" s="40">
        <v>230.01666666666665</v>
      </c>
      <c r="E457" s="40">
        <v>221.6333333333333</v>
      </c>
      <c r="F457" s="40">
        <v>215.61666666666665</v>
      </c>
      <c r="G457" s="40">
        <v>207.23333333333329</v>
      </c>
      <c r="H457" s="40">
        <v>236.0333333333333</v>
      </c>
      <c r="I457" s="40">
        <v>244.41666666666663</v>
      </c>
      <c r="J457" s="40">
        <v>250.43333333333331</v>
      </c>
      <c r="K457" s="31">
        <v>238.4</v>
      </c>
      <c r="L457" s="31">
        <v>224</v>
      </c>
      <c r="M457" s="31">
        <v>624.59802000000002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1165.05</v>
      </c>
      <c r="D458" s="40">
        <v>1169.2833333333333</v>
      </c>
      <c r="E458" s="40">
        <v>1141.7666666666667</v>
      </c>
      <c r="F458" s="40">
        <v>1118.4833333333333</v>
      </c>
      <c r="G458" s="40">
        <v>1090.9666666666667</v>
      </c>
      <c r="H458" s="40">
        <v>1192.5666666666666</v>
      </c>
      <c r="I458" s="40">
        <v>1220.083333333333</v>
      </c>
      <c r="J458" s="40">
        <v>1243.3666666666666</v>
      </c>
      <c r="K458" s="31">
        <v>1196.8</v>
      </c>
      <c r="L458" s="31">
        <v>1146</v>
      </c>
      <c r="M458" s="31">
        <v>96.210009999999997</v>
      </c>
      <c r="N458" s="1"/>
      <c r="O458" s="1"/>
    </row>
    <row r="459" spans="1:15" ht="12.75" customHeight="1">
      <c r="A459" s="31">
        <v>449</v>
      </c>
      <c r="B459" s="31" t="s">
        <v>872</v>
      </c>
      <c r="C459" s="31">
        <v>760.65</v>
      </c>
      <c r="D459" s="40">
        <v>772.06666666666661</v>
      </c>
      <c r="E459" s="40">
        <v>747.13333333333321</v>
      </c>
      <c r="F459" s="40">
        <v>733.61666666666656</v>
      </c>
      <c r="G459" s="40">
        <v>708.68333333333317</v>
      </c>
      <c r="H459" s="40">
        <v>785.58333333333326</v>
      </c>
      <c r="I459" s="40">
        <v>810.51666666666665</v>
      </c>
      <c r="J459" s="40">
        <v>824.0333333333333</v>
      </c>
      <c r="K459" s="31">
        <v>797</v>
      </c>
      <c r="L459" s="31">
        <v>758.55</v>
      </c>
      <c r="M459" s="31">
        <v>0.55169999999999997</v>
      </c>
      <c r="N459" s="1"/>
      <c r="O459" s="1"/>
    </row>
    <row r="460" spans="1:15" ht="12.75" customHeight="1">
      <c r="A460" s="31">
        <v>450</v>
      </c>
      <c r="B460" s="31" t="s">
        <v>528</v>
      </c>
      <c r="C460" s="31">
        <v>2060</v>
      </c>
      <c r="D460" s="40">
        <v>2018.8666666666668</v>
      </c>
      <c r="E460" s="40">
        <v>1963.7333333333336</v>
      </c>
      <c r="F460" s="40">
        <v>1867.4666666666667</v>
      </c>
      <c r="G460" s="40">
        <v>1812.3333333333335</v>
      </c>
      <c r="H460" s="40">
        <v>2115.1333333333337</v>
      </c>
      <c r="I460" s="40">
        <v>2170.2666666666669</v>
      </c>
      <c r="J460" s="40">
        <v>2266.5333333333338</v>
      </c>
      <c r="K460" s="31">
        <v>2074</v>
      </c>
      <c r="L460" s="31">
        <v>1922.6</v>
      </c>
      <c r="M460" s="31">
        <v>1.81264</v>
      </c>
      <c r="N460" s="1"/>
      <c r="O460" s="1"/>
    </row>
    <row r="461" spans="1:15" ht="12.75" customHeight="1">
      <c r="A461" s="31">
        <v>451</v>
      </c>
      <c r="B461" s="31" t="s">
        <v>529</v>
      </c>
      <c r="C461" s="31">
        <v>809.15</v>
      </c>
      <c r="D461" s="40">
        <v>809.69999999999993</v>
      </c>
      <c r="E461" s="40">
        <v>759.44999999999982</v>
      </c>
      <c r="F461" s="40">
        <v>709.74999999999989</v>
      </c>
      <c r="G461" s="40">
        <v>659.49999999999977</v>
      </c>
      <c r="H461" s="40">
        <v>859.39999999999986</v>
      </c>
      <c r="I461" s="40">
        <v>909.65000000000009</v>
      </c>
      <c r="J461" s="40">
        <v>959.34999999999991</v>
      </c>
      <c r="K461" s="31">
        <v>859.95</v>
      </c>
      <c r="L461" s="31">
        <v>760</v>
      </c>
      <c r="M461" s="31">
        <v>1.11609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3458.4</v>
      </c>
      <c r="D462" s="40">
        <v>3471.5500000000006</v>
      </c>
      <c r="E462" s="40">
        <v>3427.1500000000015</v>
      </c>
      <c r="F462" s="40">
        <v>3395.900000000001</v>
      </c>
      <c r="G462" s="40">
        <v>3351.5000000000018</v>
      </c>
      <c r="H462" s="40">
        <v>3502.8000000000011</v>
      </c>
      <c r="I462" s="40">
        <v>3547.2</v>
      </c>
      <c r="J462" s="40">
        <v>3578.4500000000007</v>
      </c>
      <c r="K462" s="31">
        <v>3515.95</v>
      </c>
      <c r="L462" s="31">
        <v>3440.3</v>
      </c>
      <c r="M462" s="31">
        <v>31.679359999999999</v>
      </c>
      <c r="N462" s="1"/>
      <c r="O462" s="1"/>
    </row>
    <row r="463" spans="1:15" ht="12.75" customHeight="1">
      <c r="A463" s="31">
        <v>453</v>
      </c>
      <c r="B463" s="31" t="s">
        <v>537</v>
      </c>
      <c r="C463" s="31">
        <v>3827.7</v>
      </c>
      <c r="D463" s="40">
        <v>3853.5666666666671</v>
      </c>
      <c r="E463" s="40">
        <v>3700.4333333333343</v>
      </c>
      <c r="F463" s="40">
        <v>3573.1666666666674</v>
      </c>
      <c r="G463" s="40">
        <v>3420.0333333333347</v>
      </c>
      <c r="H463" s="40">
        <v>3980.8333333333339</v>
      </c>
      <c r="I463" s="40">
        <v>4133.9666666666662</v>
      </c>
      <c r="J463" s="40">
        <v>4261.2333333333336</v>
      </c>
      <c r="K463" s="31">
        <v>4006.7</v>
      </c>
      <c r="L463" s="31">
        <v>3726.3</v>
      </c>
      <c r="M463" s="31">
        <v>0.25890000000000002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1541.3</v>
      </c>
      <c r="D464" s="40">
        <v>1547.7</v>
      </c>
      <c r="E464" s="40">
        <v>1513.6000000000001</v>
      </c>
      <c r="F464" s="40">
        <v>1485.9</v>
      </c>
      <c r="G464" s="40">
        <v>1451.8000000000002</v>
      </c>
      <c r="H464" s="40">
        <v>1575.4</v>
      </c>
      <c r="I464" s="40">
        <v>1609.5</v>
      </c>
      <c r="J464" s="40">
        <v>1637.2</v>
      </c>
      <c r="K464" s="31">
        <v>1581.8</v>
      </c>
      <c r="L464" s="31">
        <v>1520</v>
      </c>
      <c r="M464" s="31">
        <v>19.51782</v>
      </c>
      <c r="N464" s="1"/>
      <c r="O464" s="1"/>
    </row>
    <row r="465" spans="1:15" ht="12.75" customHeight="1">
      <c r="A465" s="31">
        <v>455</v>
      </c>
      <c r="B465" s="31" t="s">
        <v>539</v>
      </c>
      <c r="C465" s="31">
        <v>1730.85</v>
      </c>
      <c r="D465" s="40">
        <v>1706.7666666666667</v>
      </c>
      <c r="E465" s="40">
        <v>1659.6333333333332</v>
      </c>
      <c r="F465" s="40">
        <v>1588.4166666666665</v>
      </c>
      <c r="G465" s="40">
        <v>1541.2833333333331</v>
      </c>
      <c r="H465" s="40">
        <v>1777.9833333333333</v>
      </c>
      <c r="I465" s="40">
        <v>1825.116666666667</v>
      </c>
      <c r="J465" s="40">
        <v>1896.3333333333335</v>
      </c>
      <c r="K465" s="31">
        <v>1753.9</v>
      </c>
      <c r="L465" s="31">
        <v>1635.55</v>
      </c>
      <c r="M465" s="31">
        <v>1.43858</v>
      </c>
      <c r="N465" s="1"/>
      <c r="O465" s="1"/>
    </row>
    <row r="466" spans="1:15" ht="12.75" customHeight="1">
      <c r="A466" s="31">
        <v>456</v>
      </c>
      <c r="B466" s="31" t="s">
        <v>540</v>
      </c>
      <c r="C466" s="31">
        <v>1126.9000000000001</v>
      </c>
      <c r="D466" s="40">
        <v>1146.3</v>
      </c>
      <c r="E466" s="40">
        <v>1097.5999999999999</v>
      </c>
      <c r="F466" s="40">
        <v>1068.3</v>
      </c>
      <c r="G466" s="40">
        <v>1019.5999999999999</v>
      </c>
      <c r="H466" s="40">
        <v>1175.5999999999999</v>
      </c>
      <c r="I466" s="40">
        <v>1224.3000000000002</v>
      </c>
      <c r="J466" s="40">
        <v>1253.5999999999999</v>
      </c>
      <c r="K466" s="31">
        <v>1195</v>
      </c>
      <c r="L466" s="31">
        <v>1117</v>
      </c>
      <c r="M466" s="31">
        <v>1.2819499999999999</v>
      </c>
      <c r="N466" s="1"/>
      <c r="O466" s="1"/>
    </row>
    <row r="467" spans="1:15" ht="12.75" customHeight="1">
      <c r="A467" s="31">
        <v>457</v>
      </c>
      <c r="B467" s="31" t="s">
        <v>544</v>
      </c>
      <c r="C467" s="31">
        <v>1719.35</v>
      </c>
      <c r="D467" s="40">
        <v>1717.0333333333335</v>
      </c>
      <c r="E467" s="40">
        <v>1679.8166666666671</v>
      </c>
      <c r="F467" s="40">
        <v>1640.2833333333335</v>
      </c>
      <c r="G467" s="40">
        <v>1603.0666666666671</v>
      </c>
      <c r="H467" s="40">
        <v>1756.5666666666671</v>
      </c>
      <c r="I467" s="40">
        <v>1793.7833333333338</v>
      </c>
      <c r="J467" s="40">
        <v>1833.3166666666671</v>
      </c>
      <c r="K467" s="31">
        <v>1754.25</v>
      </c>
      <c r="L467" s="31">
        <v>1677.5</v>
      </c>
      <c r="M467" s="31">
        <v>0.57726</v>
      </c>
      <c r="N467" s="1"/>
      <c r="O467" s="1"/>
    </row>
    <row r="468" spans="1:15" ht="12.75" customHeight="1">
      <c r="A468" s="31">
        <v>458</v>
      </c>
      <c r="B468" s="31" t="s">
        <v>541</v>
      </c>
      <c r="C468" s="31">
        <v>1906.15</v>
      </c>
      <c r="D468" s="40">
        <v>1920.0833333333333</v>
      </c>
      <c r="E468" s="40">
        <v>1867.0666666666666</v>
      </c>
      <c r="F468" s="40">
        <v>1827.9833333333333</v>
      </c>
      <c r="G468" s="40">
        <v>1774.9666666666667</v>
      </c>
      <c r="H468" s="40">
        <v>1959.1666666666665</v>
      </c>
      <c r="I468" s="40">
        <v>2012.1833333333334</v>
      </c>
      <c r="J468" s="40">
        <v>2051.2666666666664</v>
      </c>
      <c r="K468" s="31">
        <v>1973.1</v>
      </c>
      <c r="L468" s="31">
        <v>1881</v>
      </c>
      <c r="M468" s="31">
        <v>0.3024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2391.3000000000002</v>
      </c>
      <c r="D469" s="40">
        <v>2412.2333333333336</v>
      </c>
      <c r="E469" s="40">
        <v>2332.0666666666671</v>
      </c>
      <c r="F469" s="40">
        <v>2272.8333333333335</v>
      </c>
      <c r="G469" s="40">
        <v>2192.666666666667</v>
      </c>
      <c r="H469" s="40">
        <v>2471.4666666666672</v>
      </c>
      <c r="I469" s="40">
        <v>2551.6333333333332</v>
      </c>
      <c r="J469" s="40">
        <v>2610.8666666666672</v>
      </c>
      <c r="K469" s="31">
        <v>2492.4</v>
      </c>
      <c r="L469" s="31">
        <v>2353</v>
      </c>
      <c r="M469" s="31">
        <v>13.613289999999999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2753.15</v>
      </c>
      <c r="D470" s="40">
        <v>2764.8166666666671</v>
      </c>
      <c r="E470" s="40">
        <v>2723.6333333333341</v>
      </c>
      <c r="F470" s="40">
        <v>2694.1166666666672</v>
      </c>
      <c r="G470" s="40">
        <v>2652.9333333333343</v>
      </c>
      <c r="H470" s="40">
        <v>2794.3333333333339</v>
      </c>
      <c r="I470" s="40">
        <v>2835.5166666666673</v>
      </c>
      <c r="J470" s="40">
        <v>2865.0333333333338</v>
      </c>
      <c r="K470" s="31">
        <v>2806</v>
      </c>
      <c r="L470" s="31">
        <v>2735.3</v>
      </c>
      <c r="M470" s="31">
        <v>1.2785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512.04999999999995</v>
      </c>
      <c r="D471" s="40">
        <v>514.98333333333323</v>
      </c>
      <c r="E471" s="40">
        <v>504.96666666666647</v>
      </c>
      <c r="F471" s="40">
        <v>497.88333333333321</v>
      </c>
      <c r="G471" s="40">
        <v>487.86666666666645</v>
      </c>
      <c r="H471" s="40">
        <v>522.06666666666649</v>
      </c>
      <c r="I471" s="40">
        <v>532.08333333333314</v>
      </c>
      <c r="J471" s="40">
        <v>539.16666666666652</v>
      </c>
      <c r="K471" s="31">
        <v>525</v>
      </c>
      <c r="L471" s="31">
        <v>507.9</v>
      </c>
      <c r="M471" s="31">
        <v>5.83012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1112.8</v>
      </c>
      <c r="D472" s="40">
        <v>1117.9833333333333</v>
      </c>
      <c r="E472" s="40">
        <v>1096.4166666666667</v>
      </c>
      <c r="F472" s="40">
        <v>1080.0333333333333</v>
      </c>
      <c r="G472" s="40">
        <v>1058.4666666666667</v>
      </c>
      <c r="H472" s="40">
        <v>1134.3666666666668</v>
      </c>
      <c r="I472" s="40">
        <v>1155.9333333333334</v>
      </c>
      <c r="J472" s="40">
        <v>1172.3166666666668</v>
      </c>
      <c r="K472" s="31">
        <v>1139.55</v>
      </c>
      <c r="L472" s="31">
        <v>1101.5999999999999</v>
      </c>
      <c r="M472" s="31">
        <v>7.2444300000000004</v>
      </c>
      <c r="N472" s="1"/>
      <c r="O472" s="1"/>
    </row>
    <row r="473" spans="1:15" ht="12.75" customHeight="1">
      <c r="A473" s="31">
        <v>463</v>
      </c>
      <c r="B473" s="31" t="s">
        <v>542</v>
      </c>
      <c r="C473" s="31">
        <v>47.45</v>
      </c>
      <c r="D473" s="40">
        <v>46.033333333333339</v>
      </c>
      <c r="E473" s="40">
        <v>44.616666666666674</v>
      </c>
      <c r="F473" s="40">
        <v>41.783333333333339</v>
      </c>
      <c r="G473" s="40">
        <v>40.366666666666674</v>
      </c>
      <c r="H473" s="40">
        <v>48.866666666666674</v>
      </c>
      <c r="I473" s="40">
        <v>50.283333333333346</v>
      </c>
      <c r="J473" s="40">
        <v>53.116666666666674</v>
      </c>
      <c r="K473" s="31">
        <v>47.45</v>
      </c>
      <c r="L473" s="31">
        <v>43.2</v>
      </c>
      <c r="M473" s="31">
        <v>786.85446000000002</v>
      </c>
      <c r="N473" s="1"/>
      <c r="O473" s="1"/>
    </row>
    <row r="474" spans="1:15" ht="12.75" customHeight="1">
      <c r="A474" s="31">
        <v>464</v>
      </c>
      <c r="B474" s="31" t="s">
        <v>543</v>
      </c>
      <c r="C474" s="31">
        <v>166.8</v>
      </c>
      <c r="D474" s="40">
        <v>170.79999999999998</v>
      </c>
      <c r="E474" s="40">
        <v>160.64999999999998</v>
      </c>
      <c r="F474" s="40">
        <v>154.5</v>
      </c>
      <c r="G474" s="40">
        <v>144.35</v>
      </c>
      <c r="H474" s="40">
        <v>176.94999999999996</v>
      </c>
      <c r="I474" s="40">
        <v>187.1</v>
      </c>
      <c r="J474" s="40">
        <v>193.24999999999994</v>
      </c>
      <c r="K474" s="31">
        <v>180.95</v>
      </c>
      <c r="L474" s="31">
        <v>164.65</v>
      </c>
      <c r="M474" s="31">
        <v>5.6650900000000002</v>
      </c>
      <c r="N474" s="1"/>
      <c r="O474" s="1"/>
    </row>
    <row r="475" spans="1:15" ht="12.75" customHeight="1">
      <c r="A475" s="31">
        <v>465</v>
      </c>
      <c r="B475" s="31" t="s">
        <v>530</v>
      </c>
      <c r="C475" s="31">
        <v>10491.1</v>
      </c>
      <c r="D475" s="40">
        <v>10596.366666666667</v>
      </c>
      <c r="E475" s="40">
        <v>10314.733333333334</v>
      </c>
      <c r="F475" s="40">
        <v>10138.366666666667</v>
      </c>
      <c r="G475" s="40">
        <v>9856.7333333333336</v>
      </c>
      <c r="H475" s="40">
        <v>10772.733333333334</v>
      </c>
      <c r="I475" s="40">
        <v>11054.366666666669</v>
      </c>
      <c r="J475" s="40">
        <v>11230.733333333334</v>
      </c>
      <c r="K475" s="31">
        <v>10878</v>
      </c>
      <c r="L475" s="31">
        <v>10420</v>
      </c>
      <c r="M475" s="31">
        <v>0.10946</v>
      </c>
      <c r="N475" s="1"/>
      <c r="O475" s="1"/>
    </row>
    <row r="476" spans="1:15" ht="12.75" customHeight="1">
      <c r="A476" s="31">
        <v>466</v>
      </c>
      <c r="B476" s="31" t="s">
        <v>873</v>
      </c>
      <c r="C476" s="31">
        <v>84.05</v>
      </c>
      <c r="D476" s="40">
        <v>83.36666666666666</v>
      </c>
      <c r="E476" s="40">
        <v>82.683333333333323</v>
      </c>
      <c r="F476" s="40">
        <v>81.316666666666663</v>
      </c>
      <c r="G476" s="40">
        <v>80.633333333333326</v>
      </c>
      <c r="H476" s="40">
        <v>84.73333333333332</v>
      </c>
      <c r="I476" s="40">
        <v>85.416666666666657</v>
      </c>
      <c r="J476" s="40">
        <v>86.783333333333317</v>
      </c>
      <c r="K476" s="31">
        <v>84.05</v>
      </c>
      <c r="L476" s="31">
        <v>82</v>
      </c>
      <c r="M476" s="31">
        <v>100.99500999999999</v>
      </c>
      <c r="N476" s="1"/>
      <c r="O476" s="1"/>
    </row>
    <row r="477" spans="1:15" ht="12.75" customHeight="1">
      <c r="A477" s="31">
        <v>467</v>
      </c>
      <c r="B477" s="31" t="s">
        <v>531</v>
      </c>
      <c r="C477" s="31">
        <v>40.75</v>
      </c>
      <c r="D477" s="40">
        <v>41.483333333333334</v>
      </c>
      <c r="E477" s="40">
        <v>39.466666666666669</v>
      </c>
      <c r="F477" s="40">
        <v>38.183333333333337</v>
      </c>
      <c r="G477" s="40">
        <v>36.166666666666671</v>
      </c>
      <c r="H477" s="40">
        <v>42.766666666666666</v>
      </c>
      <c r="I477" s="40">
        <v>44.783333333333331</v>
      </c>
      <c r="J477" s="40">
        <v>46.066666666666663</v>
      </c>
      <c r="K477" s="31">
        <v>43.5</v>
      </c>
      <c r="L477" s="31">
        <v>40.200000000000003</v>
      </c>
      <c r="M477" s="31">
        <v>81.377279999999999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709.85</v>
      </c>
      <c r="D478" s="40">
        <v>715.36666666666667</v>
      </c>
      <c r="E478" s="40">
        <v>699.48333333333335</v>
      </c>
      <c r="F478" s="40">
        <v>689.11666666666667</v>
      </c>
      <c r="G478" s="40">
        <v>673.23333333333335</v>
      </c>
      <c r="H478" s="40">
        <v>725.73333333333335</v>
      </c>
      <c r="I478" s="40">
        <v>741.61666666666679</v>
      </c>
      <c r="J478" s="40">
        <v>751.98333333333335</v>
      </c>
      <c r="K478" s="31">
        <v>731.25</v>
      </c>
      <c r="L478" s="31">
        <v>705</v>
      </c>
      <c r="M478" s="31">
        <v>17.146460000000001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1586.8</v>
      </c>
      <c r="D479" s="40">
        <v>1597.7333333333333</v>
      </c>
      <c r="E479" s="40">
        <v>1556.8666666666668</v>
      </c>
      <c r="F479" s="40">
        <v>1526.9333333333334</v>
      </c>
      <c r="G479" s="40">
        <v>1486.0666666666668</v>
      </c>
      <c r="H479" s="40">
        <v>1627.6666666666667</v>
      </c>
      <c r="I479" s="40">
        <v>1668.5333333333331</v>
      </c>
      <c r="J479" s="40">
        <v>1698.4666666666667</v>
      </c>
      <c r="K479" s="31">
        <v>1638.6</v>
      </c>
      <c r="L479" s="31">
        <v>1567.8</v>
      </c>
      <c r="M479" s="31">
        <v>2.4480300000000002</v>
      </c>
      <c r="N479" s="1"/>
      <c r="O479" s="1"/>
    </row>
    <row r="480" spans="1:15" ht="12.75" customHeight="1">
      <c r="A480" s="31">
        <v>470</v>
      </c>
      <c r="B480" s="31" t="s">
        <v>545</v>
      </c>
      <c r="C480" s="31">
        <v>13.35</v>
      </c>
      <c r="D480" s="40">
        <v>13.450000000000001</v>
      </c>
      <c r="E480" s="40">
        <v>13.150000000000002</v>
      </c>
      <c r="F480" s="40">
        <v>12.950000000000001</v>
      </c>
      <c r="G480" s="40">
        <v>12.650000000000002</v>
      </c>
      <c r="H480" s="40">
        <v>13.650000000000002</v>
      </c>
      <c r="I480" s="40">
        <v>13.950000000000003</v>
      </c>
      <c r="J480" s="40">
        <v>14.150000000000002</v>
      </c>
      <c r="K480" s="31">
        <v>13.75</v>
      </c>
      <c r="L480" s="31">
        <v>13.25</v>
      </c>
      <c r="M480" s="31">
        <v>37.251339999999999</v>
      </c>
      <c r="N480" s="1"/>
      <c r="O480" s="1"/>
    </row>
    <row r="481" spans="1:15" ht="12.75" customHeight="1">
      <c r="A481" s="31">
        <v>471</v>
      </c>
      <c r="B481" s="31" t="s">
        <v>546</v>
      </c>
      <c r="C481" s="31">
        <v>486.5</v>
      </c>
      <c r="D481" s="40">
        <v>492.83333333333331</v>
      </c>
      <c r="E481" s="40">
        <v>475.66666666666663</v>
      </c>
      <c r="F481" s="40">
        <v>464.83333333333331</v>
      </c>
      <c r="G481" s="40">
        <v>447.66666666666663</v>
      </c>
      <c r="H481" s="40">
        <v>503.66666666666663</v>
      </c>
      <c r="I481" s="40">
        <v>520.83333333333326</v>
      </c>
      <c r="J481" s="40">
        <v>531.66666666666663</v>
      </c>
      <c r="K481" s="31">
        <v>510</v>
      </c>
      <c r="L481" s="31">
        <v>482</v>
      </c>
      <c r="M481" s="31">
        <v>2.3189899999999999</v>
      </c>
      <c r="N481" s="1"/>
      <c r="O481" s="1"/>
    </row>
    <row r="482" spans="1:15" ht="12.75" customHeight="1">
      <c r="A482" s="31">
        <v>472</v>
      </c>
      <c r="B482" s="31" t="s">
        <v>548</v>
      </c>
      <c r="C482" s="31">
        <v>139.15</v>
      </c>
      <c r="D482" s="40">
        <v>139.83333333333334</v>
      </c>
      <c r="E482" s="40">
        <v>135.7166666666667</v>
      </c>
      <c r="F482" s="40">
        <v>132.28333333333336</v>
      </c>
      <c r="G482" s="40">
        <v>128.16666666666671</v>
      </c>
      <c r="H482" s="40">
        <v>143.26666666666668</v>
      </c>
      <c r="I482" s="40">
        <v>147.3833333333333</v>
      </c>
      <c r="J482" s="40">
        <v>150.81666666666666</v>
      </c>
      <c r="K482" s="31">
        <v>143.94999999999999</v>
      </c>
      <c r="L482" s="31">
        <v>136.4</v>
      </c>
      <c r="M482" s="31">
        <v>11.261509999999999</v>
      </c>
      <c r="N482" s="1"/>
      <c r="O482" s="1"/>
    </row>
    <row r="483" spans="1:15" ht="12.75" customHeight="1">
      <c r="A483" s="31">
        <v>473</v>
      </c>
      <c r="B483" s="31" t="s">
        <v>549</v>
      </c>
      <c r="C483" s="31">
        <v>19.05</v>
      </c>
      <c r="D483" s="40">
        <v>19.216666666666669</v>
      </c>
      <c r="E483" s="40">
        <v>18.783333333333339</v>
      </c>
      <c r="F483" s="40">
        <v>18.516666666666669</v>
      </c>
      <c r="G483" s="40">
        <v>18.083333333333339</v>
      </c>
      <c r="H483" s="40">
        <v>19.483333333333338</v>
      </c>
      <c r="I483" s="40">
        <v>19.916666666666668</v>
      </c>
      <c r="J483" s="40">
        <v>20.183333333333337</v>
      </c>
      <c r="K483" s="31">
        <v>19.649999999999999</v>
      </c>
      <c r="L483" s="31">
        <v>18.95</v>
      </c>
      <c r="M483" s="31">
        <v>24.930610000000001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7653.8</v>
      </c>
      <c r="D484" s="40">
        <v>7671</v>
      </c>
      <c r="E484" s="40">
        <v>7533.4</v>
      </c>
      <c r="F484" s="40">
        <v>7413</v>
      </c>
      <c r="G484" s="40">
        <v>7275.4</v>
      </c>
      <c r="H484" s="40">
        <v>7791.4</v>
      </c>
      <c r="I484" s="40">
        <v>7929</v>
      </c>
      <c r="J484" s="40">
        <v>8049.4</v>
      </c>
      <c r="K484" s="31">
        <v>7808.6</v>
      </c>
      <c r="L484" s="31">
        <v>7550.6</v>
      </c>
      <c r="M484" s="31">
        <v>3.83629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43.85</v>
      </c>
      <c r="D485" s="40">
        <v>44.933333333333337</v>
      </c>
      <c r="E485" s="40">
        <v>42.516666666666673</v>
      </c>
      <c r="F485" s="40">
        <v>41.183333333333337</v>
      </c>
      <c r="G485" s="40">
        <v>38.766666666666673</v>
      </c>
      <c r="H485" s="40">
        <v>46.266666666666673</v>
      </c>
      <c r="I485" s="40">
        <v>48.68333333333333</v>
      </c>
      <c r="J485" s="40">
        <v>50.016666666666673</v>
      </c>
      <c r="K485" s="31">
        <v>47.35</v>
      </c>
      <c r="L485" s="31">
        <v>43.6</v>
      </c>
      <c r="M485" s="31">
        <v>175.14055999999999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716.5</v>
      </c>
      <c r="D486" s="40">
        <v>723.44999999999993</v>
      </c>
      <c r="E486" s="40">
        <v>699.79999999999984</v>
      </c>
      <c r="F486" s="40">
        <v>683.09999999999991</v>
      </c>
      <c r="G486" s="40">
        <v>659.44999999999982</v>
      </c>
      <c r="H486" s="40">
        <v>740.14999999999986</v>
      </c>
      <c r="I486" s="40">
        <v>763.8</v>
      </c>
      <c r="J486" s="40">
        <v>780.49999999999989</v>
      </c>
      <c r="K486" s="31">
        <v>747.1</v>
      </c>
      <c r="L486" s="31">
        <v>706.75</v>
      </c>
      <c r="M486" s="31">
        <v>20.412780000000001</v>
      </c>
      <c r="N486" s="1"/>
      <c r="O486" s="1"/>
    </row>
    <row r="487" spans="1:15" ht="12.75" customHeight="1">
      <c r="A487" s="31">
        <v>477</v>
      </c>
      <c r="B487" s="31" t="s">
        <v>547</v>
      </c>
      <c r="C487" s="31">
        <v>1021.2</v>
      </c>
      <c r="D487" s="40">
        <v>1014.8833333333333</v>
      </c>
      <c r="E487" s="40">
        <v>986.56666666666661</v>
      </c>
      <c r="F487" s="40">
        <v>951.93333333333328</v>
      </c>
      <c r="G487" s="40">
        <v>923.61666666666656</v>
      </c>
      <c r="H487" s="40">
        <v>1049.5166666666667</v>
      </c>
      <c r="I487" s="40">
        <v>1077.8333333333335</v>
      </c>
      <c r="J487" s="40">
        <v>1112.4666666666667</v>
      </c>
      <c r="K487" s="31">
        <v>1043.2</v>
      </c>
      <c r="L487" s="31">
        <v>980.25</v>
      </c>
      <c r="M487" s="31">
        <v>4.0638899999999998</v>
      </c>
      <c r="N487" s="1"/>
      <c r="O487" s="1"/>
    </row>
    <row r="488" spans="1:15" ht="12.75" customHeight="1">
      <c r="A488" s="31">
        <v>478</v>
      </c>
      <c r="B488" s="31" t="s">
        <v>552</v>
      </c>
      <c r="C488" s="31">
        <v>552.70000000000005</v>
      </c>
      <c r="D488" s="40">
        <v>562.11666666666667</v>
      </c>
      <c r="E488" s="40">
        <v>538.0333333333333</v>
      </c>
      <c r="F488" s="40">
        <v>523.36666666666667</v>
      </c>
      <c r="G488" s="40">
        <v>499.2833333333333</v>
      </c>
      <c r="H488" s="40">
        <v>576.7833333333333</v>
      </c>
      <c r="I488" s="40">
        <v>600.86666666666656</v>
      </c>
      <c r="J488" s="40">
        <v>615.5333333333333</v>
      </c>
      <c r="K488" s="31">
        <v>586.20000000000005</v>
      </c>
      <c r="L488" s="31">
        <v>547.45000000000005</v>
      </c>
      <c r="M488" s="31">
        <v>1.0241499999999999</v>
      </c>
      <c r="N488" s="1"/>
      <c r="O488" s="1"/>
    </row>
    <row r="489" spans="1:15" ht="12.75" customHeight="1">
      <c r="A489" s="31">
        <v>479</v>
      </c>
      <c r="B489" s="31" t="s">
        <v>553</v>
      </c>
      <c r="C489" s="31">
        <v>35.549999999999997</v>
      </c>
      <c r="D489" s="40">
        <v>35.533333333333331</v>
      </c>
      <c r="E489" s="40">
        <v>34.816666666666663</v>
      </c>
      <c r="F489" s="40">
        <v>34.083333333333329</v>
      </c>
      <c r="G489" s="40">
        <v>33.36666666666666</v>
      </c>
      <c r="H489" s="40">
        <v>36.266666666666666</v>
      </c>
      <c r="I489" s="40">
        <v>36.983333333333334</v>
      </c>
      <c r="J489" s="40">
        <v>37.716666666666669</v>
      </c>
      <c r="K489" s="31">
        <v>36.25</v>
      </c>
      <c r="L489" s="31">
        <v>34.799999999999997</v>
      </c>
      <c r="M489" s="31">
        <v>23.794229999999999</v>
      </c>
      <c r="N489" s="1"/>
      <c r="O489" s="1"/>
    </row>
    <row r="490" spans="1:15" ht="12.75" customHeight="1">
      <c r="A490" s="31">
        <v>480</v>
      </c>
      <c r="B490" s="31" t="s">
        <v>554</v>
      </c>
      <c r="C490" s="31">
        <v>1067.05</v>
      </c>
      <c r="D490" s="40">
        <v>1092.8333333333333</v>
      </c>
      <c r="E490" s="40">
        <v>1017.2166666666665</v>
      </c>
      <c r="F490" s="40">
        <v>967.38333333333321</v>
      </c>
      <c r="G490" s="40">
        <v>891.76666666666642</v>
      </c>
      <c r="H490" s="40">
        <v>1142.6666666666665</v>
      </c>
      <c r="I490" s="40">
        <v>1218.2833333333333</v>
      </c>
      <c r="J490" s="40">
        <v>1268.1166666666666</v>
      </c>
      <c r="K490" s="31">
        <v>1168.45</v>
      </c>
      <c r="L490" s="31">
        <v>1043</v>
      </c>
      <c r="M490" s="31">
        <v>1.17116</v>
      </c>
      <c r="N490" s="1"/>
      <c r="O490" s="1"/>
    </row>
    <row r="491" spans="1:15" ht="12.75" customHeight="1">
      <c r="A491" s="31">
        <v>481</v>
      </c>
      <c r="B491" s="31" t="s">
        <v>556</v>
      </c>
      <c r="C491" s="31">
        <v>296.60000000000002</v>
      </c>
      <c r="D491" s="40">
        <v>302.75</v>
      </c>
      <c r="E491" s="40">
        <v>287.85000000000002</v>
      </c>
      <c r="F491" s="40">
        <v>279.10000000000002</v>
      </c>
      <c r="G491" s="40">
        <v>264.20000000000005</v>
      </c>
      <c r="H491" s="40">
        <v>311.5</v>
      </c>
      <c r="I491" s="40">
        <v>326.39999999999998</v>
      </c>
      <c r="J491" s="40">
        <v>335.15</v>
      </c>
      <c r="K491" s="31">
        <v>317.64999999999998</v>
      </c>
      <c r="L491" s="31">
        <v>294</v>
      </c>
      <c r="M491" s="31">
        <v>5.3471000000000002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912.65</v>
      </c>
      <c r="D492" s="40">
        <v>923.23333333333323</v>
      </c>
      <c r="E492" s="40">
        <v>887.56666666666649</v>
      </c>
      <c r="F492" s="40">
        <v>862.48333333333323</v>
      </c>
      <c r="G492" s="40">
        <v>826.81666666666649</v>
      </c>
      <c r="H492" s="40">
        <v>948.31666666666649</v>
      </c>
      <c r="I492" s="40">
        <v>983.98333333333323</v>
      </c>
      <c r="J492" s="40">
        <v>1009.0666666666665</v>
      </c>
      <c r="K492" s="31">
        <v>958.9</v>
      </c>
      <c r="L492" s="31">
        <v>898.15</v>
      </c>
      <c r="M492" s="31">
        <v>4.1817299999999999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328.35</v>
      </c>
      <c r="D493" s="40">
        <v>323.45</v>
      </c>
      <c r="E493" s="40">
        <v>314.5</v>
      </c>
      <c r="F493" s="40">
        <v>300.65000000000003</v>
      </c>
      <c r="G493" s="40">
        <v>291.70000000000005</v>
      </c>
      <c r="H493" s="40">
        <v>337.29999999999995</v>
      </c>
      <c r="I493" s="40">
        <v>346.24999999999989</v>
      </c>
      <c r="J493" s="40">
        <v>360.09999999999991</v>
      </c>
      <c r="K493" s="31">
        <v>332.4</v>
      </c>
      <c r="L493" s="31">
        <v>309.60000000000002</v>
      </c>
      <c r="M493" s="31">
        <v>586.48584000000005</v>
      </c>
      <c r="N493" s="1"/>
      <c r="O493" s="1"/>
    </row>
    <row r="494" spans="1:15" ht="12.75" customHeight="1">
      <c r="A494" s="31">
        <v>484</v>
      </c>
      <c r="B494" s="31" t="s">
        <v>557</v>
      </c>
      <c r="C494" s="31">
        <v>2553.5500000000002</v>
      </c>
      <c r="D494" s="40">
        <v>2581.1666666666665</v>
      </c>
      <c r="E494" s="40">
        <v>2494.3833333333332</v>
      </c>
      <c r="F494" s="40">
        <v>2435.2166666666667</v>
      </c>
      <c r="G494" s="40">
        <v>2348.4333333333334</v>
      </c>
      <c r="H494" s="40">
        <v>2640.333333333333</v>
      </c>
      <c r="I494" s="40">
        <v>2727.1166666666668</v>
      </c>
      <c r="J494" s="40">
        <v>2786.2833333333328</v>
      </c>
      <c r="K494" s="31">
        <v>2667.95</v>
      </c>
      <c r="L494" s="31">
        <v>2522</v>
      </c>
      <c r="M494" s="31">
        <v>0.34205000000000002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236.75</v>
      </c>
      <c r="D495" s="40">
        <v>239.85</v>
      </c>
      <c r="E495" s="40">
        <v>229</v>
      </c>
      <c r="F495" s="40">
        <v>221.25</v>
      </c>
      <c r="G495" s="40">
        <v>210.4</v>
      </c>
      <c r="H495" s="40">
        <v>247.6</v>
      </c>
      <c r="I495" s="40">
        <v>258.44999999999993</v>
      </c>
      <c r="J495" s="40">
        <v>266.2</v>
      </c>
      <c r="K495" s="31">
        <v>250.7</v>
      </c>
      <c r="L495" s="31">
        <v>232.1</v>
      </c>
      <c r="M495" s="31">
        <v>5.9999399999999996</v>
      </c>
      <c r="N495" s="1"/>
      <c r="O495" s="1"/>
    </row>
    <row r="496" spans="1:15" ht="12.75" customHeight="1">
      <c r="A496" s="31">
        <v>486</v>
      </c>
      <c r="B496" s="31" t="s">
        <v>558</v>
      </c>
      <c r="C496" s="31">
        <v>1955.9</v>
      </c>
      <c r="D496" s="40">
        <v>1949.3166666666666</v>
      </c>
      <c r="E496" s="40">
        <v>1927.8333333333333</v>
      </c>
      <c r="F496" s="40">
        <v>1899.7666666666667</v>
      </c>
      <c r="G496" s="40">
        <v>1878.2833333333333</v>
      </c>
      <c r="H496" s="40">
        <v>1977.3833333333332</v>
      </c>
      <c r="I496" s="40">
        <v>1998.8666666666668</v>
      </c>
      <c r="J496" s="40">
        <v>2026.9333333333332</v>
      </c>
      <c r="K496" s="31">
        <v>1970.8</v>
      </c>
      <c r="L496" s="31">
        <v>1921.25</v>
      </c>
      <c r="M496" s="31">
        <v>0.32979999999999998</v>
      </c>
      <c r="N496" s="1"/>
      <c r="O496" s="1"/>
    </row>
    <row r="497" spans="1:15" ht="12.75" customHeight="1">
      <c r="A497" s="31">
        <v>487</v>
      </c>
      <c r="B497" s="31" t="s">
        <v>551</v>
      </c>
      <c r="C497" s="31">
        <v>573.75</v>
      </c>
      <c r="D497" s="40">
        <v>577.01666666666665</v>
      </c>
      <c r="E497" s="40">
        <v>558.0333333333333</v>
      </c>
      <c r="F497" s="40">
        <v>542.31666666666661</v>
      </c>
      <c r="G497" s="40">
        <v>523.33333333333326</v>
      </c>
      <c r="H497" s="40">
        <v>592.73333333333335</v>
      </c>
      <c r="I497" s="40">
        <v>611.7166666666667</v>
      </c>
      <c r="J497" s="40">
        <v>627.43333333333339</v>
      </c>
      <c r="K497" s="31">
        <v>596</v>
      </c>
      <c r="L497" s="31">
        <v>561.29999999999995</v>
      </c>
      <c r="M497" s="31">
        <v>3.7292700000000001</v>
      </c>
      <c r="N497" s="1"/>
      <c r="O497" s="1"/>
    </row>
    <row r="498" spans="1:15" ht="12.75" customHeight="1">
      <c r="A498" s="31">
        <v>488</v>
      </c>
      <c r="B498" s="31" t="s">
        <v>550</v>
      </c>
      <c r="C498" s="31">
        <v>3999.15</v>
      </c>
      <c r="D498" s="40">
        <v>3999.6666666666665</v>
      </c>
      <c r="E498" s="40">
        <v>3905.0333333333328</v>
      </c>
      <c r="F498" s="40">
        <v>3810.9166666666665</v>
      </c>
      <c r="G498" s="40">
        <v>3716.2833333333328</v>
      </c>
      <c r="H498" s="40">
        <v>4093.7833333333328</v>
      </c>
      <c r="I498" s="40">
        <v>4188.416666666667</v>
      </c>
      <c r="J498" s="40">
        <v>4282.5333333333328</v>
      </c>
      <c r="K498" s="31">
        <v>4094.3</v>
      </c>
      <c r="L498" s="31">
        <v>3905.55</v>
      </c>
      <c r="M498" s="31">
        <v>0.14901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1185.4000000000001</v>
      </c>
      <c r="D499" s="40">
        <v>1199.9166666666667</v>
      </c>
      <c r="E499" s="40">
        <v>1158.4833333333336</v>
      </c>
      <c r="F499" s="40">
        <v>1131.5666666666668</v>
      </c>
      <c r="G499" s="40">
        <v>1090.1333333333337</v>
      </c>
      <c r="H499" s="40">
        <v>1226.8333333333335</v>
      </c>
      <c r="I499" s="40">
        <v>1268.2666666666664</v>
      </c>
      <c r="J499" s="40">
        <v>1295.1833333333334</v>
      </c>
      <c r="K499" s="31">
        <v>1241.3499999999999</v>
      </c>
      <c r="L499" s="31">
        <v>1173</v>
      </c>
      <c r="M499" s="31">
        <v>7.5852700000000004</v>
      </c>
      <c r="N499" s="1"/>
      <c r="O499" s="1"/>
    </row>
    <row r="500" spans="1:15" ht="12.75" customHeight="1">
      <c r="A500" s="31">
        <v>490</v>
      </c>
      <c r="B500" s="31" t="s">
        <v>555</v>
      </c>
      <c r="C500" s="31">
        <v>1887.3</v>
      </c>
      <c r="D500" s="40">
        <v>1914.0833333333333</v>
      </c>
      <c r="E500" s="40">
        <v>1828.2166666666665</v>
      </c>
      <c r="F500" s="40">
        <v>1769.1333333333332</v>
      </c>
      <c r="G500" s="40">
        <v>1683.2666666666664</v>
      </c>
      <c r="H500" s="40">
        <v>1973.1666666666665</v>
      </c>
      <c r="I500" s="40">
        <v>2059.0333333333333</v>
      </c>
      <c r="J500" s="40">
        <v>2118.1166666666668</v>
      </c>
      <c r="K500" s="31">
        <v>1999.95</v>
      </c>
      <c r="L500" s="31">
        <v>1855</v>
      </c>
      <c r="M500" s="31">
        <v>0.72482000000000002</v>
      </c>
      <c r="N500" s="1"/>
      <c r="O500" s="1"/>
    </row>
    <row r="501" spans="1:15" ht="12.75" customHeight="1">
      <c r="A501" s="31">
        <v>491</v>
      </c>
      <c r="B501" s="31" t="s">
        <v>559</v>
      </c>
      <c r="C501" s="31">
        <v>7953.6</v>
      </c>
      <c r="D501" s="40">
        <v>7874.7166666666672</v>
      </c>
      <c r="E501" s="40">
        <v>7749.4333333333343</v>
      </c>
      <c r="F501" s="40">
        <v>7545.2666666666673</v>
      </c>
      <c r="G501" s="40">
        <v>7419.9833333333345</v>
      </c>
      <c r="H501" s="40">
        <v>8078.8833333333341</v>
      </c>
      <c r="I501" s="40">
        <v>8204.1666666666679</v>
      </c>
      <c r="J501" s="40">
        <v>8408.3333333333339</v>
      </c>
      <c r="K501" s="31">
        <v>8000</v>
      </c>
      <c r="L501" s="31">
        <v>7670.55</v>
      </c>
      <c r="M501" s="31">
        <v>0.28865000000000002</v>
      </c>
      <c r="N501" s="1"/>
      <c r="O501" s="1"/>
    </row>
    <row r="502" spans="1:15" ht="12.75" customHeight="1">
      <c r="A502" s="31">
        <v>492</v>
      </c>
      <c r="B502" s="31" t="s">
        <v>560</v>
      </c>
      <c r="C502" s="31">
        <v>148.19999999999999</v>
      </c>
      <c r="D502" s="40">
        <v>148.96666666666667</v>
      </c>
      <c r="E502" s="40">
        <v>142.63333333333333</v>
      </c>
      <c r="F502" s="40">
        <v>137.06666666666666</v>
      </c>
      <c r="G502" s="40">
        <v>130.73333333333332</v>
      </c>
      <c r="H502" s="40">
        <v>154.53333333333333</v>
      </c>
      <c r="I502" s="40">
        <v>160.86666666666665</v>
      </c>
      <c r="J502" s="40">
        <v>166.43333333333334</v>
      </c>
      <c r="K502" s="31">
        <v>155.30000000000001</v>
      </c>
      <c r="L502" s="31">
        <v>143.4</v>
      </c>
      <c r="M502" s="31">
        <v>41.928539999999998</v>
      </c>
      <c r="N502" s="1"/>
      <c r="O502" s="1"/>
    </row>
    <row r="503" spans="1:15" ht="12.75" customHeight="1">
      <c r="A503" s="31">
        <v>493</v>
      </c>
      <c r="B503" s="31" t="s">
        <v>561</v>
      </c>
      <c r="C503" s="31">
        <v>128.35</v>
      </c>
      <c r="D503" s="40">
        <v>129.29999999999998</v>
      </c>
      <c r="E503" s="40">
        <v>121.39999999999998</v>
      </c>
      <c r="F503" s="40">
        <v>114.44999999999999</v>
      </c>
      <c r="G503" s="40">
        <v>106.54999999999998</v>
      </c>
      <c r="H503" s="40">
        <v>136.24999999999997</v>
      </c>
      <c r="I503" s="40">
        <v>144.15</v>
      </c>
      <c r="J503" s="40">
        <v>151.09999999999997</v>
      </c>
      <c r="K503" s="31">
        <v>137.19999999999999</v>
      </c>
      <c r="L503" s="31">
        <v>122.35</v>
      </c>
      <c r="M503" s="31">
        <v>40.6113</v>
      </c>
      <c r="N503" s="1"/>
      <c r="O503" s="1"/>
    </row>
    <row r="504" spans="1:15" ht="12.75" customHeight="1">
      <c r="A504" s="31">
        <v>494</v>
      </c>
      <c r="B504" s="31" t="s">
        <v>562</v>
      </c>
      <c r="C504" s="31">
        <v>568.45000000000005</v>
      </c>
      <c r="D504" s="40">
        <v>567.15</v>
      </c>
      <c r="E504" s="40">
        <v>560.59999999999991</v>
      </c>
      <c r="F504" s="40">
        <v>552.74999999999989</v>
      </c>
      <c r="G504" s="40">
        <v>546.19999999999982</v>
      </c>
      <c r="H504" s="40">
        <v>575</v>
      </c>
      <c r="I504" s="40">
        <v>581.54999999999995</v>
      </c>
      <c r="J504" s="40">
        <v>589.40000000000009</v>
      </c>
      <c r="K504" s="31">
        <v>573.70000000000005</v>
      </c>
      <c r="L504" s="31">
        <v>559.29999999999995</v>
      </c>
      <c r="M504" s="31">
        <v>0.42837999999999998</v>
      </c>
      <c r="N504" s="1"/>
      <c r="O504" s="1"/>
    </row>
    <row r="505" spans="1:15" ht="12.75" customHeight="1">
      <c r="A505" s="31">
        <v>495</v>
      </c>
      <c r="B505" s="364" t="s">
        <v>282</v>
      </c>
      <c r="C505" s="364">
        <v>2155.75</v>
      </c>
      <c r="D505" s="365">
        <v>2188.2000000000003</v>
      </c>
      <c r="E505" s="365">
        <v>2093.5500000000006</v>
      </c>
      <c r="F505" s="365">
        <v>2031.3500000000004</v>
      </c>
      <c r="G505" s="365">
        <v>1936.7000000000007</v>
      </c>
      <c r="H505" s="365">
        <v>2250.4000000000005</v>
      </c>
      <c r="I505" s="365">
        <v>2345.0500000000002</v>
      </c>
      <c r="J505" s="365">
        <v>2407.2500000000005</v>
      </c>
      <c r="K505" s="364">
        <v>2282.85</v>
      </c>
      <c r="L505" s="364">
        <v>2126</v>
      </c>
      <c r="M505" s="364">
        <v>1.61266</v>
      </c>
      <c r="N505" s="1"/>
      <c r="O505" s="1"/>
    </row>
    <row r="506" spans="1:15" ht="12.75" customHeight="1">
      <c r="A506" s="31">
        <v>496</v>
      </c>
      <c r="B506" s="366" t="s">
        <v>214</v>
      </c>
      <c r="C506" s="352">
        <v>644.04999999999995</v>
      </c>
      <c r="D506" s="367">
        <v>647.5</v>
      </c>
      <c r="E506" s="367">
        <v>634.54999999999995</v>
      </c>
      <c r="F506" s="367">
        <v>625.04999999999995</v>
      </c>
      <c r="G506" s="367">
        <v>612.09999999999991</v>
      </c>
      <c r="H506" s="367">
        <v>657</v>
      </c>
      <c r="I506" s="367">
        <v>669.95</v>
      </c>
      <c r="J506" s="367">
        <v>679.45</v>
      </c>
      <c r="K506" s="352">
        <v>660.45</v>
      </c>
      <c r="L506" s="352">
        <v>638</v>
      </c>
      <c r="M506" s="352">
        <v>57.912170000000003</v>
      </c>
      <c r="N506" s="1"/>
      <c r="O506" s="1"/>
    </row>
    <row r="507" spans="1:15" ht="12.75" customHeight="1">
      <c r="A507" s="31">
        <v>497</v>
      </c>
      <c r="B507" s="366" t="s">
        <v>563</v>
      </c>
      <c r="C507" s="352">
        <v>421.55</v>
      </c>
      <c r="D507" s="367">
        <v>427.26666666666671</v>
      </c>
      <c r="E507" s="367">
        <v>410.43333333333339</v>
      </c>
      <c r="F507" s="367">
        <v>399.31666666666666</v>
      </c>
      <c r="G507" s="367">
        <v>382.48333333333335</v>
      </c>
      <c r="H507" s="367">
        <v>438.38333333333344</v>
      </c>
      <c r="I507" s="367">
        <v>455.21666666666681</v>
      </c>
      <c r="J507" s="367">
        <v>466.33333333333348</v>
      </c>
      <c r="K507" s="352">
        <v>444.1</v>
      </c>
      <c r="L507" s="352">
        <v>416.15</v>
      </c>
      <c r="M507" s="352">
        <v>4.6608400000000003</v>
      </c>
      <c r="N507" s="1"/>
      <c r="O507" s="1"/>
    </row>
    <row r="508" spans="1:15" ht="12.75" customHeight="1">
      <c r="A508" s="31">
        <v>498</v>
      </c>
      <c r="B508" s="366" t="s">
        <v>283</v>
      </c>
      <c r="C508" s="352">
        <v>12.55</v>
      </c>
      <c r="D508" s="367">
        <v>12.65</v>
      </c>
      <c r="E508" s="367">
        <v>12.4</v>
      </c>
      <c r="F508" s="367">
        <v>12.25</v>
      </c>
      <c r="G508" s="367">
        <v>12</v>
      </c>
      <c r="H508" s="367">
        <v>12.8</v>
      </c>
      <c r="I508" s="367">
        <v>13.05</v>
      </c>
      <c r="J508" s="367">
        <v>13.200000000000001</v>
      </c>
      <c r="K508" s="352">
        <v>12.9</v>
      </c>
      <c r="L508" s="352">
        <v>12.5</v>
      </c>
      <c r="M508" s="352">
        <v>846.12273000000005</v>
      </c>
      <c r="N508" s="1"/>
      <c r="O508" s="1"/>
    </row>
    <row r="509" spans="1:15" ht="12.75" customHeight="1">
      <c r="A509" s="31">
        <v>499</v>
      </c>
      <c r="B509" s="351" t="s">
        <v>215</v>
      </c>
      <c r="C509" s="352">
        <v>298.95</v>
      </c>
      <c r="D509" s="367">
        <v>302.28333333333336</v>
      </c>
      <c r="E509" s="367">
        <v>289.56666666666672</v>
      </c>
      <c r="F509" s="367">
        <v>280.18333333333334</v>
      </c>
      <c r="G509" s="367">
        <v>267.4666666666667</v>
      </c>
      <c r="H509" s="367">
        <v>311.66666666666674</v>
      </c>
      <c r="I509" s="367">
        <v>324.38333333333333</v>
      </c>
      <c r="J509" s="367">
        <v>333.76666666666677</v>
      </c>
      <c r="K509" s="352">
        <v>315</v>
      </c>
      <c r="L509" s="352">
        <v>292.89999999999998</v>
      </c>
      <c r="M509" s="352">
        <v>153.65142</v>
      </c>
      <c r="N509" s="1"/>
      <c r="O509" s="1"/>
    </row>
    <row r="510" spans="1:15" ht="12.75" customHeight="1">
      <c r="A510" s="31">
        <v>500</v>
      </c>
      <c r="B510" s="352" t="s">
        <v>564</v>
      </c>
      <c r="C510" s="367">
        <v>444.85</v>
      </c>
      <c r="D510" s="367">
        <v>443.3</v>
      </c>
      <c r="E510" s="367">
        <v>432.8</v>
      </c>
      <c r="F510" s="367">
        <v>420.75</v>
      </c>
      <c r="G510" s="367">
        <v>410.25</v>
      </c>
      <c r="H510" s="367">
        <v>455.35</v>
      </c>
      <c r="I510" s="367">
        <v>465.85</v>
      </c>
      <c r="J510" s="352">
        <v>477.90000000000003</v>
      </c>
      <c r="K510" s="352">
        <v>453.8</v>
      </c>
      <c r="L510" s="352">
        <v>431.25</v>
      </c>
      <c r="M510" s="351">
        <v>21.584299999999999</v>
      </c>
      <c r="N510" s="1"/>
      <c r="O510" s="1"/>
    </row>
    <row r="511" spans="1:15" ht="12.75" customHeight="1">
      <c r="A511" s="31">
        <v>501</v>
      </c>
      <c r="B511" s="352" t="s">
        <v>565</v>
      </c>
      <c r="C511" s="367">
        <v>2015.85</v>
      </c>
      <c r="D511" s="367">
        <v>2010.3333333333333</v>
      </c>
      <c r="E511" s="367">
        <v>1986.5666666666666</v>
      </c>
      <c r="F511" s="367">
        <v>1957.2833333333333</v>
      </c>
      <c r="G511" s="367">
        <v>1933.5166666666667</v>
      </c>
      <c r="H511" s="367">
        <v>2039.6166666666666</v>
      </c>
      <c r="I511" s="367">
        <v>2063.3833333333332</v>
      </c>
      <c r="J511" s="352">
        <v>2092.6666666666665</v>
      </c>
      <c r="K511" s="352">
        <v>2034.1</v>
      </c>
      <c r="L511" s="352">
        <v>1981.05</v>
      </c>
      <c r="M511" s="351">
        <v>0.14693999999999999</v>
      </c>
      <c r="N511" s="1"/>
      <c r="O511" s="1"/>
    </row>
    <row r="512" spans="1:15" ht="12.75" customHeight="1">
      <c r="A512" s="516"/>
      <c r="B512" s="516"/>
      <c r="C512" s="517"/>
      <c r="D512" s="517"/>
      <c r="E512" s="517"/>
      <c r="F512" s="517"/>
      <c r="G512" s="517"/>
      <c r="H512" s="517"/>
      <c r="I512" s="517"/>
      <c r="J512" s="516"/>
      <c r="K512" s="516"/>
      <c r="L512" s="516"/>
      <c r="M512" s="518"/>
      <c r="N512" s="1"/>
      <c r="O512" s="1"/>
    </row>
    <row r="513" spans="1:15" ht="12.75" customHeight="1">
      <c r="A513" s="516"/>
      <c r="B513" s="516"/>
      <c r="C513" s="517"/>
      <c r="D513" s="517"/>
      <c r="E513" s="517"/>
      <c r="F513" s="517"/>
      <c r="G513" s="517"/>
      <c r="H513" s="517"/>
      <c r="I513" s="517"/>
      <c r="J513" s="516"/>
      <c r="K513" s="516"/>
      <c r="L513" s="516"/>
      <c r="M513" s="518"/>
      <c r="N513" s="1"/>
      <c r="O513" s="1"/>
    </row>
    <row r="514" spans="1:15" ht="12.75" customHeight="1">
      <c r="A514" s="516"/>
      <c r="B514" s="516"/>
      <c r="C514" s="517"/>
      <c r="D514" s="517"/>
      <c r="E514" s="517"/>
      <c r="F514" s="517"/>
      <c r="G514" s="517"/>
      <c r="H514" s="517"/>
      <c r="I514" s="517"/>
      <c r="J514" s="516"/>
      <c r="K514" s="516"/>
      <c r="L514" s="516"/>
      <c r="M514" s="518"/>
      <c r="N514" s="1"/>
      <c r="O514" s="1"/>
    </row>
    <row r="515" spans="1:15" ht="12.75" customHeight="1">
      <c r="A515" s="516"/>
      <c r="B515" s="516"/>
      <c r="C515" s="517"/>
      <c r="D515" s="517"/>
      <c r="E515" s="517"/>
      <c r="F515" s="517"/>
      <c r="G515" s="517"/>
      <c r="H515" s="517"/>
      <c r="I515" s="517"/>
      <c r="J515" s="516"/>
      <c r="K515" s="516"/>
      <c r="L515" s="516"/>
      <c r="M515" s="518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567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F10" sqref="F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50"/>
      <c r="B5" s="551"/>
      <c r="C5" s="550"/>
      <c r="D5" s="551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568</v>
      </c>
      <c r="B7" s="552" t="s">
        <v>569</v>
      </c>
      <c r="C7" s="551"/>
      <c r="D7" s="7">
        <f>Main!B10</f>
        <v>44523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570</v>
      </c>
      <c r="B9" s="88" t="s">
        <v>571</v>
      </c>
      <c r="C9" s="88" t="s">
        <v>572</v>
      </c>
      <c r="D9" s="88" t="s">
        <v>573</v>
      </c>
      <c r="E9" s="88" t="s">
        <v>574</v>
      </c>
      <c r="F9" s="88" t="s">
        <v>575</v>
      </c>
      <c r="G9" s="88" t="s">
        <v>576</v>
      </c>
      <c r="H9" s="88" t="s">
        <v>577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44522</v>
      </c>
      <c r="B10" s="32">
        <v>520123</v>
      </c>
      <c r="C10" s="31" t="s">
        <v>1026</v>
      </c>
      <c r="D10" s="31" t="s">
        <v>1027</v>
      </c>
      <c r="E10" s="31" t="s">
        <v>579</v>
      </c>
      <c r="F10" s="90">
        <v>40000</v>
      </c>
      <c r="G10" s="32">
        <v>117.5</v>
      </c>
      <c r="H10" s="32" t="s">
        <v>313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44522</v>
      </c>
      <c r="B11" s="32">
        <v>520123</v>
      </c>
      <c r="C11" s="31" t="s">
        <v>1026</v>
      </c>
      <c r="D11" s="31" t="s">
        <v>1028</v>
      </c>
      <c r="E11" s="31" t="s">
        <v>578</v>
      </c>
      <c r="F11" s="90">
        <v>40000</v>
      </c>
      <c r="G11" s="32">
        <v>117.5</v>
      </c>
      <c r="H11" s="32" t="s">
        <v>313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44522</v>
      </c>
      <c r="B12" s="32">
        <v>519216</v>
      </c>
      <c r="C12" s="31" t="s">
        <v>1029</v>
      </c>
      <c r="D12" s="31" t="s">
        <v>1030</v>
      </c>
      <c r="E12" s="31" t="s">
        <v>578</v>
      </c>
      <c r="F12" s="90">
        <v>140000</v>
      </c>
      <c r="G12" s="32">
        <v>147.72</v>
      </c>
      <c r="H12" s="32" t="s">
        <v>313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44522</v>
      </c>
      <c r="B13" s="32">
        <v>531991</v>
      </c>
      <c r="C13" s="31" t="s">
        <v>1031</v>
      </c>
      <c r="D13" s="31" t="s">
        <v>1032</v>
      </c>
      <c r="E13" s="31" t="s">
        <v>578</v>
      </c>
      <c r="F13" s="90">
        <v>837456</v>
      </c>
      <c r="G13" s="32">
        <v>0.51</v>
      </c>
      <c r="H13" s="32" t="s">
        <v>313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44522</v>
      </c>
      <c r="B14" s="32">
        <v>536965</v>
      </c>
      <c r="C14" s="31" t="s">
        <v>1033</v>
      </c>
      <c r="D14" s="31" t="s">
        <v>1034</v>
      </c>
      <c r="E14" s="31" t="s">
        <v>579</v>
      </c>
      <c r="F14" s="90">
        <v>17238</v>
      </c>
      <c r="G14" s="32">
        <v>7.8</v>
      </c>
      <c r="H14" s="32" t="s">
        <v>313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44522</v>
      </c>
      <c r="B15" s="32">
        <v>536965</v>
      </c>
      <c r="C15" s="31" t="s">
        <v>1033</v>
      </c>
      <c r="D15" s="31" t="s">
        <v>1035</v>
      </c>
      <c r="E15" s="31" t="s">
        <v>578</v>
      </c>
      <c r="F15" s="90">
        <v>19161</v>
      </c>
      <c r="G15" s="32">
        <v>7.79</v>
      </c>
      <c r="H15" s="32" t="s">
        <v>313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44522</v>
      </c>
      <c r="B16" s="32">
        <v>530249</v>
      </c>
      <c r="C16" s="31" t="s">
        <v>1036</v>
      </c>
      <c r="D16" s="31" t="s">
        <v>1037</v>
      </c>
      <c r="E16" s="31" t="s">
        <v>579</v>
      </c>
      <c r="F16" s="90">
        <v>50000</v>
      </c>
      <c r="G16" s="32">
        <v>51.5</v>
      </c>
      <c r="H16" s="32" t="s">
        <v>313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44522</v>
      </c>
      <c r="B17" s="32">
        <v>524440</v>
      </c>
      <c r="C17" s="31" t="s">
        <v>1038</v>
      </c>
      <c r="D17" s="31" t="s">
        <v>1039</v>
      </c>
      <c r="E17" s="31" t="s">
        <v>579</v>
      </c>
      <c r="F17" s="90">
        <v>90000</v>
      </c>
      <c r="G17" s="32">
        <v>30.37</v>
      </c>
      <c r="H17" s="32" t="s">
        <v>313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44522</v>
      </c>
      <c r="B18" s="32">
        <v>539304</v>
      </c>
      <c r="C18" s="31" t="s">
        <v>1040</v>
      </c>
      <c r="D18" s="31" t="s">
        <v>1041</v>
      </c>
      <c r="E18" s="31" t="s">
        <v>578</v>
      </c>
      <c r="F18" s="90">
        <v>75676</v>
      </c>
      <c r="G18" s="32">
        <v>13.83</v>
      </c>
      <c r="H18" s="32" t="s">
        <v>313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44522</v>
      </c>
      <c r="B19" s="32">
        <v>539304</v>
      </c>
      <c r="C19" s="31" t="s">
        <v>1040</v>
      </c>
      <c r="D19" s="31" t="s">
        <v>1042</v>
      </c>
      <c r="E19" s="31" t="s">
        <v>579</v>
      </c>
      <c r="F19" s="90">
        <v>75976</v>
      </c>
      <c r="G19" s="32">
        <v>13.83</v>
      </c>
      <c r="H19" s="32" t="s">
        <v>313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44522</v>
      </c>
      <c r="B20" s="32">
        <v>539198</v>
      </c>
      <c r="C20" s="31" t="s">
        <v>1043</v>
      </c>
      <c r="D20" s="31" t="s">
        <v>1044</v>
      </c>
      <c r="E20" s="31" t="s">
        <v>578</v>
      </c>
      <c r="F20" s="90">
        <v>16904</v>
      </c>
      <c r="G20" s="32">
        <v>5.51</v>
      </c>
      <c r="H20" s="32" t="s">
        <v>313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44522</v>
      </c>
      <c r="B21" s="32">
        <v>539198</v>
      </c>
      <c r="C21" s="31" t="s">
        <v>1043</v>
      </c>
      <c r="D21" s="31" t="s">
        <v>1045</v>
      </c>
      <c r="E21" s="31" t="s">
        <v>579</v>
      </c>
      <c r="F21" s="90">
        <v>16914</v>
      </c>
      <c r="G21" s="32">
        <v>5.51</v>
      </c>
      <c r="H21" s="32" t="s">
        <v>313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44522</v>
      </c>
      <c r="B22" s="32">
        <v>540681</v>
      </c>
      <c r="C22" s="31" t="s">
        <v>1046</v>
      </c>
      <c r="D22" s="31" t="s">
        <v>1047</v>
      </c>
      <c r="E22" s="31" t="s">
        <v>578</v>
      </c>
      <c r="F22" s="90">
        <v>50000</v>
      </c>
      <c r="G22" s="32">
        <v>9.6</v>
      </c>
      <c r="H22" s="32" t="s">
        <v>313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44522</v>
      </c>
      <c r="B23" s="32">
        <v>540681</v>
      </c>
      <c r="C23" s="31" t="s">
        <v>1046</v>
      </c>
      <c r="D23" s="31" t="s">
        <v>1048</v>
      </c>
      <c r="E23" s="31" t="s">
        <v>578</v>
      </c>
      <c r="F23" s="90">
        <v>30000</v>
      </c>
      <c r="G23" s="32">
        <v>9.5</v>
      </c>
      <c r="H23" s="32" t="s">
        <v>313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44522</v>
      </c>
      <c r="B24" s="32">
        <v>540681</v>
      </c>
      <c r="C24" s="31" t="s">
        <v>1046</v>
      </c>
      <c r="D24" s="31" t="s">
        <v>1048</v>
      </c>
      <c r="E24" s="31" t="s">
        <v>579</v>
      </c>
      <c r="F24" s="90">
        <v>10000</v>
      </c>
      <c r="G24" s="32">
        <v>9.6</v>
      </c>
      <c r="H24" s="32" t="s">
        <v>313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44522</v>
      </c>
      <c r="B25" s="32">
        <v>539559</v>
      </c>
      <c r="C25" s="31" t="s">
        <v>1049</v>
      </c>
      <c r="D25" s="31" t="s">
        <v>1050</v>
      </c>
      <c r="E25" s="31" t="s">
        <v>578</v>
      </c>
      <c r="F25" s="90">
        <v>90050</v>
      </c>
      <c r="G25" s="32">
        <v>13.83</v>
      </c>
      <c r="H25" s="32" t="s">
        <v>313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44522</v>
      </c>
      <c r="B26" s="32">
        <v>541778</v>
      </c>
      <c r="C26" s="31" t="s">
        <v>1051</v>
      </c>
      <c r="D26" s="31" t="s">
        <v>1052</v>
      </c>
      <c r="E26" s="31" t="s">
        <v>579</v>
      </c>
      <c r="F26" s="90">
        <v>67631</v>
      </c>
      <c r="G26" s="32">
        <v>359.36</v>
      </c>
      <c r="H26" s="32" t="s">
        <v>313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44522</v>
      </c>
      <c r="B27" s="32">
        <v>539979</v>
      </c>
      <c r="C27" s="31" t="s">
        <v>1053</v>
      </c>
      <c r="D27" s="31" t="s">
        <v>1054</v>
      </c>
      <c r="E27" s="31" t="s">
        <v>578</v>
      </c>
      <c r="F27" s="90">
        <v>16637</v>
      </c>
      <c r="G27" s="32">
        <v>60.45</v>
      </c>
      <c r="H27" s="32" t="s">
        <v>313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44522</v>
      </c>
      <c r="B28" s="32">
        <v>539979</v>
      </c>
      <c r="C28" s="31" t="s">
        <v>1053</v>
      </c>
      <c r="D28" s="31" t="s">
        <v>1055</v>
      </c>
      <c r="E28" s="31" t="s">
        <v>579</v>
      </c>
      <c r="F28" s="90">
        <v>31157</v>
      </c>
      <c r="G28" s="32">
        <v>60.45</v>
      </c>
      <c r="H28" s="32" t="s">
        <v>313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44522</v>
      </c>
      <c r="B29" s="32">
        <v>541299</v>
      </c>
      <c r="C29" s="31" t="s">
        <v>1056</v>
      </c>
      <c r="D29" s="31" t="s">
        <v>1057</v>
      </c>
      <c r="E29" s="31" t="s">
        <v>578</v>
      </c>
      <c r="F29" s="90">
        <v>28000</v>
      </c>
      <c r="G29" s="32">
        <v>30.86</v>
      </c>
      <c r="H29" s="32" t="s">
        <v>313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44522</v>
      </c>
      <c r="B30" s="32">
        <v>523277</v>
      </c>
      <c r="C30" s="31" t="s">
        <v>1058</v>
      </c>
      <c r="D30" s="31" t="s">
        <v>1059</v>
      </c>
      <c r="E30" s="31" t="s">
        <v>579</v>
      </c>
      <c r="F30" s="90">
        <v>4961113</v>
      </c>
      <c r="G30" s="32">
        <v>0.92</v>
      </c>
      <c r="H30" s="32" t="s">
        <v>313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44522</v>
      </c>
      <c r="B31" s="32">
        <v>537709</v>
      </c>
      <c r="C31" s="31" t="s">
        <v>1060</v>
      </c>
      <c r="D31" s="31" t="s">
        <v>1061</v>
      </c>
      <c r="E31" s="31" t="s">
        <v>578</v>
      </c>
      <c r="F31" s="90">
        <v>200929</v>
      </c>
      <c r="G31" s="32">
        <v>4.54</v>
      </c>
      <c r="H31" s="32" t="s">
        <v>313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44522</v>
      </c>
      <c r="B32" s="32">
        <v>519463</v>
      </c>
      <c r="C32" s="31" t="s">
        <v>1062</v>
      </c>
      <c r="D32" s="31" t="s">
        <v>1063</v>
      </c>
      <c r="E32" s="31" t="s">
        <v>578</v>
      </c>
      <c r="F32" s="90">
        <v>8180</v>
      </c>
      <c r="G32" s="32">
        <v>17.88</v>
      </c>
      <c r="H32" s="32" t="s">
        <v>313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44522</v>
      </c>
      <c r="B33" s="32">
        <v>519463</v>
      </c>
      <c r="C33" s="31" t="s">
        <v>1062</v>
      </c>
      <c r="D33" s="31" t="s">
        <v>1064</v>
      </c>
      <c r="E33" s="31" t="s">
        <v>579</v>
      </c>
      <c r="F33" s="90">
        <v>7685</v>
      </c>
      <c r="G33" s="32">
        <v>17.89</v>
      </c>
      <c r="H33" s="32" t="s">
        <v>313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44522</v>
      </c>
      <c r="B34" s="32">
        <v>536868</v>
      </c>
      <c r="C34" s="31" t="s">
        <v>1065</v>
      </c>
      <c r="D34" s="31" t="s">
        <v>1066</v>
      </c>
      <c r="E34" s="31" t="s">
        <v>579</v>
      </c>
      <c r="F34" s="90">
        <v>368276</v>
      </c>
      <c r="G34" s="32">
        <v>32.549999999999997</v>
      </c>
      <c r="H34" s="32" t="s">
        <v>313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44522</v>
      </c>
      <c r="B35" s="32">
        <v>500214</v>
      </c>
      <c r="C35" s="31" t="s">
        <v>1067</v>
      </c>
      <c r="D35" s="31" t="s">
        <v>1068</v>
      </c>
      <c r="E35" s="31" t="s">
        <v>579</v>
      </c>
      <c r="F35" s="90">
        <v>75000</v>
      </c>
      <c r="G35" s="32">
        <v>2220</v>
      </c>
      <c r="H35" s="32" t="s">
        <v>313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44522</v>
      </c>
      <c r="B36" s="32">
        <v>534422</v>
      </c>
      <c r="C36" s="31" t="s">
        <v>1069</v>
      </c>
      <c r="D36" s="31" t="s">
        <v>920</v>
      </c>
      <c r="E36" s="31" t="s">
        <v>579</v>
      </c>
      <c r="F36" s="90">
        <v>91808</v>
      </c>
      <c r="G36" s="32">
        <v>16.420000000000002</v>
      </c>
      <c r="H36" s="32" t="s">
        <v>313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44522</v>
      </c>
      <c r="B37" s="32">
        <v>500259</v>
      </c>
      <c r="C37" s="31" t="s">
        <v>1070</v>
      </c>
      <c r="D37" s="31" t="s">
        <v>1071</v>
      </c>
      <c r="E37" s="31" t="s">
        <v>579</v>
      </c>
      <c r="F37" s="90">
        <v>345000</v>
      </c>
      <c r="G37" s="32">
        <v>123</v>
      </c>
      <c r="H37" s="32" t="s">
        <v>313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44522</v>
      </c>
      <c r="B38" s="32">
        <v>500259</v>
      </c>
      <c r="C38" s="31" t="s">
        <v>1070</v>
      </c>
      <c r="D38" s="31" t="s">
        <v>1072</v>
      </c>
      <c r="E38" s="31" t="s">
        <v>579</v>
      </c>
      <c r="F38" s="90">
        <v>240121</v>
      </c>
      <c r="G38" s="32">
        <v>123</v>
      </c>
      <c r="H38" s="32" t="s">
        <v>313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44522</v>
      </c>
      <c r="B39" s="32">
        <v>500259</v>
      </c>
      <c r="C39" s="31" t="s">
        <v>1070</v>
      </c>
      <c r="D39" s="31" t="s">
        <v>1073</v>
      </c>
      <c r="E39" s="31" t="s">
        <v>578</v>
      </c>
      <c r="F39" s="90">
        <v>1050000</v>
      </c>
      <c r="G39" s="32">
        <v>123</v>
      </c>
      <c r="H39" s="32" t="s">
        <v>313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44522</v>
      </c>
      <c r="B40" s="32">
        <v>539519</v>
      </c>
      <c r="C40" s="31" t="s">
        <v>1074</v>
      </c>
      <c r="D40" s="31" t="s">
        <v>920</v>
      </c>
      <c r="E40" s="31" t="s">
        <v>578</v>
      </c>
      <c r="F40" s="90">
        <v>203235</v>
      </c>
      <c r="G40" s="32">
        <v>18.25</v>
      </c>
      <c r="H40" s="32" t="s">
        <v>313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44522</v>
      </c>
      <c r="B41" s="32">
        <v>539519</v>
      </c>
      <c r="C41" s="31" t="s">
        <v>1074</v>
      </c>
      <c r="D41" s="31" t="s">
        <v>920</v>
      </c>
      <c r="E41" s="31" t="s">
        <v>579</v>
      </c>
      <c r="F41" s="90">
        <v>217671</v>
      </c>
      <c r="G41" s="32">
        <v>21.05</v>
      </c>
      <c r="H41" s="32" t="s">
        <v>313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44522</v>
      </c>
      <c r="B42" s="32">
        <v>530119</v>
      </c>
      <c r="C42" s="31" t="s">
        <v>1075</v>
      </c>
      <c r="D42" s="31" t="s">
        <v>920</v>
      </c>
      <c r="E42" s="31" t="s">
        <v>578</v>
      </c>
      <c r="F42" s="90">
        <v>20500</v>
      </c>
      <c r="G42" s="32">
        <v>98.15</v>
      </c>
      <c r="H42" s="32" t="s">
        <v>313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44522</v>
      </c>
      <c r="B43" s="32">
        <v>530119</v>
      </c>
      <c r="C43" s="31" t="s">
        <v>1075</v>
      </c>
      <c r="D43" s="31" t="s">
        <v>920</v>
      </c>
      <c r="E43" s="31" t="s">
        <v>579</v>
      </c>
      <c r="F43" s="90">
        <v>13500</v>
      </c>
      <c r="G43" s="32">
        <v>98.15</v>
      </c>
      <c r="H43" s="32" t="s">
        <v>313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44522</v>
      </c>
      <c r="B44" s="32">
        <v>543207</v>
      </c>
      <c r="C44" s="31" t="s">
        <v>1076</v>
      </c>
      <c r="D44" s="31" t="s">
        <v>1077</v>
      </c>
      <c r="E44" s="31" t="s">
        <v>578</v>
      </c>
      <c r="F44" s="90">
        <v>69864</v>
      </c>
      <c r="G44" s="32">
        <v>17.77</v>
      </c>
      <c r="H44" s="32" t="s">
        <v>313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44522</v>
      </c>
      <c r="B45" s="32">
        <v>543207</v>
      </c>
      <c r="C45" s="31" t="s">
        <v>1076</v>
      </c>
      <c r="D45" s="31" t="s">
        <v>1078</v>
      </c>
      <c r="E45" s="31" t="s">
        <v>578</v>
      </c>
      <c r="F45" s="90">
        <v>88153</v>
      </c>
      <c r="G45" s="32">
        <v>17.05</v>
      </c>
      <c r="H45" s="32" t="s">
        <v>313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44522</v>
      </c>
      <c r="B46" s="32">
        <v>543207</v>
      </c>
      <c r="C46" s="31" t="s">
        <v>1076</v>
      </c>
      <c r="D46" s="31" t="s">
        <v>1078</v>
      </c>
      <c r="E46" s="31" t="s">
        <v>579</v>
      </c>
      <c r="F46" s="90">
        <v>68549</v>
      </c>
      <c r="G46" s="32">
        <v>16.920000000000002</v>
      </c>
      <c r="H46" s="32" t="s">
        <v>313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44522</v>
      </c>
      <c r="B47" s="32">
        <v>543207</v>
      </c>
      <c r="C47" s="31" t="s">
        <v>1076</v>
      </c>
      <c r="D47" s="31" t="s">
        <v>1077</v>
      </c>
      <c r="E47" s="31" t="s">
        <v>579</v>
      </c>
      <c r="F47" s="90">
        <v>74138</v>
      </c>
      <c r="G47" s="32">
        <v>17.32</v>
      </c>
      <c r="H47" s="32" t="s">
        <v>313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44522</v>
      </c>
      <c r="B48" s="32">
        <v>540386</v>
      </c>
      <c r="C48" s="31" t="s">
        <v>1079</v>
      </c>
      <c r="D48" s="31" t="s">
        <v>1080</v>
      </c>
      <c r="E48" s="31" t="s">
        <v>578</v>
      </c>
      <c r="F48" s="90">
        <v>150000</v>
      </c>
      <c r="G48" s="32">
        <v>24.2</v>
      </c>
      <c r="H48" s="32" t="s">
        <v>313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44522</v>
      </c>
      <c r="B49" s="32">
        <v>540386</v>
      </c>
      <c r="C49" s="31" t="s">
        <v>1079</v>
      </c>
      <c r="D49" s="31" t="s">
        <v>1081</v>
      </c>
      <c r="E49" s="31" t="s">
        <v>578</v>
      </c>
      <c r="F49" s="90">
        <v>150000</v>
      </c>
      <c r="G49" s="32">
        <v>24.2</v>
      </c>
      <c r="H49" s="32" t="s">
        <v>313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44522</v>
      </c>
      <c r="B50" s="32">
        <v>540386</v>
      </c>
      <c r="C50" s="31" t="s">
        <v>1079</v>
      </c>
      <c r="D50" s="31" t="s">
        <v>1082</v>
      </c>
      <c r="E50" s="31" t="s">
        <v>578</v>
      </c>
      <c r="F50" s="90">
        <v>208408</v>
      </c>
      <c r="G50" s="32">
        <v>24.17</v>
      </c>
      <c r="H50" s="32" t="s">
        <v>313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44522</v>
      </c>
      <c r="B51" s="32">
        <v>540386</v>
      </c>
      <c r="C51" s="31" t="s">
        <v>1079</v>
      </c>
      <c r="D51" s="31" t="s">
        <v>1083</v>
      </c>
      <c r="E51" s="31" t="s">
        <v>579</v>
      </c>
      <c r="F51" s="90">
        <v>94000</v>
      </c>
      <c r="G51" s="32">
        <v>24.2</v>
      </c>
      <c r="H51" s="32" t="s">
        <v>313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44522</v>
      </c>
      <c r="B52" s="32">
        <v>540386</v>
      </c>
      <c r="C52" s="31" t="s">
        <v>1079</v>
      </c>
      <c r="D52" s="31" t="s">
        <v>1084</v>
      </c>
      <c r="E52" s="31" t="s">
        <v>578</v>
      </c>
      <c r="F52" s="90">
        <v>100</v>
      </c>
      <c r="G52" s="32">
        <v>23</v>
      </c>
      <c r="H52" s="32" t="s">
        <v>313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44522</v>
      </c>
      <c r="B53" s="32">
        <v>540386</v>
      </c>
      <c r="C53" s="31" t="s">
        <v>1079</v>
      </c>
      <c r="D53" s="31" t="s">
        <v>1085</v>
      </c>
      <c r="E53" s="31" t="s">
        <v>578</v>
      </c>
      <c r="F53" s="90">
        <v>5000</v>
      </c>
      <c r="G53" s="32">
        <v>23.05</v>
      </c>
      <c r="H53" s="32" t="s">
        <v>313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44522</v>
      </c>
      <c r="B54" s="32">
        <v>540386</v>
      </c>
      <c r="C54" s="31" t="s">
        <v>1079</v>
      </c>
      <c r="D54" s="31" t="s">
        <v>1085</v>
      </c>
      <c r="E54" s="31" t="s">
        <v>579</v>
      </c>
      <c r="F54" s="90">
        <v>70047</v>
      </c>
      <c r="G54" s="32">
        <v>24.2</v>
      </c>
      <c r="H54" s="32" t="s">
        <v>313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44522</v>
      </c>
      <c r="B55" s="32">
        <v>540386</v>
      </c>
      <c r="C55" s="31" t="s">
        <v>1079</v>
      </c>
      <c r="D55" s="31" t="s">
        <v>1084</v>
      </c>
      <c r="E55" s="31" t="s">
        <v>579</v>
      </c>
      <c r="F55" s="90">
        <v>70692</v>
      </c>
      <c r="G55" s="32">
        <v>24.01</v>
      </c>
      <c r="H55" s="32" t="s">
        <v>313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44522</v>
      </c>
      <c r="B56" s="32">
        <v>539291</v>
      </c>
      <c r="C56" s="31" t="s">
        <v>1086</v>
      </c>
      <c r="D56" s="31" t="s">
        <v>1078</v>
      </c>
      <c r="E56" s="31" t="s">
        <v>579</v>
      </c>
      <c r="F56" s="90">
        <v>23025</v>
      </c>
      <c r="G56" s="32">
        <v>12.41</v>
      </c>
      <c r="H56" s="32" t="s">
        <v>313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44522</v>
      </c>
      <c r="B57" s="32">
        <v>539291</v>
      </c>
      <c r="C57" s="31" t="s">
        <v>1086</v>
      </c>
      <c r="D57" s="31" t="s">
        <v>1077</v>
      </c>
      <c r="E57" s="31" t="s">
        <v>579</v>
      </c>
      <c r="F57" s="90">
        <v>28592</v>
      </c>
      <c r="G57" s="32">
        <v>12.4</v>
      </c>
      <c r="H57" s="32" t="s">
        <v>313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44522</v>
      </c>
      <c r="B58" s="32">
        <v>539291</v>
      </c>
      <c r="C58" s="31" t="s">
        <v>1086</v>
      </c>
      <c r="D58" s="31" t="s">
        <v>1087</v>
      </c>
      <c r="E58" s="31" t="s">
        <v>578</v>
      </c>
      <c r="F58" s="90">
        <v>58306</v>
      </c>
      <c r="G58" s="32">
        <v>12.43</v>
      </c>
      <c r="H58" s="32" t="s">
        <v>313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44522</v>
      </c>
      <c r="B59" s="32">
        <v>504335</v>
      </c>
      <c r="C59" s="31" t="s">
        <v>1088</v>
      </c>
      <c r="D59" s="31" t="s">
        <v>1089</v>
      </c>
      <c r="E59" s="31" t="s">
        <v>579</v>
      </c>
      <c r="F59" s="90">
        <v>1097532</v>
      </c>
      <c r="G59" s="32">
        <v>0.39</v>
      </c>
      <c r="H59" s="32" t="s">
        <v>313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44522</v>
      </c>
      <c r="B60" s="32">
        <v>524572</v>
      </c>
      <c r="C60" s="31" t="s">
        <v>1090</v>
      </c>
      <c r="D60" s="31" t="s">
        <v>1091</v>
      </c>
      <c r="E60" s="31" t="s">
        <v>579</v>
      </c>
      <c r="F60" s="90">
        <v>80000</v>
      </c>
      <c r="G60" s="32">
        <v>15.3</v>
      </c>
      <c r="H60" s="32" t="s">
        <v>313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44522</v>
      </c>
      <c r="B61" s="32">
        <v>543375</v>
      </c>
      <c r="C61" s="31" t="s">
        <v>1092</v>
      </c>
      <c r="D61" s="31" t="s">
        <v>1093</v>
      </c>
      <c r="E61" s="31" t="s">
        <v>578</v>
      </c>
      <c r="F61" s="90">
        <v>40000</v>
      </c>
      <c r="G61" s="32">
        <v>20.010000000000002</v>
      </c>
      <c r="H61" s="32" t="s">
        <v>313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44522</v>
      </c>
      <c r="B62" s="32">
        <v>543375</v>
      </c>
      <c r="C62" s="20" t="s">
        <v>1092</v>
      </c>
      <c r="D62" s="20" t="s">
        <v>1093</v>
      </c>
      <c r="E62" s="31" t="s">
        <v>579</v>
      </c>
      <c r="F62" s="90">
        <v>10000</v>
      </c>
      <c r="G62" s="32">
        <v>17.02</v>
      </c>
      <c r="H62" s="32" t="s">
        <v>313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44522</v>
      </c>
      <c r="B63" s="32">
        <v>539673</v>
      </c>
      <c r="C63" s="31" t="s">
        <v>1094</v>
      </c>
      <c r="D63" s="31" t="s">
        <v>1095</v>
      </c>
      <c r="E63" s="31" t="s">
        <v>579</v>
      </c>
      <c r="F63" s="90">
        <v>10272</v>
      </c>
      <c r="G63" s="32">
        <v>12.52</v>
      </c>
      <c r="H63" s="32" t="s">
        <v>313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44522</v>
      </c>
      <c r="B64" s="32">
        <v>511577</v>
      </c>
      <c r="C64" s="31" t="s">
        <v>1096</v>
      </c>
      <c r="D64" s="31" t="s">
        <v>1097</v>
      </c>
      <c r="E64" s="31" t="s">
        <v>578</v>
      </c>
      <c r="F64" s="90">
        <v>33702</v>
      </c>
      <c r="G64" s="32">
        <v>14.05</v>
      </c>
      <c r="H64" s="32" t="s">
        <v>313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44522</v>
      </c>
      <c r="B65" s="32">
        <v>543391</v>
      </c>
      <c r="C65" s="31" t="s">
        <v>1098</v>
      </c>
      <c r="D65" s="31" t="s">
        <v>1099</v>
      </c>
      <c r="E65" s="31" t="s">
        <v>578</v>
      </c>
      <c r="F65" s="90">
        <v>156000</v>
      </c>
      <c r="G65" s="32">
        <v>45.15</v>
      </c>
      <c r="H65" s="32" t="s">
        <v>313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44522</v>
      </c>
      <c r="B66" s="32">
        <v>540147</v>
      </c>
      <c r="C66" s="31" t="s">
        <v>1100</v>
      </c>
      <c r="D66" s="31" t="s">
        <v>1101</v>
      </c>
      <c r="E66" s="31" t="s">
        <v>578</v>
      </c>
      <c r="F66" s="90">
        <v>63000</v>
      </c>
      <c r="G66" s="32">
        <v>30.73</v>
      </c>
      <c r="H66" s="32" t="s">
        <v>313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44522</v>
      </c>
      <c r="B67" s="32">
        <v>542025</v>
      </c>
      <c r="C67" s="31" t="s">
        <v>1102</v>
      </c>
      <c r="D67" s="31" t="s">
        <v>1103</v>
      </c>
      <c r="E67" s="31" t="s">
        <v>579</v>
      </c>
      <c r="F67" s="90">
        <v>1104000</v>
      </c>
      <c r="G67" s="32">
        <v>0.38</v>
      </c>
      <c r="H67" s="32" t="s">
        <v>313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44522</v>
      </c>
      <c r="B68" s="32">
        <v>542025</v>
      </c>
      <c r="C68" s="31" t="s">
        <v>1102</v>
      </c>
      <c r="D68" s="31" t="s">
        <v>1104</v>
      </c>
      <c r="E68" s="31" t="s">
        <v>579</v>
      </c>
      <c r="F68" s="90">
        <v>1008000</v>
      </c>
      <c r="G68" s="32">
        <v>0.38</v>
      </c>
      <c r="H68" s="32" t="s">
        <v>313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44522</v>
      </c>
      <c r="B69" s="32">
        <v>542025</v>
      </c>
      <c r="C69" s="31" t="s">
        <v>1102</v>
      </c>
      <c r="D69" s="31" t="s">
        <v>1105</v>
      </c>
      <c r="E69" s="31" t="s">
        <v>579</v>
      </c>
      <c r="F69" s="90">
        <v>2688000</v>
      </c>
      <c r="G69" s="32">
        <v>0.38</v>
      </c>
      <c r="H69" s="32" t="s">
        <v>313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44522</v>
      </c>
      <c r="B70" s="32">
        <v>542025</v>
      </c>
      <c r="C70" s="31" t="s">
        <v>1102</v>
      </c>
      <c r="D70" s="31" t="s">
        <v>1106</v>
      </c>
      <c r="E70" s="31" t="s">
        <v>578</v>
      </c>
      <c r="F70" s="90">
        <v>1008000</v>
      </c>
      <c r="G70" s="32">
        <v>0.38</v>
      </c>
      <c r="H70" s="32" t="s">
        <v>313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44522</v>
      </c>
      <c r="B71" s="32">
        <v>542025</v>
      </c>
      <c r="C71" s="31" t="s">
        <v>1102</v>
      </c>
      <c r="D71" s="31" t="s">
        <v>1106</v>
      </c>
      <c r="E71" s="31" t="s">
        <v>579</v>
      </c>
      <c r="F71" s="90">
        <v>48000</v>
      </c>
      <c r="G71" s="32">
        <v>0.4</v>
      </c>
      <c r="H71" s="32" t="s">
        <v>313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44522</v>
      </c>
      <c r="B72" s="32">
        <v>539406</v>
      </c>
      <c r="C72" s="31" t="s">
        <v>1107</v>
      </c>
      <c r="D72" s="31" t="s">
        <v>1108</v>
      </c>
      <c r="E72" s="31" t="s">
        <v>578</v>
      </c>
      <c r="F72" s="90">
        <v>142000</v>
      </c>
      <c r="G72" s="32">
        <v>35</v>
      </c>
      <c r="H72" s="32" t="s">
        <v>313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44522</v>
      </c>
      <c r="B73" s="32">
        <v>539406</v>
      </c>
      <c r="C73" s="31" t="s">
        <v>1107</v>
      </c>
      <c r="D73" s="31" t="s">
        <v>1109</v>
      </c>
      <c r="E73" s="31" t="s">
        <v>579</v>
      </c>
      <c r="F73" s="90">
        <v>34500</v>
      </c>
      <c r="G73" s="32">
        <v>35</v>
      </c>
      <c r="H73" s="32" t="s">
        <v>313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44522</v>
      </c>
      <c r="B74" s="32">
        <v>539406</v>
      </c>
      <c r="C74" s="31" t="s">
        <v>1107</v>
      </c>
      <c r="D74" s="31" t="s">
        <v>1110</v>
      </c>
      <c r="E74" s="31" t="s">
        <v>579</v>
      </c>
      <c r="F74" s="90">
        <v>50000</v>
      </c>
      <c r="G74" s="32">
        <v>35</v>
      </c>
      <c r="H74" s="32" t="s">
        <v>313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44522</v>
      </c>
      <c r="B75" s="32">
        <v>539406</v>
      </c>
      <c r="C75" s="31" t="s">
        <v>1107</v>
      </c>
      <c r="D75" s="31" t="s">
        <v>1111</v>
      </c>
      <c r="E75" s="31" t="s">
        <v>578</v>
      </c>
      <c r="F75" s="90">
        <v>6450</v>
      </c>
      <c r="G75" s="32">
        <v>35</v>
      </c>
      <c r="H75" s="32" t="s">
        <v>313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44522</v>
      </c>
      <c r="B76" s="32">
        <v>539406</v>
      </c>
      <c r="C76" s="31" t="s">
        <v>1107</v>
      </c>
      <c r="D76" s="31" t="s">
        <v>1112</v>
      </c>
      <c r="E76" s="31" t="s">
        <v>579</v>
      </c>
      <c r="F76" s="90">
        <v>30000</v>
      </c>
      <c r="G76" s="32">
        <v>35</v>
      </c>
      <c r="H76" s="32" t="s">
        <v>313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44522</v>
      </c>
      <c r="B77" s="32">
        <v>539406</v>
      </c>
      <c r="C77" s="31" t="s">
        <v>1107</v>
      </c>
      <c r="D77" s="31" t="s">
        <v>1113</v>
      </c>
      <c r="E77" s="31" t="s">
        <v>579</v>
      </c>
      <c r="F77" s="90">
        <v>30000</v>
      </c>
      <c r="G77" s="32">
        <v>35</v>
      </c>
      <c r="H77" s="32" t="s">
        <v>313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44522</v>
      </c>
      <c r="B78" s="32">
        <v>531650</v>
      </c>
      <c r="C78" s="31" t="s">
        <v>1114</v>
      </c>
      <c r="D78" s="31" t="s">
        <v>1115</v>
      </c>
      <c r="E78" s="31" t="s">
        <v>579</v>
      </c>
      <c r="F78" s="90">
        <v>113397</v>
      </c>
      <c r="G78" s="32">
        <v>0.64</v>
      </c>
      <c r="H78" s="32" t="s">
        <v>313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44522</v>
      </c>
      <c r="B79" s="32">
        <v>542654</v>
      </c>
      <c r="C79" s="31" t="s">
        <v>1116</v>
      </c>
      <c r="D79" s="31" t="s">
        <v>1117</v>
      </c>
      <c r="E79" s="31" t="s">
        <v>578</v>
      </c>
      <c r="F79" s="90">
        <v>8000</v>
      </c>
      <c r="G79" s="32">
        <v>371.51</v>
      </c>
      <c r="H79" s="32" t="s">
        <v>313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44522</v>
      </c>
      <c r="B80" s="32" t="s">
        <v>1118</v>
      </c>
      <c r="C80" s="31" t="s">
        <v>1119</v>
      </c>
      <c r="D80" s="31" t="s">
        <v>1120</v>
      </c>
      <c r="E80" s="31" t="s">
        <v>578</v>
      </c>
      <c r="F80" s="90">
        <v>111000</v>
      </c>
      <c r="G80" s="32">
        <v>77.400000000000006</v>
      </c>
      <c r="H80" s="32" t="s">
        <v>958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44522</v>
      </c>
      <c r="B81" s="32" t="s">
        <v>1118</v>
      </c>
      <c r="C81" s="31" t="s">
        <v>1119</v>
      </c>
      <c r="D81" s="31" t="s">
        <v>1121</v>
      </c>
      <c r="E81" s="31" t="s">
        <v>578</v>
      </c>
      <c r="F81" s="90">
        <v>72000</v>
      </c>
      <c r="G81" s="32">
        <v>77.400000000000006</v>
      </c>
      <c r="H81" s="32" t="s">
        <v>958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44522</v>
      </c>
      <c r="B82" s="32" t="s">
        <v>989</v>
      </c>
      <c r="C82" s="31" t="s">
        <v>990</v>
      </c>
      <c r="D82" s="31" t="s">
        <v>1000</v>
      </c>
      <c r="E82" s="31" t="s">
        <v>578</v>
      </c>
      <c r="F82" s="90">
        <v>255490</v>
      </c>
      <c r="G82" s="32">
        <v>61.75</v>
      </c>
      <c r="H82" s="32" t="s">
        <v>958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44522</v>
      </c>
      <c r="B83" s="32" t="s">
        <v>1122</v>
      </c>
      <c r="C83" s="31" t="s">
        <v>1123</v>
      </c>
      <c r="D83" s="31" t="s">
        <v>1124</v>
      </c>
      <c r="E83" s="31" t="s">
        <v>578</v>
      </c>
      <c r="F83" s="90">
        <v>300000</v>
      </c>
      <c r="G83" s="32">
        <v>0.95</v>
      </c>
      <c r="H83" s="32" t="s">
        <v>958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44522</v>
      </c>
      <c r="B84" s="32" t="s">
        <v>1125</v>
      </c>
      <c r="C84" s="31" t="s">
        <v>1126</v>
      </c>
      <c r="D84" s="31" t="s">
        <v>1127</v>
      </c>
      <c r="E84" s="31" t="s">
        <v>578</v>
      </c>
      <c r="F84" s="90">
        <v>46000</v>
      </c>
      <c r="G84" s="32">
        <v>97.1</v>
      </c>
      <c r="H84" s="32" t="s">
        <v>958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44522</v>
      </c>
      <c r="B85" s="32" t="s">
        <v>1128</v>
      </c>
      <c r="C85" s="31" t="s">
        <v>1129</v>
      </c>
      <c r="D85" s="31" t="s">
        <v>1130</v>
      </c>
      <c r="E85" s="31" t="s">
        <v>578</v>
      </c>
      <c r="F85" s="90">
        <v>60658</v>
      </c>
      <c r="G85" s="32">
        <v>33.119999999999997</v>
      </c>
      <c r="H85" s="32" t="s">
        <v>958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44522</v>
      </c>
      <c r="B86" s="32" t="s">
        <v>978</v>
      </c>
      <c r="C86" s="31" t="s">
        <v>979</v>
      </c>
      <c r="D86" s="31" t="s">
        <v>1131</v>
      </c>
      <c r="E86" s="31" t="s">
        <v>578</v>
      </c>
      <c r="F86" s="90">
        <v>230720</v>
      </c>
      <c r="G86" s="32">
        <v>34.44</v>
      </c>
      <c r="H86" s="32" t="s">
        <v>958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44522</v>
      </c>
      <c r="B87" s="32" t="s">
        <v>978</v>
      </c>
      <c r="C87" s="31" t="s">
        <v>979</v>
      </c>
      <c r="D87" s="31" t="s">
        <v>920</v>
      </c>
      <c r="E87" s="31" t="s">
        <v>578</v>
      </c>
      <c r="F87" s="90">
        <v>275001</v>
      </c>
      <c r="G87" s="32">
        <v>33.549999999999997</v>
      </c>
      <c r="H87" s="32" t="s">
        <v>958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44522</v>
      </c>
      <c r="B88" s="32" t="s">
        <v>1132</v>
      </c>
      <c r="C88" s="31" t="s">
        <v>1133</v>
      </c>
      <c r="D88" s="31" t="s">
        <v>1134</v>
      </c>
      <c r="E88" s="31" t="s">
        <v>578</v>
      </c>
      <c r="F88" s="90">
        <v>142661</v>
      </c>
      <c r="G88" s="32">
        <v>24.68</v>
      </c>
      <c r="H88" s="32" t="s">
        <v>958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44522</v>
      </c>
      <c r="B89" s="32" t="s">
        <v>1001</v>
      </c>
      <c r="C89" s="31" t="s">
        <v>1002</v>
      </c>
      <c r="D89" s="31" t="s">
        <v>1135</v>
      </c>
      <c r="E89" s="31" t="s">
        <v>578</v>
      </c>
      <c r="F89" s="90">
        <v>119559</v>
      </c>
      <c r="G89" s="32">
        <v>35.979999999999997</v>
      </c>
      <c r="H89" s="32" t="s">
        <v>958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44522</v>
      </c>
      <c r="B90" s="32" t="s">
        <v>1136</v>
      </c>
      <c r="C90" s="31" t="s">
        <v>1137</v>
      </c>
      <c r="D90" s="31" t="s">
        <v>1138</v>
      </c>
      <c r="E90" s="31" t="s">
        <v>578</v>
      </c>
      <c r="F90" s="90">
        <v>500001</v>
      </c>
      <c r="G90" s="32">
        <v>1322.1</v>
      </c>
      <c r="H90" s="32" t="s">
        <v>958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44522</v>
      </c>
      <c r="B91" s="32" t="s">
        <v>1139</v>
      </c>
      <c r="C91" s="31" t="s">
        <v>1140</v>
      </c>
      <c r="D91" s="31" t="s">
        <v>1141</v>
      </c>
      <c r="E91" s="31" t="s">
        <v>579</v>
      </c>
      <c r="F91" s="90">
        <v>462468</v>
      </c>
      <c r="G91" s="32">
        <v>401.48</v>
      </c>
      <c r="H91" s="32" t="s">
        <v>958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44522</v>
      </c>
      <c r="B92" s="32" t="s">
        <v>989</v>
      </c>
      <c r="C92" s="31" t="s">
        <v>990</v>
      </c>
      <c r="D92" s="31" t="s">
        <v>1000</v>
      </c>
      <c r="E92" s="31" t="s">
        <v>579</v>
      </c>
      <c r="F92" s="90">
        <v>255490</v>
      </c>
      <c r="G92" s="32">
        <v>61.98</v>
      </c>
      <c r="H92" s="32" t="s">
        <v>958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44522</v>
      </c>
      <c r="B93" s="32" t="s">
        <v>978</v>
      </c>
      <c r="C93" s="31" t="s">
        <v>979</v>
      </c>
      <c r="D93" s="31" t="s">
        <v>1142</v>
      </c>
      <c r="E93" s="31" t="s">
        <v>579</v>
      </c>
      <c r="F93" s="90">
        <v>100000</v>
      </c>
      <c r="G93" s="32">
        <v>35.15</v>
      </c>
      <c r="H93" s="32" t="s">
        <v>958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44522</v>
      </c>
      <c r="B94" s="32" t="s">
        <v>978</v>
      </c>
      <c r="C94" s="31" t="s">
        <v>979</v>
      </c>
      <c r="D94" s="31" t="s">
        <v>920</v>
      </c>
      <c r="E94" s="31" t="s">
        <v>579</v>
      </c>
      <c r="F94" s="90">
        <v>275001</v>
      </c>
      <c r="G94" s="32">
        <v>33.549999999999997</v>
      </c>
      <c r="H94" s="32" t="s">
        <v>958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44522</v>
      </c>
      <c r="B95" s="32" t="s">
        <v>978</v>
      </c>
      <c r="C95" s="31" t="s">
        <v>979</v>
      </c>
      <c r="D95" s="31" t="s">
        <v>1131</v>
      </c>
      <c r="E95" s="31" t="s">
        <v>579</v>
      </c>
      <c r="F95" s="90">
        <v>231360</v>
      </c>
      <c r="G95" s="32">
        <v>34.03</v>
      </c>
      <c r="H95" s="32" t="s">
        <v>958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44522</v>
      </c>
      <c r="B96" s="32" t="s">
        <v>1143</v>
      </c>
      <c r="C96" s="31" t="s">
        <v>1144</v>
      </c>
      <c r="D96" s="31" t="s">
        <v>1145</v>
      </c>
      <c r="E96" s="31" t="s">
        <v>579</v>
      </c>
      <c r="F96" s="90">
        <v>424192</v>
      </c>
      <c r="G96" s="32">
        <v>38</v>
      </c>
      <c r="H96" s="32" t="s">
        <v>958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44522</v>
      </c>
      <c r="B97" s="32" t="s">
        <v>1132</v>
      </c>
      <c r="C97" s="31" t="s">
        <v>1133</v>
      </c>
      <c r="D97" s="31" t="s">
        <v>1134</v>
      </c>
      <c r="E97" s="31" t="s">
        <v>579</v>
      </c>
      <c r="F97" s="90">
        <v>101827</v>
      </c>
      <c r="G97" s="32">
        <v>23.82</v>
      </c>
      <c r="H97" s="32" t="s">
        <v>958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44522</v>
      </c>
      <c r="B98" s="32" t="s">
        <v>1001</v>
      </c>
      <c r="C98" s="31" t="s">
        <v>1002</v>
      </c>
      <c r="D98" s="31" t="s">
        <v>1003</v>
      </c>
      <c r="E98" s="31" t="s">
        <v>579</v>
      </c>
      <c r="F98" s="90">
        <v>100000</v>
      </c>
      <c r="G98" s="32">
        <v>36.1</v>
      </c>
      <c r="H98" s="32" t="s">
        <v>958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44522</v>
      </c>
      <c r="B99" s="32" t="s">
        <v>1136</v>
      </c>
      <c r="C99" s="31" t="s">
        <v>1137</v>
      </c>
      <c r="D99" s="31" t="s">
        <v>1146</v>
      </c>
      <c r="E99" s="31" t="s">
        <v>579</v>
      </c>
      <c r="F99" s="90">
        <v>166667</v>
      </c>
      <c r="G99" s="32">
        <v>1322.1</v>
      </c>
      <c r="H99" s="32" t="s">
        <v>958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44522</v>
      </c>
      <c r="B100" s="32" t="s">
        <v>1136</v>
      </c>
      <c r="C100" s="31" t="s">
        <v>1137</v>
      </c>
      <c r="D100" s="31" t="s">
        <v>1147</v>
      </c>
      <c r="E100" s="31" t="s">
        <v>579</v>
      </c>
      <c r="F100" s="90">
        <v>166667</v>
      </c>
      <c r="G100" s="32">
        <v>1322.1</v>
      </c>
      <c r="H100" s="32" t="s">
        <v>958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44522</v>
      </c>
      <c r="B101" s="32" t="s">
        <v>1136</v>
      </c>
      <c r="C101" s="31" t="s">
        <v>1137</v>
      </c>
      <c r="D101" s="31" t="s">
        <v>1148</v>
      </c>
      <c r="E101" s="31" t="s">
        <v>579</v>
      </c>
      <c r="F101" s="90">
        <v>166667</v>
      </c>
      <c r="G101" s="32">
        <v>1322.1</v>
      </c>
      <c r="H101" s="32" t="s">
        <v>958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/>
      <c r="B102" s="32"/>
      <c r="C102" s="31"/>
      <c r="D102" s="31"/>
      <c r="E102" s="31"/>
      <c r="F102" s="90"/>
      <c r="G102" s="32"/>
      <c r="H102" s="32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/>
      <c r="B103" s="32"/>
      <c r="C103" s="31"/>
      <c r="D103" s="31"/>
      <c r="E103" s="31"/>
      <c r="F103" s="90"/>
      <c r="G103" s="32"/>
      <c r="H103" s="32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/>
      <c r="B104" s="32"/>
      <c r="C104" s="31"/>
      <c r="D104" s="31"/>
      <c r="E104" s="31"/>
      <c r="F104" s="90"/>
      <c r="G104" s="32"/>
      <c r="H104" s="32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/>
      <c r="B105" s="32"/>
      <c r="C105" s="31"/>
      <c r="D105" s="31"/>
      <c r="E105" s="31"/>
      <c r="F105" s="90"/>
      <c r="G105" s="32"/>
      <c r="H105" s="32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00"/>
  <sheetViews>
    <sheetView topLeftCell="B1" zoomScale="85" zoomScaleNormal="85" workbookViewId="0">
      <selection activeCell="J69" sqref="J6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909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44523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580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570</v>
      </c>
      <c r="C9" s="100"/>
      <c r="D9" s="101" t="s">
        <v>581</v>
      </c>
      <c r="E9" s="100" t="s">
        <v>582</v>
      </c>
      <c r="F9" s="100" t="s">
        <v>583</v>
      </c>
      <c r="G9" s="100" t="s">
        <v>584</v>
      </c>
      <c r="H9" s="100" t="s">
        <v>585</v>
      </c>
      <c r="I9" s="100" t="s">
        <v>586</v>
      </c>
      <c r="J9" s="99" t="s">
        <v>587</v>
      </c>
      <c r="K9" s="100" t="s">
        <v>588</v>
      </c>
      <c r="L9" s="102" t="s">
        <v>589</v>
      </c>
      <c r="M9" s="102" t="s">
        <v>590</v>
      </c>
      <c r="N9" s="100" t="s">
        <v>591</v>
      </c>
      <c r="O9" s="101" t="s">
        <v>592</v>
      </c>
      <c r="P9" s="100" t="s">
        <v>833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20">
        <v>1</v>
      </c>
      <c r="B10" s="295">
        <v>44454</v>
      </c>
      <c r="C10" s="296"/>
      <c r="D10" s="297" t="s">
        <v>299</v>
      </c>
      <c r="E10" s="298" t="s">
        <v>595</v>
      </c>
      <c r="F10" s="299">
        <v>2195</v>
      </c>
      <c r="G10" s="299">
        <v>2080</v>
      </c>
      <c r="H10" s="298">
        <v>2295</v>
      </c>
      <c r="I10" s="300" t="s">
        <v>828</v>
      </c>
      <c r="J10" s="103" t="s">
        <v>1007</v>
      </c>
      <c r="K10" s="103">
        <v>50</v>
      </c>
      <c r="L10" s="104">
        <f t="shared" ref="L10:L11" si="0">(F10*-0.7)/100</f>
        <v>-15.365</v>
      </c>
      <c r="M10" s="105">
        <f t="shared" ref="M10:M11" si="1">(K10+L10)/F10</f>
        <v>1.5779043280182231E-2</v>
      </c>
      <c r="N10" s="103" t="s">
        <v>593</v>
      </c>
      <c r="O10" s="106">
        <v>44522</v>
      </c>
      <c r="P10" s="299"/>
      <c r="Q10" s="1"/>
      <c r="R10" s="1" t="s">
        <v>594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294">
        <v>2</v>
      </c>
      <c r="B11" s="295">
        <v>44460</v>
      </c>
      <c r="C11" s="296"/>
      <c r="D11" s="297" t="s">
        <v>373</v>
      </c>
      <c r="E11" s="298" t="s">
        <v>595</v>
      </c>
      <c r="F11" s="299">
        <v>1510</v>
      </c>
      <c r="G11" s="299">
        <v>1395</v>
      </c>
      <c r="H11" s="298">
        <v>1585</v>
      </c>
      <c r="I11" s="300" t="s">
        <v>830</v>
      </c>
      <c r="J11" s="103" t="s">
        <v>875</v>
      </c>
      <c r="K11" s="103">
        <f t="shared" ref="K11" si="2">H11-F11</f>
        <v>75</v>
      </c>
      <c r="L11" s="104">
        <f t="shared" si="0"/>
        <v>-10.57</v>
      </c>
      <c r="M11" s="105">
        <f t="shared" si="1"/>
        <v>4.2668874172185435E-2</v>
      </c>
      <c r="N11" s="103" t="s">
        <v>593</v>
      </c>
      <c r="O11" s="106">
        <v>44501</v>
      </c>
      <c r="P11" s="299"/>
      <c r="Q11" s="1"/>
      <c r="R11" s="1" t="s">
        <v>594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13">
        <v>3</v>
      </c>
      <c r="B12" s="271">
        <v>44474</v>
      </c>
      <c r="C12" s="114"/>
      <c r="D12" s="109" t="s">
        <v>118</v>
      </c>
      <c r="E12" s="110" t="s">
        <v>595</v>
      </c>
      <c r="F12" s="107" t="s">
        <v>834</v>
      </c>
      <c r="G12" s="107">
        <v>660</v>
      </c>
      <c r="H12" s="110"/>
      <c r="I12" s="111" t="s">
        <v>835</v>
      </c>
      <c r="J12" s="112" t="s">
        <v>596</v>
      </c>
      <c r="K12" s="113"/>
      <c r="L12" s="108"/>
      <c r="M12" s="114"/>
      <c r="N12" s="109"/>
      <c r="O12" s="110"/>
      <c r="P12" s="107">
        <f>VLOOKUP(D12,'MidCap Intra'!B22:C524,2,0)</f>
        <v>688.85</v>
      </c>
      <c r="Q12" s="1"/>
      <c r="R12" s="1" t="s">
        <v>594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414">
        <v>4</v>
      </c>
      <c r="B13" s="415">
        <v>44477</v>
      </c>
      <c r="C13" s="416"/>
      <c r="D13" s="417" t="s">
        <v>81</v>
      </c>
      <c r="E13" s="418" t="s">
        <v>595</v>
      </c>
      <c r="F13" s="413">
        <v>3870</v>
      </c>
      <c r="G13" s="413">
        <v>3670</v>
      </c>
      <c r="H13" s="418">
        <v>3670</v>
      </c>
      <c r="I13" s="419" t="s">
        <v>836</v>
      </c>
      <c r="J13" s="409" t="s">
        <v>922</v>
      </c>
      <c r="K13" s="409">
        <f t="shared" ref="K13" si="3">H13-F13</f>
        <v>-200</v>
      </c>
      <c r="L13" s="410">
        <f t="shared" ref="L13" si="4">(F13*-0.7)/100</f>
        <v>-27.09</v>
      </c>
      <c r="M13" s="411">
        <f t="shared" ref="M13" si="5">(K13+L13)/F13</f>
        <v>-5.8679586563307497E-2</v>
      </c>
      <c r="N13" s="409" t="s">
        <v>606</v>
      </c>
      <c r="O13" s="412">
        <v>44503</v>
      </c>
      <c r="P13" s="413"/>
      <c r="Q13" s="1"/>
      <c r="R13" s="1" t="s">
        <v>594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4">
        <v>5</v>
      </c>
      <c r="B14" s="295">
        <v>44480</v>
      </c>
      <c r="C14" s="296"/>
      <c r="D14" s="297" t="s">
        <v>210</v>
      </c>
      <c r="E14" s="298" t="s">
        <v>595</v>
      </c>
      <c r="F14" s="299">
        <v>7330</v>
      </c>
      <c r="G14" s="299">
        <v>6980</v>
      </c>
      <c r="H14" s="298">
        <v>7760</v>
      </c>
      <c r="I14" s="300" t="s">
        <v>838</v>
      </c>
      <c r="J14" s="103" t="s">
        <v>921</v>
      </c>
      <c r="K14" s="103">
        <f t="shared" ref="K14" si="6">H14-F14</f>
        <v>430</v>
      </c>
      <c r="L14" s="104">
        <f t="shared" ref="L14" si="7">(F14*-0.7)/100</f>
        <v>-51.31</v>
      </c>
      <c r="M14" s="105">
        <f t="shared" ref="M14" si="8">(K14+L14)/F14</f>
        <v>5.1663028649386086E-2</v>
      </c>
      <c r="N14" s="103" t="s">
        <v>593</v>
      </c>
      <c r="O14" s="106">
        <v>44501</v>
      </c>
      <c r="P14" s="299"/>
      <c r="Q14" s="1"/>
      <c r="R14" s="1" t="s">
        <v>594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380" customFormat="1" ht="12.75" customHeight="1">
      <c r="A15" s="368">
        <v>6</v>
      </c>
      <c r="B15" s="369">
        <v>44495</v>
      </c>
      <c r="C15" s="370"/>
      <c r="D15" s="371" t="s">
        <v>126</v>
      </c>
      <c r="E15" s="372" t="s">
        <v>595</v>
      </c>
      <c r="F15" s="373" t="s">
        <v>851</v>
      </c>
      <c r="G15" s="373">
        <v>1395</v>
      </c>
      <c r="H15" s="372"/>
      <c r="I15" s="374" t="s">
        <v>852</v>
      </c>
      <c r="J15" s="375" t="s">
        <v>596</v>
      </c>
      <c r="K15" s="375"/>
      <c r="L15" s="376"/>
      <c r="M15" s="377"/>
      <c r="N15" s="375"/>
      <c r="O15" s="378"/>
      <c r="P15" s="107">
        <f>VLOOKUP(D15,'MidCap Intra'!B29:C522,2,0)</f>
        <v>1462.35</v>
      </c>
      <c r="Q15" s="379"/>
      <c r="R15" s="379" t="s">
        <v>594</v>
      </c>
      <c r="S15" s="379"/>
      <c r="T15" s="379"/>
      <c r="U15" s="379"/>
      <c r="V15" s="379"/>
      <c r="W15" s="379"/>
      <c r="X15" s="379"/>
      <c r="Y15" s="379"/>
      <c r="Z15" s="379"/>
      <c r="AA15" s="379"/>
      <c r="AB15" s="379"/>
      <c r="AC15" s="379"/>
      <c r="AD15" s="379"/>
      <c r="AE15" s="379"/>
      <c r="AF15" s="379"/>
      <c r="AG15" s="379"/>
      <c r="AH15" s="379"/>
      <c r="AI15" s="379"/>
      <c r="AJ15" s="379"/>
      <c r="AK15" s="379"/>
      <c r="AL15" s="379"/>
    </row>
    <row r="16" spans="1:38" s="380" customFormat="1" ht="12.75" customHeight="1">
      <c r="A16" s="402">
        <v>7</v>
      </c>
      <c r="B16" s="403">
        <v>44496</v>
      </c>
      <c r="C16" s="404"/>
      <c r="D16" s="405" t="s">
        <v>282</v>
      </c>
      <c r="E16" s="406" t="s">
        <v>595</v>
      </c>
      <c r="F16" s="407">
        <v>2245</v>
      </c>
      <c r="G16" s="407">
        <v>2080</v>
      </c>
      <c r="H16" s="406">
        <v>2080</v>
      </c>
      <c r="I16" s="408" t="s">
        <v>828</v>
      </c>
      <c r="J16" s="409" t="s">
        <v>899</v>
      </c>
      <c r="K16" s="409">
        <f t="shared" ref="K16:K17" si="9">H16-F16</f>
        <v>-165</v>
      </c>
      <c r="L16" s="410">
        <f t="shared" ref="L16:L17" si="10">(F16*-0.7)/100</f>
        <v>-15.715</v>
      </c>
      <c r="M16" s="411">
        <f t="shared" ref="M16:M17" si="11">(K16+L16)/F16</f>
        <v>-8.0496659242761698E-2</v>
      </c>
      <c r="N16" s="409" t="s">
        <v>606</v>
      </c>
      <c r="O16" s="412">
        <v>44503</v>
      </c>
      <c r="P16" s="413"/>
      <c r="Q16" s="379"/>
      <c r="R16" s="379" t="s">
        <v>594</v>
      </c>
      <c r="S16" s="379"/>
      <c r="T16" s="379"/>
      <c r="U16" s="379"/>
      <c r="V16" s="379"/>
      <c r="W16" s="379"/>
      <c r="X16" s="379"/>
      <c r="Y16" s="379"/>
      <c r="Z16" s="379"/>
      <c r="AA16" s="379"/>
      <c r="AB16" s="379"/>
      <c r="AC16" s="379"/>
      <c r="AD16" s="379"/>
      <c r="AE16" s="379"/>
      <c r="AF16" s="379"/>
      <c r="AG16" s="379"/>
      <c r="AH16" s="379"/>
      <c r="AI16" s="379"/>
      <c r="AJ16" s="379"/>
      <c r="AK16" s="379"/>
      <c r="AL16" s="379"/>
    </row>
    <row r="17" spans="1:38" s="380" customFormat="1" ht="12.75" customHeight="1">
      <c r="A17" s="483">
        <v>8</v>
      </c>
      <c r="B17" s="266">
        <v>44501</v>
      </c>
      <c r="C17" s="484"/>
      <c r="D17" s="485" t="s">
        <v>130</v>
      </c>
      <c r="E17" s="486" t="s">
        <v>595</v>
      </c>
      <c r="F17" s="487">
        <v>474</v>
      </c>
      <c r="G17" s="487">
        <v>447</v>
      </c>
      <c r="H17" s="486">
        <v>501</v>
      </c>
      <c r="I17" s="488" t="s">
        <v>877</v>
      </c>
      <c r="J17" s="103" t="s">
        <v>924</v>
      </c>
      <c r="K17" s="103">
        <f t="shared" si="9"/>
        <v>27</v>
      </c>
      <c r="L17" s="104">
        <f t="shared" si="10"/>
        <v>-3.3179999999999996</v>
      </c>
      <c r="M17" s="105">
        <f t="shared" si="11"/>
        <v>4.9962025316455702E-2</v>
      </c>
      <c r="N17" s="103" t="s">
        <v>593</v>
      </c>
      <c r="O17" s="106">
        <v>44511</v>
      </c>
      <c r="P17" s="299"/>
      <c r="Q17" s="379"/>
      <c r="R17" s="379" t="s">
        <v>594</v>
      </c>
      <c r="S17" s="379"/>
      <c r="T17" s="379"/>
      <c r="U17" s="379"/>
      <c r="V17" s="379"/>
      <c r="W17" s="379"/>
      <c r="X17" s="379"/>
      <c r="Y17" s="379"/>
      <c r="Z17" s="379"/>
      <c r="AA17" s="379"/>
      <c r="AB17" s="379"/>
      <c r="AC17" s="379"/>
      <c r="AD17" s="379"/>
      <c r="AE17" s="379"/>
      <c r="AF17" s="379"/>
      <c r="AG17" s="379"/>
      <c r="AH17" s="379"/>
      <c r="AI17" s="379"/>
      <c r="AJ17" s="379"/>
      <c r="AK17" s="379"/>
      <c r="AL17" s="379"/>
    </row>
    <row r="18" spans="1:38" s="380" customFormat="1" ht="12.75" customHeight="1">
      <c r="A18" s="368">
        <v>9</v>
      </c>
      <c r="B18" s="403">
        <v>44501</v>
      </c>
      <c r="C18" s="404"/>
      <c r="D18" s="405" t="s">
        <v>158</v>
      </c>
      <c r="E18" s="406" t="s">
        <v>595</v>
      </c>
      <c r="F18" s="407">
        <v>1010</v>
      </c>
      <c r="G18" s="407">
        <v>955</v>
      </c>
      <c r="H18" s="406">
        <v>955</v>
      </c>
      <c r="I18" s="408" t="s">
        <v>878</v>
      </c>
      <c r="J18" s="409" t="s">
        <v>1005</v>
      </c>
      <c r="K18" s="409">
        <f t="shared" ref="K18" si="12">H18-F18</f>
        <v>-55</v>
      </c>
      <c r="L18" s="410">
        <f t="shared" ref="L18" si="13">(F18*-0.7)/100</f>
        <v>-7.07</v>
      </c>
      <c r="M18" s="411">
        <f t="shared" ref="M18" si="14">(K18+L18)/F18</f>
        <v>-6.1455445544554455E-2</v>
      </c>
      <c r="N18" s="409" t="s">
        <v>606</v>
      </c>
      <c r="O18" s="412">
        <v>44522</v>
      </c>
      <c r="P18" s="413"/>
      <c r="Q18" s="379"/>
      <c r="R18" s="379" t="s">
        <v>597</v>
      </c>
      <c r="S18" s="379"/>
      <c r="T18" s="379"/>
      <c r="U18" s="379"/>
      <c r="V18" s="379"/>
      <c r="W18" s="379"/>
      <c r="X18" s="379"/>
      <c r="Y18" s="379"/>
      <c r="Z18" s="379"/>
      <c r="AA18" s="379"/>
      <c r="AB18" s="379"/>
      <c r="AC18" s="379"/>
      <c r="AD18" s="379"/>
      <c r="AE18" s="379"/>
      <c r="AF18" s="379"/>
      <c r="AG18" s="379"/>
      <c r="AH18" s="379"/>
      <c r="AI18" s="379"/>
      <c r="AJ18" s="379"/>
      <c r="AK18" s="379"/>
      <c r="AL18" s="379"/>
    </row>
    <row r="19" spans="1:38" ht="12.75" customHeight="1">
      <c r="A19" s="294">
        <v>10</v>
      </c>
      <c r="B19" s="295">
        <v>44502</v>
      </c>
      <c r="C19" s="296"/>
      <c r="D19" s="297" t="s">
        <v>71</v>
      </c>
      <c r="E19" s="298" t="s">
        <v>595</v>
      </c>
      <c r="F19" s="299">
        <v>201</v>
      </c>
      <c r="G19" s="299">
        <v>188</v>
      </c>
      <c r="H19" s="298">
        <v>214.5</v>
      </c>
      <c r="I19" s="300" t="s">
        <v>883</v>
      </c>
      <c r="J19" s="103" t="s">
        <v>923</v>
      </c>
      <c r="K19" s="103">
        <f t="shared" ref="K19" si="15">H19-F19</f>
        <v>13.5</v>
      </c>
      <c r="L19" s="104">
        <f t="shared" ref="L19" si="16">(F19*-0.7)/100</f>
        <v>-1.4069999999999998</v>
      </c>
      <c r="M19" s="105">
        <f t="shared" ref="M19" si="17">(K19+L19)/F19</f>
        <v>6.0164179104477612E-2</v>
      </c>
      <c r="N19" s="103" t="s">
        <v>593</v>
      </c>
      <c r="O19" s="106">
        <v>44509</v>
      </c>
      <c r="P19" s="299"/>
      <c r="Q19" s="1"/>
      <c r="R19" s="1" t="s">
        <v>594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s="268" customFormat="1" ht="12.75" customHeight="1">
      <c r="A20" s="294">
        <v>11</v>
      </c>
      <c r="B20" s="295">
        <v>44509</v>
      </c>
      <c r="C20" s="296"/>
      <c r="D20" s="297" t="s">
        <v>416</v>
      </c>
      <c r="E20" s="298" t="s">
        <v>595</v>
      </c>
      <c r="F20" s="299">
        <v>1660</v>
      </c>
      <c r="G20" s="299">
        <v>1578</v>
      </c>
      <c r="H20" s="298">
        <v>1745</v>
      </c>
      <c r="I20" s="300" t="s">
        <v>926</v>
      </c>
      <c r="J20" s="103" t="s">
        <v>935</v>
      </c>
      <c r="K20" s="103">
        <f t="shared" ref="K20:K21" si="18">H20-F20</f>
        <v>85</v>
      </c>
      <c r="L20" s="104">
        <f t="shared" ref="L20:L21" si="19">(F20*-0.7)/100</f>
        <v>-11.62</v>
      </c>
      <c r="M20" s="105">
        <f t="shared" ref="M20:M21" si="20">(K20+L20)/F20</f>
        <v>4.4204819277108433E-2</v>
      </c>
      <c r="N20" s="103" t="s">
        <v>593</v>
      </c>
      <c r="O20" s="106">
        <v>44510</v>
      </c>
      <c r="P20" s="299"/>
      <c r="Q20" s="267"/>
      <c r="R20" s="267" t="s">
        <v>594</v>
      </c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</row>
    <row r="21" spans="1:38" s="268" customFormat="1" ht="12.75" customHeight="1">
      <c r="A21" s="455">
        <v>12</v>
      </c>
      <c r="B21" s="403">
        <v>44511</v>
      </c>
      <c r="C21" s="404"/>
      <c r="D21" s="405" t="s">
        <v>555</v>
      </c>
      <c r="E21" s="406" t="s">
        <v>595</v>
      </c>
      <c r="F21" s="407">
        <v>2030</v>
      </c>
      <c r="G21" s="407">
        <v>1940</v>
      </c>
      <c r="H21" s="406">
        <v>1940</v>
      </c>
      <c r="I21" s="408" t="s">
        <v>945</v>
      </c>
      <c r="J21" s="409" t="s">
        <v>1006</v>
      </c>
      <c r="K21" s="409">
        <f t="shared" si="18"/>
        <v>-90</v>
      </c>
      <c r="L21" s="410">
        <f t="shared" si="19"/>
        <v>-14.21</v>
      </c>
      <c r="M21" s="411">
        <f t="shared" si="20"/>
        <v>-5.1334975369458129E-2</v>
      </c>
      <c r="N21" s="409" t="s">
        <v>606</v>
      </c>
      <c r="O21" s="412">
        <v>44522</v>
      </c>
      <c r="P21" s="413"/>
      <c r="Q21" s="267"/>
      <c r="R21" s="267" t="s">
        <v>594</v>
      </c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</row>
    <row r="22" spans="1:38" ht="13.9" customHeight="1">
      <c r="A22" s="113"/>
      <c r="B22" s="108"/>
      <c r="C22" s="114"/>
      <c r="D22" s="109"/>
      <c r="E22" s="110"/>
      <c r="F22" s="107"/>
      <c r="G22" s="107"/>
      <c r="H22" s="110"/>
      <c r="I22" s="111"/>
      <c r="J22" s="112"/>
      <c r="K22" s="113"/>
      <c r="L22" s="108"/>
      <c r="M22" s="114"/>
      <c r="N22" s="109"/>
      <c r="O22" s="110"/>
      <c r="P22" s="110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20"/>
      <c r="B23" s="121"/>
      <c r="C23" s="122"/>
      <c r="D23" s="123"/>
      <c r="E23" s="124"/>
      <c r="F23" s="124"/>
      <c r="H23" s="124"/>
      <c r="I23" s="125"/>
      <c r="J23" s="126"/>
      <c r="K23" s="126"/>
      <c r="L23" s="127"/>
      <c r="M23" s="128"/>
      <c r="N23" s="129"/>
      <c r="O23" s="130"/>
      <c r="P23" s="131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4.25" customHeight="1">
      <c r="A24" s="120"/>
      <c r="B24" s="121"/>
      <c r="C24" s="122"/>
      <c r="D24" s="123"/>
      <c r="E24" s="124"/>
      <c r="F24" s="124"/>
      <c r="G24" s="120"/>
      <c r="H24" s="124"/>
      <c r="I24" s="125"/>
      <c r="J24" s="126"/>
      <c r="K24" s="126"/>
      <c r="L24" s="127"/>
      <c r="M24" s="128"/>
      <c r="N24" s="129"/>
      <c r="O24" s="130"/>
      <c r="P24" s="131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 t="s">
        <v>598</v>
      </c>
      <c r="B25" s="133"/>
      <c r="C25" s="134"/>
      <c r="D25" s="135"/>
      <c r="E25" s="136"/>
      <c r="F25" s="136"/>
      <c r="G25" s="136"/>
      <c r="H25" s="136"/>
      <c r="I25" s="136"/>
      <c r="J25" s="137"/>
      <c r="K25" s="136"/>
      <c r="L25" s="138"/>
      <c r="M25" s="59"/>
      <c r="N25" s="137"/>
      <c r="O25" s="13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9" t="s">
        <v>599</v>
      </c>
      <c r="B26" s="132"/>
      <c r="C26" s="132"/>
      <c r="D26" s="132"/>
      <c r="E26" s="44"/>
      <c r="F26" s="140" t="s">
        <v>600</v>
      </c>
      <c r="G26" s="6"/>
      <c r="H26" s="6"/>
      <c r="I26" s="6"/>
      <c r="J26" s="141"/>
      <c r="K26" s="142"/>
      <c r="L26" s="142"/>
      <c r="M26" s="143"/>
      <c r="N26" s="1"/>
      <c r="O26" s="1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2" t="s">
        <v>601</v>
      </c>
      <c r="B27" s="132"/>
      <c r="C27" s="132"/>
      <c r="D27" s="132"/>
      <c r="E27" s="6"/>
      <c r="F27" s="140" t="s">
        <v>602</v>
      </c>
      <c r="G27" s="6"/>
      <c r="H27" s="6"/>
      <c r="I27" s="6"/>
      <c r="J27" s="141"/>
      <c r="K27" s="142"/>
      <c r="L27" s="142"/>
      <c r="M27" s="143"/>
      <c r="N27" s="1"/>
      <c r="O27" s="1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2"/>
      <c r="B28" s="132"/>
      <c r="C28" s="132"/>
      <c r="D28" s="132"/>
      <c r="E28" s="6"/>
      <c r="F28" s="6"/>
      <c r="G28" s="6"/>
      <c r="H28" s="6"/>
      <c r="I28" s="6"/>
      <c r="J28" s="145"/>
      <c r="K28" s="142"/>
      <c r="L28" s="142"/>
      <c r="M28" s="6"/>
      <c r="N28" s="146"/>
      <c r="O28" s="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.75" customHeight="1">
      <c r="A29" s="1"/>
      <c r="B29" s="147" t="s">
        <v>603</v>
      </c>
      <c r="C29" s="147"/>
      <c r="D29" s="147"/>
      <c r="E29" s="147"/>
      <c r="F29" s="148"/>
      <c r="G29" s="6"/>
      <c r="H29" s="6"/>
      <c r="I29" s="149"/>
      <c r="J29" s="150"/>
      <c r="K29" s="151"/>
      <c r="L29" s="150"/>
      <c r="M29" s="6"/>
      <c r="N29" s="1"/>
      <c r="O29" s="1"/>
      <c r="P29" s="1"/>
      <c r="R29" s="59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99" t="s">
        <v>16</v>
      </c>
      <c r="B30" s="100" t="s">
        <v>570</v>
      </c>
      <c r="C30" s="102"/>
      <c r="D30" s="101" t="s">
        <v>581</v>
      </c>
      <c r="E30" s="100" t="s">
        <v>582</v>
      </c>
      <c r="F30" s="100" t="s">
        <v>583</v>
      </c>
      <c r="G30" s="100" t="s">
        <v>604</v>
      </c>
      <c r="H30" s="100" t="s">
        <v>585</v>
      </c>
      <c r="I30" s="100" t="s">
        <v>586</v>
      </c>
      <c r="J30" s="100" t="s">
        <v>587</v>
      </c>
      <c r="K30" s="100" t="s">
        <v>605</v>
      </c>
      <c r="L30" s="153" t="s">
        <v>589</v>
      </c>
      <c r="M30" s="102" t="s">
        <v>590</v>
      </c>
      <c r="N30" s="100" t="s">
        <v>591</v>
      </c>
      <c r="O30" s="101" t="s">
        <v>592</v>
      </c>
      <c r="P30" s="1"/>
      <c r="Q30" s="1"/>
      <c r="R30" s="59"/>
      <c r="S30" s="59"/>
      <c r="T30" s="59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s="268" customFormat="1" ht="15" customHeight="1">
      <c r="A31" s="332">
        <v>1</v>
      </c>
      <c r="B31" s="324">
        <v>44491</v>
      </c>
      <c r="C31" s="333"/>
      <c r="D31" s="334" t="s">
        <v>115</v>
      </c>
      <c r="E31" s="335" t="s">
        <v>595</v>
      </c>
      <c r="F31" s="335">
        <v>2925</v>
      </c>
      <c r="G31" s="335">
        <v>2850</v>
      </c>
      <c r="H31" s="335">
        <v>2940</v>
      </c>
      <c r="I31" s="335" t="s">
        <v>845</v>
      </c>
      <c r="J31" s="325" t="s">
        <v>879</v>
      </c>
      <c r="K31" s="325">
        <f t="shared" ref="K31:K32" si="21">H31-F31</f>
        <v>15</v>
      </c>
      <c r="L31" s="336">
        <f t="shared" ref="L31:L32" si="22">(F31*-0.7)/100</f>
        <v>-20.474999999999998</v>
      </c>
      <c r="M31" s="337">
        <f t="shared" ref="M31:M32" si="23">(K31+L31)/F31</f>
        <v>-1.8717948717948711E-3</v>
      </c>
      <c r="N31" s="325" t="s">
        <v>716</v>
      </c>
      <c r="O31" s="338">
        <v>44501</v>
      </c>
      <c r="R31" s="286" t="s">
        <v>594</v>
      </c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</row>
    <row r="32" spans="1:38" s="268" customFormat="1" ht="15" customHeight="1">
      <c r="A32" s="288">
        <v>2</v>
      </c>
      <c r="B32" s="266">
        <v>44495</v>
      </c>
      <c r="C32" s="289"/>
      <c r="D32" s="302" t="s">
        <v>202</v>
      </c>
      <c r="E32" s="301" t="s">
        <v>595</v>
      </c>
      <c r="F32" s="301">
        <v>3487.5</v>
      </c>
      <c r="G32" s="301">
        <v>3390</v>
      </c>
      <c r="H32" s="301">
        <v>3565</v>
      </c>
      <c r="I32" s="301" t="s">
        <v>847</v>
      </c>
      <c r="J32" s="103" t="s">
        <v>968</v>
      </c>
      <c r="K32" s="103">
        <f t="shared" si="21"/>
        <v>77.5</v>
      </c>
      <c r="L32" s="104">
        <f t="shared" si="22"/>
        <v>-24.412500000000001</v>
      </c>
      <c r="M32" s="105">
        <f t="shared" si="23"/>
        <v>1.5222222222222222E-2</v>
      </c>
      <c r="N32" s="103" t="s">
        <v>593</v>
      </c>
      <c r="O32" s="106">
        <v>44515</v>
      </c>
      <c r="R32" s="286" t="s">
        <v>594</v>
      </c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</row>
    <row r="33" spans="1:38" s="268" customFormat="1" ht="15" customHeight="1">
      <c r="A33" s="288">
        <v>3</v>
      </c>
      <c r="B33" s="266">
        <v>44497</v>
      </c>
      <c r="C33" s="289"/>
      <c r="D33" s="302" t="s">
        <v>323</v>
      </c>
      <c r="E33" s="301" t="s">
        <v>595</v>
      </c>
      <c r="F33" s="301">
        <v>416</v>
      </c>
      <c r="G33" s="301">
        <v>403</v>
      </c>
      <c r="H33" s="301">
        <v>424</v>
      </c>
      <c r="I33" s="301" t="s">
        <v>874</v>
      </c>
      <c r="J33" s="103" t="s">
        <v>934</v>
      </c>
      <c r="K33" s="103">
        <f t="shared" ref="K33" si="24">H33-F33</f>
        <v>8</v>
      </c>
      <c r="L33" s="104">
        <f t="shared" ref="L33" si="25">(F33*-0.7)/100</f>
        <v>-2.9119999999999999</v>
      </c>
      <c r="M33" s="105">
        <f t="shared" ref="M33" si="26">(K33+L33)/F33</f>
        <v>1.2230769230769231E-2</v>
      </c>
      <c r="N33" s="103" t="s">
        <v>593</v>
      </c>
      <c r="O33" s="106">
        <v>44509</v>
      </c>
      <c r="R33" s="286" t="s">
        <v>597</v>
      </c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</row>
    <row r="34" spans="1:38" s="268" customFormat="1" ht="15" customHeight="1">
      <c r="A34" s="288">
        <v>4</v>
      </c>
      <c r="B34" s="266">
        <v>44501</v>
      </c>
      <c r="C34" s="289"/>
      <c r="D34" s="302" t="s">
        <v>190</v>
      </c>
      <c r="E34" s="301" t="s">
        <v>595</v>
      </c>
      <c r="F34" s="301">
        <v>502</v>
      </c>
      <c r="G34" s="301">
        <v>487</v>
      </c>
      <c r="H34" s="301">
        <v>511</v>
      </c>
      <c r="I34" s="301" t="s">
        <v>876</v>
      </c>
      <c r="J34" s="103" t="s">
        <v>802</v>
      </c>
      <c r="K34" s="103">
        <f t="shared" ref="K34:K36" si="27">H34-F34</f>
        <v>9</v>
      </c>
      <c r="L34" s="104">
        <f>(F34*-0.07)/100</f>
        <v>-0.35139999999999999</v>
      </c>
      <c r="M34" s="105">
        <f t="shared" ref="M34:M36" si="28">(K34+L34)/F34</f>
        <v>1.722828685258964E-2</v>
      </c>
      <c r="N34" s="103" t="s">
        <v>593</v>
      </c>
      <c r="O34" s="326">
        <v>44501</v>
      </c>
      <c r="R34" s="286" t="s">
        <v>594</v>
      </c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</row>
    <row r="35" spans="1:38" s="268" customFormat="1" ht="15" customHeight="1">
      <c r="A35" s="288">
        <v>5</v>
      </c>
      <c r="B35" s="266">
        <v>44509</v>
      </c>
      <c r="C35" s="289"/>
      <c r="D35" s="302" t="s">
        <v>345</v>
      </c>
      <c r="E35" s="301" t="s">
        <v>595</v>
      </c>
      <c r="F35" s="301">
        <v>2995</v>
      </c>
      <c r="G35" s="301">
        <v>2900</v>
      </c>
      <c r="H35" s="301">
        <v>3120</v>
      </c>
      <c r="I35" s="301" t="s">
        <v>928</v>
      </c>
      <c r="J35" s="103" t="s">
        <v>969</v>
      </c>
      <c r="K35" s="103">
        <f t="shared" si="27"/>
        <v>125</v>
      </c>
      <c r="L35" s="104">
        <f t="shared" ref="L35:L36" si="29">(F35*-0.7)/100</f>
        <v>-20.965</v>
      </c>
      <c r="M35" s="105">
        <f t="shared" si="28"/>
        <v>3.4736227045075126E-2</v>
      </c>
      <c r="N35" s="103" t="s">
        <v>593</v>
      </c>
      <c r="O35" s="106">
        <v>44516</v>
      </c>
      <c r="R35" s="286" t="s">
        <v>594</v>
      </c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</row>
    <row r="36" spans="1:38" s="268" customFormat="1" ht="15" customHeight="1">
      <c r="A36" s="501">
        <v>6</v>
      </c>
      <c r="B36" s="440">
        <v>44509</v>
      </c>
      <c r="C36" s="502"/>
      <c r="D36" s="503" t="s">
        <v>95</v>
      </c>
      <c r="E36" s="465" t="s">
        <v>595</v>
      </c>
      <c r="F36" s="465">
        <v>2355</v>
      </c>
      <c r="G36" s="465">
        <v>2290</v>
      </c>
      <c r="H36" s="465">
        <v>2280</v>
      </c>
      <c r="I36" s="465" t="s">
        <v>933</v>
      </c>
      <c r="J36" s="409" t="s">
        <v>991</v>
      </c>
      <c r="K36" s="409">
        <f t="shared" si="27"/>
        <v>-75</v>
      </c>
      <c r="L36" s="410">
        <f t="shared" si="29"/>
        <v>-16.484999999999999</v>
      </c>
      <c r="M36" s="411">
        <f t="shared" si="28"/>
        <v>-3.8847133757961783E-2</v>
      </c>
      <c r="N36" s="409" t="s">
        <v>606</v>
      </c>
      <c r="O36" s="412">
        <v>44518</v>
      </c>
      <c r="R36" s="286" t="s">
        <v>594</v>
      </c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</row>
    <row r="37" spans="1:38" s="268" customFormat="1" ht="15" customHeight="1">
      <c r="A37" s="278">
        <v>7</v>
      </c>
      <c r="B37" s="440">
        <v>44516</v>
      </c>
      <c r="C37" s="502"/>
      <c r="D37" s="503" t="s">
        <v>190</v>
      </c>
      <c r="E37" s="465" t="s">
        <v>595</v>
      </c>
      <c r="F37" s="465">
        <v>498.5</v>
      </c>
      <c r="G37" s="465">
        <v>484</v>
      </c>
      <c r="H37" s="465">
        <v>484</v>
      </c>
      <c r="I37" s="465" t="s">
        <v>970</v>
      </c>
      <c r="J37" s="409" t="s">
        <v>1008</v>
      </c>
      <c r="K37" s="409">
        <f t="shared" ref="K37:K38" si="30">H37-F37</f>
        <v>-14.5</v>
      </c>
      <c r="L37" s="410">
        <f t="shared" ref="L37:L38" si="31">(F37*-0.7)/100</f>
        <v>-3.4895</v>
      </c>
      <c r="M37" s="411">
        <f t="shared" ref="M37:M38" si="32">(K37+L37)/F37</f>
        <v>-3.6087261785356067E-2</v>
      </c>
      <c r="N37" s="409" t="s">
        <v>606</v>
      </c>
      <c r="O37" s="412">
        <v>44518</v>
      </c>
      <c r="R37" s="286" t="s">
        <v>594</v>
      </c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</row>
    <row r="38" spans="1:38" s="268" customFormat="1" ht="15" customHeight="1">
      <c r="A38" s="278">
        <v>8</v>
      </c>
      <c r="B38" s="440">
        <v>44517</v>
      </c>
      <c r="C38" s="502"/>
      <c r="D38" s="503" t="s">
        <v>61</v>
      </c>
      <c r="E38" s="465" t="s">
        <v>595</v>
      </c>
      <c r="F38" s="465">
        <v>714.5</v>
      </c>
      <c r="G38" s="465">
        <v>696</v>
      </c>
      <c r="H38" s="465">
        <v>696</v>
      </c>
      <c r="I38" s="465" t="s">
        <v>984</v>
      </c>
      <c r="J38" s="409" t="s">
        <v>1004</v>
      </c>
      <c r="K38" s="409">
        <f t="shared" si="30"/>
        <v>-18.5</v>
      </c>
      <c r="L38" s="410">
        <f t="shared" si="31"/>
        <v>-5.0015000000000001</v>
      </c>
      <c r="M38" s="411">
        <f t="shared" si="32"/>
        <v>-3.2892232330300912E-2</v>
      </c>
      <c r="N38" s="409" t="s">
        <v>606</v>
      </c>
      <c r="O38" s="412">
        <v>44518</v>
      </c>
      <c r="R38" s="286" t="s">
        <v>594</v>
      </c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</row>
    <row r="39" spans="1:38" s="268" customFormat="1" ht="15" customHeight="1">
      <c r="A39" s="288">
        <v>9</v>
      </c>
      <c r="B39" s="266">
        <v>44517</v>
      </c>
      <c r="C39" s="289"/>
      <c r="D39" s="302" t="s">
        <v>377</v>
      </c>
      <c r="E39" s="301" t="s">
        <v>595</v>
      </c>
      <c r="F39" s="301">
        <v>143.75</v>
      </c>
      <c r="G39" s="301">
        <v>139.5</v>
      </c>
      <c r="H39" s="301">
        <v>147.5</v>
      </c>
      <c r="I39" s="301" t="s">
        <v>985</v>
      </c>
      <c r="J39" s="103" t="s">
        <v>986</v>
      </c>
      <c r="K39" s="103">
        <f t="shared" ref="K39" si="33">H39-F39</f>
        <v>3.75</v>
      </c>
      <c r="L39" s="104">
        <f>(F39*-0.07)/100</f>
        <v>-0.10062500000000002</v>
      </c>
      <c r="M39" s="105">
        <f t="shared" ref="M39" si="34">(K39+L39)/F39</f>
        <v>2.538695652173913E-2</v>
      </c>
      <c r="N39" s="103" t="s">
        <v>593</v>
      </c>
      <c r="O39" s="326">
        <v>44517</v>
      </c>
      <c r="R39" s="286" t="s">
        <v>594</v>
      </c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</row>
    <row r="40" spans="1:38" s="268" customFormat="1" ht="15" customHeight="1">
      <c r="A40" s="278"/>
      <c r="B40" s="319">
        <v>44522</v>
      </c>
      <c r="C40" s="279"/>
      <c r="D40" s="280" t="s">
        <v>125</v>
      </c>
      <c r="E40" s="281" t="s">
        <v>595</v>
      </c>
      <c r="F40" s="281" t="s">
        <v>1013</v>
      </c>
      <c r="G40" s="281">
        <v>738</v>
      </c>
      <c r="H40" s="281"/>
      <c r="I40" s="281" t="s">
        <v>1014</v>
      </c>
      <c r="J40" s="278" t="s">
        <v>596</v>
      </c>
      <c r="K40" s="319"/>
      <c r="L40" s="279"/>
      <c r="M40" s="280"/>
      <c r="N40" s="281"/>
      <c r="O40" s="281"/>
      <c r="R40" s="286"/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</row>
    <row r="41" spans="1:38" s="268" customFormat="1" ht="15" customHeight="1">
      <c r="A41" s="278"/>
      <c r="B41" s="319">
        <v>44522</v>
      </c>
      <c r="C41" s="279"/>
      <c r="D41" s="280" t="s">
        <v>408</v>
      </c>
      <c r="E41" s="281" t="s">
        <v>595</v>
      </c>
      <c r="F41" s="281" t="s">
        <v>1015</v>
      </c>
      <c r="G41" s="281">
        <v>745</v>
      </c>
      <c r="H41" s="281"/>
      <c r="I41" s="281" t="s">
        <v>1016</v>
      </c>
      <c r="J41" s="278" t="s">
        <v>596</v>
      </c>
      <c r="K41" s="319"/>
      <c r="L41" s="279"/>
      <c r="M41" s="280"/>
      <c r="N41" s="281"/>
      <c r="O41" s="281"/>
      <c r="R41" s="286"/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</row>
    <row r="42" spans="1:38" s="268" customFormat="1" ht="15" customHeight="1">
      <c r="A42" s="278"/>
      <c r="B42" s="319"/>
      <c r="C42" s="279"/>
      <c r="D42" s="280"/>
      <c r="E42" s="281"/>
      <c r="F42" s="281"/>
      <c r="G42" s="281"/>
      <c r="H42" s="281"/>
      <c r="I42" s="281"/>
      <c r="J42" s="278"/>
      <c r="K42" s="319"/>
      <c r="L42" s="279"/>
      <c r="M42" s="280"/>
      <c r="N42" s="281"/>
      <c r="O42" s="281"/>
      <c r="R42" s="286"/>
      <c r="S42" s="267"/>
      <c r="T42" s="267"/>
      <c r="U42" s="267"/>
      <c r="V42" s="267"/>
      <c r="W42" s="267"/>
      <c r="X42" s="267"/>
      <c r="Y42" s="267"/>
      <c r="Z42" s="267"/>
      <c r="AA42" s="267"/>
      <c r="AB42" s="267"/>
      <c r="AC42" s="267"/>
      <c r="AD42" s="267"/>
      <c r="AE42" s="267"/>
      <c r="AF42" s="267"/>
      <c r="AG42" s="267"/>
      <c r="AH42" s="267"/>
      <c r="AI42" s="267"/>
      <c r="AJ42" s="267"/>
      <c r="AK42" s="267"/>
      <c r="AL42" s="267"/>
    </row>
    <row r="43" spans="1:38" ht="15" customHeight="1">
      <c r="A43" s="270"/>
      <c r="B43" s="271"/>
      <c r="C43" s="272"/>
      <c r="D43" s="273"/>
      <c r="E43" s="274"/>
      <c r="F43" s="274"/>
      <c r="G43" s="274"/>
      <c r="H43" s="274"/>
      <c r="I43" s="274"/>
      <c r="J43" s="282"/>
      <c r="K43" s="282"/>
      <c r="L43" s="275"/>
      <c r="M43" s="283"/>
      <c r="N43" s="282"/>
      <c r="O43" s="284"/>
      <c r="P43" s="1"/>
      <c r="Q43" s="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customHeight="1">
      <c r="A45" s="155"/>
      <c r="B45" s="121"/>
      <c r="C45" s="156"/>
      <c r="D45" s="157"/>
      <c r="E45" s="120"/>
      <c r="F45" s="120"/>
      <c r="G45" s="120"/>
      <c r="H45" s="120"/>
      <c r="I45" s="120"/>
      <c r="J45" s="158"/>
      <c r="K45" s="158"/>
      <c r="L45" s="159"/>
      <c r="M45" s="160"/>
      <c r="N45" s="126"/>
      <c r="O45" s="161"/>
      <c r="P45" s="1"/>
      <c r="Q45" s="1"/>
      <c r="R45" s="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44.25" customHeight="1">
      <c r="A46" s="132" t="s">
        <v>598</v>
      </c>
      <c r="B46" s="156"/>
      <c r="C46" s="156"/>
      <c r="D46" s="1"/>
      <c r="E46" s="6"/>
      <c r="F46" s="6"/>
      <c r="G46" s="6"/>
      <c r="H46" s="6" t="s">
        <v>610</v>
      </c>
      <c r="I46" s="6"/>
      <c r="J46" s="6"/>
      <c r="K46" s="128"/>
      <c r="L46" s="160"/>
      <c r="M46" s="128"/>
      <c r="N46" s="129"/>
      <c r="O46" s="128"/>
      <c r="P46" s="1"/>
      <c r="Q46" s="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8" ht="12.75" customHeight="1">
      <c r="A47" s="139" t="s">
        <v>599</v>
      </c>
      <c r="B47" s="132"/>
      <c r="C47" s="132"/>
      <c r="D47" s="132"/>
      <c r="E47" s="44"/>
      <c r="F47" s="140" t="s">
        <v>600</v>
      </c>
      <c r="G47" s="59"/>
      <c r="H47" s="44"/>
      <c r="I47" s="59"/>
      <c r="J47" s="6"/>
      <c r="K47" s="162"/>
      <c r="L47" s="163"/>
      <c r="M47" s="6"/>
      <c r="N47" s="122"/>
      <c r="O47" s="164"/>
      <c r="P47" s="44"/>
      <c r="Q47" s="44"/>
      <c r="R47" s="6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</row>
    <row r="48" spans="1:38" ht="14.25" customHeight="1">
      <c r="A48" s="139"/>
      <c r="B48" s="132"/>
      <c r="C48" s="132"/>
      <c r="D48" s="132"/>
      <c r="E48" s="6"/>
      <c r="F48" s="140" t="s">
        <v>602</v>
      </c>
      <c r="G48" s="59"/>
      <c r="H48" s="44"/>
      <c r="I48" s="59"/>
      <c r="J48" s="6"/>
      <c r="K48" s="162"/>
      <c r="L48" s="163"/>
      <c r="M48" s="6"/>
      <c r="N48" s="122"/>
      <c r="O48" s="164"/>
      <c r="P48" s="44"/>
      <c r="Q48" s="44"/>
      <c r="R48" s="6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</row>
    <row r="49" spans="1:38" ht="14.25" customHeight="1">
      <c r="A49" s="132"/>
      <c r="B49" s="132"/>
      <c r="C49" s="132"/>
      <c r="D49" s="132"/>
      <c r="E49" s="6"/>
      <c r="F49" s="6"/>
      <c r="G49" s="6"/>
      <c r="H49" s="6"/>
      <c r="I49" s="6"/>
      <c r="J49" s="145"/>
      <c r="K49" s="142"/>
      <c r="L49" s="143"/>
      <c r="M49" s="6"/>
      <c r="N49" s="146"/>
      <c r="O49" s="1"/>
      <c r="P49" s="44"/>
      <c r="Q49" s="44"/>
      <c r="R49" s="6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</row>
    <row r="50" spans="1:38" ht="12.75" customHeight="1">
      <c r="A50" s="165" t="s">
        <v>611</v>
      </c>
      <c r="B50" s="165"/>
      <c r="C50" s="165"/>
      <c r="D50" s="165"/>
      <c r="E50" s="6"/>
      <c r="F50" s="6"/>
      <c r="G50" s="6"/>
      <c r="H50" s="6"/>
      <c r="I50" s="6"/>
      <c r="J50" s="6"/>
      <c r="K50" s="6"/>
      <c r="L50" s="6"/>
      <c r="M50" s="6"/>
      <c r="N50" s="6"/>
      <c r="O50" s="24"/>
      <c r="Q50" s="44"/>
      <c r="R50" s="6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</row>
    <row r="51" spans="1:38" ht="38.25" customHeight="1">
      <c r="A51" s="100" t="s">
        <v>16</v>
      </c>
      <c r="B51" s="100" t="s">
        <v>570</v>
      </c>
      <c r="C51" s="100"/>
      <c r="D51" s="101" t="s">
        <v>581</v>
      </c>
      <c r="E51" s="100" t="s">
        <v>582</v>
      </c>
      <c r="F51" s="100" t="s">
        <v>583</v>
      </c>
      <c r="G51" s="100" t="s">
        <v>604</v>
      </c>
      <c r="H51" s="100" t="s">
        <v>585</v>
      </c>
      <c r="I51" s="100" t="s">
        <v>586</v>
      </c>
      <c r="J51" s="99" t="s">
        <v>587</v>
      </c>
      <c r="K51" s="166" t="s">
        <v>612</v>
      </c>
      <c r="L51" s="102" t="s">
        <v>589</v>
      </c>
      <c r="M51" s="166" t="s">
        <v>613</v>
      </c>
      <c r="N51" s="100" t="s">
        <v>614</v>
      </c>
      <c r="O51" s="99" t="s">
        <v>591</v>
      </c>
      <c r="P51" s="101" t="s">
        <v>592</v>
      </c>
      <c r="Q51" s="44"/>
      <c r="R51" s="6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</row>
    <row r="52" spans="1:38" s="268" customFormat="1" ht="13.5" customHeight="1">
      <c r="A52" s="385">
        <v>1</v>
      </c>
      <c r="B52" s="266">
        <v>44501</v>
      </c>
      <c r="C52" s="448"/>
      <c r="D52" s="448" t="s">
        <v>880</v>
      </c>
      <c r="E52" s="385" t="s">
        <v>595</v>
      </c>
      <c r="F52" s="385">
        <v>2418</v>
      </c>
      <c r="G52" s="385">
        <v>2380</v>
      </c>
      <c r="H52" s="388">
        <v>2445</v>
      </c>
      <c r="I52" s="388" t="s">
        <v>881</v>
      </c>
      <c r="J52" s="103" t="s">
        <v>924</v>
      </c>
      <c r="K52" s="388">
        <f t="shared" ref="K52" si="35">H52-F52</f>
        <v>27</v>
      </c>
      <c r="L52" s="441">
        <f t="shared" ref="L52" si="36">(H52*N52)*0.07%</f>
        <v>513.45000000000005</v>
      </c>
      <c r="M52" s="442">
        <f t="shared" ref="M52" si="37">(K52*N52)-L52</f>
        <v>7586.55</v>
      </c>
      <c r="N52" s="388">
        <v>300</v>
      </c>
      <c r="O52" s="443" t="s">
        <v>593</v>
      </c>
      <c r="P52" s="444">
        <v>44509</v>
      </c>
      <c r="Q52" s="276"/>
      <c r="R52" s="317" t="s">
        <v>594</v>
      </c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316"/>
      <c r="AG52" s="287"/>
      <c r="AH52" s="315"/>
      <c r="AI52" s="315"/>
      <c r="AJ52" s="316"/>
      <c r="AK52" s="316"/>
      <c r="AL52" s="316"/>
    </row>
    <row r="53" spans="1:38" s="268" customFormat="1" ht="13.5" customHeight="1">
      <c r="A53" s="445">
        <v>2</v>
      </c>
      <c r="B53" s="446">
        <v>44502</v>
      </c>
      <c r="C53" s="447"/>
      <c r="D53" s="447" t="s">
        <v>884</v>
      </c>
      <c r="E53" s="397" t="s">
        <v>595</v>
      </c>
      <c r="F53" s="397">
        <v>2887.5</v>
      </c>
      <c r="G53" s="397">
        <v>2848</v>
      </c>
      <c r="H53" s="398">
        <v>2918</v>
      </c>
      <c r="I53" s="398" t="s">
        <v>885</v>
      </c>
      <c r="J53" s="103" t="s">
        <v>908</v>
      </c>
      <c r="K53" s="388">
        <f t="shared" ref="K53:K54" si="38">H53-F53</f>
        <v>30.5</v>
      </c>
      <c r="L53" s="441">
        <f t="shared" ref="L53:L54" si="39">(H53*N53)*0.07%</f>
        <v>612.78000000000009</v>
      </c>
      <c r="M53" s="442">
        <f t="shared" ref="M53:M54" si="40">(K53*N53)-L53</f>
        <v>8537.2199999999993</v>
      </c>
      <c r="N53" s="388">
        <v>300</v>
      </c>
      <c r="O53" s="443" t="s">
        <v>593</v>
      </c>
      <c r="P53" s="444">
        <v>44503</v>
      </c>
      <c r="Q53" s="276"/>
      <c r="R53" s="317" t="s">
        <v>594</v>
      </c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316"/>
      <c r="AG53" s="287"/>
      <c r="AH53" s="315"/>
      <c r="AI53" s="315"/>
      <c r="AJ53" s="316"/>
      <c r="AK53" s="316"/>
      <c r="AL53" s="316"/>
    </row>
    <row r="54" spans="1:38" s="268" customFormat="1" ht="13.5" customHeight="1">
      <c r="A54" s="385">
        <v>3</v>
      </c>
      <c r="B54" s="429">
        <v>44502</v>
      </c>
      <c r="C54" s="448"/>
      <c r="D54" s="448" t="s">
        <v>886</v>
      </c>
      <c r="E54" s="397" t="s">
        <v>595</v>
      </c>
      <c r="F54" s="397">
        <v>1528</v>
      </c>
      <c r="G54" s="397">
        <v>1490</v>
      </c>
      <c r="H54" s="398">
        <v>1551</v>
      </c>
      <c r="I54" s="398" t="s">
        <v>887</v>
      </c>
      <c r="J54" s="103" t="s">
        <v>925</v>
      </c>
      <c r="K54" s="388">
        <f t="shared" si="38"/>
        <v>23</v>
      </c>
      <c r="L54" s="441">
        <f t="shared" si="39"/>
        <v>434.28000000000009</v>
      </c>
      <c r="M54" s="442">
        <f t="shared" si="40"/>
        <v>8765.7199999999993</v>
      </c>
      <c r="N54" s="388">
        <v>400</v>
      </c>
      <c r="O54" s="443" t="s">
        <v>593</v>
      </c>
      <c r="P54" s="444">
        <v>44509</v>
      </c>
      <c r="Q54" s="276"/>
      <c r="R54" s="317" t="s">
        <v>597</v>
      </c>
      <c r="S54" s="267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316"/>
      <c r="AG54" s="287"/>
      <c r="AH54" s="315"/>
      <c r="AI54" s="315"/>
      <c r="AJ54" s="316"/>
      <c r="AK54" s="316"/>
      <c r="AL54" s="316"/>
    </row>
    <row r="55" spans="1:38" s="268" customFormat="1" ht="13.5" customHeight="1">
      <c r="A55" s="385">
        <v>4</v>
      </c>
      <c r="B55" s="429">
        <v>44503</v>
      </c>
      <c r="C55" s="448"/>
      <c r="D55" s="448" t="s">
        <v>884</v>
      </c>
      <c r="E55" s="397" t="s">
        <v>595</v>
      </c>
      <c r="F55" s="397">
        <v>2887.5</v>
      </c>
      <c r="G55" s="397">
        <v>2848</v>
      </c>
      <c r="H55" s="398">
        <v>2907.5</v>
      </c>
      <c r="I55" s="398" t="s">
        <v>885</v>
      </c>
      <c r="J55" s="103" t="s">
        <v>904</v>
      </c>
      <c r="K55" s="388">
        <f t="shared" ref="K55" si="41">H55-F55</f>
        <v>20</v>
      </c>
      <c r="L55" s="441">
        <f t="shared" ref="L55" si="42">(H55*N55)*0.07%</f>
        <v>610.57500000000005</v>
      </c>
      <c r="M55" s="442">
        <f t="shared" ref="M55" si="43">(K55*N55)-L55</f>
        <v>5389.4250000000002</v>
      </c>
      <c r="N55" s="388">
        <v>300</v>
      </c>
      <c r="O55" s="443" t="s">
        <v>593</v>
      </c>
      <c r="P55" s="444">
        <v>44505</v>
      </c>
      <c r="Q55" s="276"/>
      <c r="R55" s="317" t="s">
        <v>594</v>
      </c>
      <c r="S55" s="267"/>
      <c r="T55" s="267"/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316"/>
      <c r="AG55" s="287"/>
      <c r="AH55" s="315"/>
      <c r="AI55" s="315"/>
      <c r="AJ55" s="316"/>
      <c r="AK55" s="316"/>
      <c r="AL55" s="316"/>
    </row>
    <row r="56" spans="1:38" s="268" customFormat="1" ht="13.5" customHeight="1">
      <c r="A56" s="385">
        <v>5</v>
      </c>
      <c r="B56" s="429">
        <v>44508</v>
      </c>
      <c r="C56" s="448"/>
      <c r="D56" s="448" t="s">
        <v>914</v>
      </c>
      <c r="E56" s="397" t="s">
        <v>595</v>
      </c>
      <c r="F56" s="397">
        <v>2330</v>
      </c>
      <c r="G56" s="397">
        <v>2290</v>
      </c>
      <c r="H56" s="398">
        <v>2362.5</v>
      </c>
      <c r="I56" s="398" t="s">
        <v>915</v>
      </c>
      <c r="J56" s="103" t="s">
        <v>760</v>
      </c>
      <c r="K56" s="388">
        <f t="shared" ref="K56" si="44">H56-F56</f>
        <v>32.5</v>
      </c>
      <c r="L56" s="441">
        <f t="shared" ref="L56" si="45">(H56*N56)*0.07%</f>
        <v>454.78125000000006</v>
      </c>
      <c r="M56" s="442">
        <f t="shared" ref="M56" si="46">(K56*N56)-L56</f>
        <v>8482.71875</v>
      </c>
      <c r="N56" s="388">
        <v>275</v>
      </c>
      <c r="O56" s="443" t="s">
        <v>593</v>
      </c>
      <c r="P56" s="444">
        <v>44508</v>
      </c>
      <c r="Q56" s="276"/>
      <c r="R56" s="317" t="s">
        <v>597</v>
      </c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316"/>
      <c r="AG56" s="287"/>
      <c r="AH56" s="315"/>
      <c r="AI56" s="315"/>
      <c r="AJ56" s="316"/>
      <c r="AK56" s="316"/>
      <c r="AL56" s="316"/>
    </row>
    <row r="57" spans="1:38" s="268" customFormat="1" ht="13.5" customHeight="1">
      <c r="A57" s="385">
        <v>6</v>
      </c>
      <c r="B57" s="429">
        <v>44508</v>
      </c>
      <c r="C57" s="448"/>
      <c r="D57" s="448" t="s">
        <v>917</v>
      </c>
      <c r="E57" s="397" t="s">
        <v>918</v>
      </c>
      <c r="F57" s="397">
        <v>18050</v>
      </c>
      <c r="G57" s="397">
        <v>18160</v>
      </c>
      <c r="H57" s="398">
        <v>18005</v>
      </c>
      <c r="I57" s="398" t="s">
        <v>919</v>
      </c>
      <c r="J57" s="103" t="s">
        <v>927</v>
      </c>
      <c r="K57" s="388">
        <f>F57-H57</f>
        <v>45</v>
      </c>
      <c r="L57" s="441">
        <f t="shared" ref="L57:L58" si="47">(H57*N57)*0.07%</f>
        <v>630.17500000000007</v>
      </c>
      <c r="M57" s="442">
        <f t="shared" ref="M57:M58" si="48">(K57*N57)-L57</f>
        <v>1619.8249999999998</v>
      </c>
      <c r="N57" s="388">
        <v>50</v>
      </c>
      <c r="O57" s="443" t="s">
        <v>593</v>
      </c>
      <c r="P57" s="444">
        <v>44509</v>
      </c>
      <c r="Q57" s="276"/>
      <c r="R57" s="317" t="s">
        <v>594</v>
      </c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316"/>
      <c r="AG57" s="287"/>
      <c r="AH57" s="315"/>
      <c r="AI57" s="315"/>
      <c r="AJ57" s="316"/>
      <c r="AK57" s="316"/>
      <c r="AL57" s="316"/>
    </row>
    <row r="58" spans="1:38" s="268" customFormat="1" ht="13.5" customHeight="1">
      <c r="A58" s="435">
        <v>7</v>
      </c>
      <c r="B58" s="431">
        <v>44509</v>
      </c>
      <c r="C58" s="433"/>
      <c r="D58" s="433" t="s">
        <v>880</v>
      </c>
      <c r="E58" s="434" t="s">
        <v>595</v>
      </c>
      <c r="F58" s="434">
        <v>2424</v>
      </c>
      <c r="G58" s="434">
        <v>2385</v>
      </c>
      <c r="H58" s="478">
        <v>2385</v>
      </c>
      <c r="I58" s="478" t="s">
        <v>881</v>
      </c>
      <c r="J58" s="409" t="s">
        <v>960</v>
      </c>
      <c r="K58" s="436">
        <f t="shared" ref="K58" si="49">H58-F58</f>
        <v>-39</v>
      </c>
      <c r="L58" s="479">
        <f t="shared" si="47"/>
        <v>500.85000000000008</v>
      </c>
      <c r="M58" s="480">
        <f t="shared" si="48"/>
        <v>-12200.85</v>
      </c>
      <c r="N58" s="436">
        <v>300</v>
      </c>
      <c r="O58" s="481" t="s">
        <v>606</v>
      </c>
      <c r="P58" s="482">
        <v>44511</v>
      </c>
      <c r="Q58" s="276"/>
      <c r="R58" s="317" t="s">
        <v>594</v>
      </c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316"/>
      <c r="AG58" s="287"/>
      <c r="AH58" s="315"/>
      <c r="AI58" s="315"/>
      <c r="AJ58" s="316"/>
      <c r="AK58" s="316"/>
      <c r="AL58" s="316"/>
    </row>
    <row r="59" spans="1:38" s="268" customFormat="1" ht="13.5" customHeight="1">
      <c r="A59" s="385">
        <v>8</v>
      </c>
      <c r="B59" s="429">
        <v>44509</v>
      </c>
      <c r="C59" s="448"/>
      <c r="D59" s="448" t="s">
        <v>929</v>
      </c>
      <c r="E59" s="397" t="s">
        <v>595</v>
      </c>
      <c r="F59" s="397">
        <v>782</v>
      </c>
      <c r="G59" s="397">
        <v>773</v>
      </c>
      <c r="H59" s="398">
        <v>789</v>
      </c>
      <c r="I59" s="398" t="s">
        <v>930</v>
      </c>
      <c r="J59" s="103" t="s">
        <v>931</v>
      </c>
      <c r="K59" s="388">
        <f t="shared" ref="K59" si="50">H59-F59</f>
        <v>7</v>
      </c>
      <c r="L59" s="441">
        <f t="shared" ref="L59:L60" si="51">(H59*N59)*0.07%</f>
        <v>759.41250000000014</v>
      </c>
      <c r="M59" s="442">
        <f t="shared" ref="M59:M60" si="52">(K59*N59)-L59</f>
        <v>8865.5874999999996</v>
      </c>
      <c r="N59" s="388">
        <v>1375</v>
      </c>
      <c r="O59" s="443" t="s">
        <v>593</v>
      </c>
      <c r="P59" s="444">
        <v>44509</v>
      </c>
      <c r="Q59" s="276"/>
      <c r="R59" s="317" t="s">
        <v>597</v>
      </c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316"/>
      <c r="AG59" s="287"/>
      <c r="AH59" s="315"/>
      <c r="AI59" s="315"/>
      <c r="AJ59" s="316"/>
      <c r="AK59" s="316"/>
      <c r="AL59" s="316"/>
    </row>
    <row r="60" spans="1:38" s="268" customFormat="1" ht="13.5" customHeight="1">
      <c r="A60" s="385">
        <v>9</v>
      </c>
      <c r="B60" s="429">
        <v>44510</v>
      </c>
      <c r="C60" s="448"/>
      <c r="D60" s="448" t="s">
        <v>917</v>
      </c>
      <c r="E60" s="397" t="s">
        <v>918</v>
      </c>
      <c r="F60" s="397">
        <v>18000</v>
      </c>
      <c r="G60" s="397">
        <v>18130</v>
      </c>
      <c r="H60" s="398">
        <v>17915</v>
      </c>
      <c r="I60" s="398" t="s">
        <v>942</v>
      </c>
      <c r="J60" s="103" t="s">
        <v>935</v>
      </c>
      <c r="K60" s="388">
        <f>F60-H60</f>
        <v>85</v>
      </c>
      <c r="L60" s="441">
        <f t="shared" si="51"/>
        <v>627.02500000000009</v>
      </c>
      <c r="M60" s="442">
        <f t="shared" si="52"/>
        <v>3622.9749999999999</v>
      </c>
      <c r="N60" s="388">
        <v>50</v>
      </c>
      <c r="O60" s="443" t="s">
        <v>593</v>
      </c>
      <c r="P60" s="444">
        <v>44511</v>
      </c>
      <c r="Q60" s="276"/>
      <c r="R60" s="317" t="s">
        <v>594</v>
      </c>
      <c r="S60" s="267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316"/>
      <c r="AG60" s="287"/>
      <c r="AH60" s="315"/>
      <c r="AI60" s="315"/>
      <c r="AJ60" s="316"/>
      <c r="AK60" s="316"/>
      <c r="AL60" s="316"/>
    </row>
    <row r="61" spans="1:38" s="268" customFormat="1" ht="13.5" customHeight="1">
      <c r="A61" s="385">
        <v>10</v>
      </c>
      <c r="B61" s="429">
        <v>44511</v>
      </c>
      <c r="C61" s="448"/>
      <c r="D61" s="448" t="s">
        <v>946</v>
      </c>
      <c r="E61" s="397" t="s">
        <v>595</v>
      </c>
      <c r="F61" s="397">
        <v>1547.5</v>
      </c>
      <c r="G61" s="397">
        <v>1525</v>
      </c>
      <c r="H61" s="398">
        <v>1571</v>
      </c>
      <c r="I61" s="398" t="s">
        <v>947</v>
      </c>
      <c r="J61" s="103" t="s">
        <v>961</v>
      </c>
      <c r="K61" s="388">
        <f t="shared" ref="K61" si="53">H61-F61</f>
        <v>23.5</v>
      </c>
      <c r="L61" s="441">
        <f t="shared" ref="L61" si="54">(H61*N61)*0.07%</f>
        <v>604.83500000000004</v>
      </c>
      <c r="M61" s="442">
        <f t="shared" ref="M61" si="55">(K61*N61)-L61</f>
        <v>12320.165000000001</v>
      </c>
      <c r="N61" s="388">
        <v>550</v>
      </c>
      <c r="O61" s="443" t="s">
        <v>593</v>
      </c>
      <c r="P61" s="444">
        <v>44515</v>
      </c>
      <c r="Q61" s="276"/>
      <c r="R61" s="317" t="s">
        <v>594</v>
      </c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316"/>
      <c r="AG61" s="287"/>
      <c r="AH61" s="315"/>
      <c r="AI61" s="315"/>
      <c r="AJ61" s="316"/>
      <c r="AK61" s="316"/>
      <c r="AL61" s="316"/>
    </row>
    <row r="62" spans="1:38" s="268" customFormat="1" ht="13.5" customHeight="1">
      <c r="A62" s="435">
        <v>11</v>
      </c>
      <c r="B62" s="431">
        <v>44512</v>
      </c>
      <c r="C62" s="433"/>
      <c r="D62" s="433" t="s">
        <v>917</v>
      </c>
      <c r="E62" s="434" t="s">
        <v>918</v>
      </c>
      <c r="F62" s="434">
        <v>18030</v>
      </c>
      <c r="G62" s="434">
        <v>18160</v>
      </c>
      <c r="H62" s="478">
        <v>18180</v>
      </c>
      <c r="I62" s="478" t="s">
        <v>942</v>
      </c>
      <c r="J62" s="409" t="s">
        <v>959</v>
      </c>
      <c r="K62" s="436">
        <f>F62-H62</f>
        <v>-150</v>
      </c>
      <c r="L62" s="479">
        <f t="shared" ref="L62:L63" si="56">(H62*N62)*0.07%</f>
        <v>636.30000000000007</v>
      </c>
      <c r="M62" s="480">
        <f t="shared" ref="M62:M63" si="57">(K62*N62)-L62</f>
        <v>-8136.3</v>
      </c>
      <c r="N62" s="436">
        <v>50</v>
      </c>
      <c r="O62" s="481" t="s">
        <v>606</v>
      </c>
      <c r="P62" s="482">
        <v>44515</v>
      </c>
      <c r="Q62" s="276"/>
      <c r="R62" s="317" t="s">
        <v>594</v>
      </c>
      <c r="S62" s="267"/>
      <c r="T62" s="267"/>
      <c r="U62" s="267"/>
      <c r="V62" s="267"/>
      <c r="W62" s="267"/>
      <c r="X62" s="267"/>
      <c r="Y62" s="267"/>
      <c r="Z62" s="267"/>
      <c r="AA62" s="267"/>
      <c r="AB62" s="267"/>
      <c r="AC62" s="267"/>
      <c r="AD62" s="267"/>
      <c r="AE62" s="267"/>
      <c r="AF62" s="316"/>
      <c r="AG62" s="287"/>
      <c r="AH62" s="315"/>
      <c r="AI62" s="315"/>
      <c r="AJ62" s="316"/>
      <c r="AK62" s="316"/>
      <c r="AL62" s="316"/>
    </row>
    <row r="63" spans="1:38" s="268" customFormat="1" ht="13.5" customHeight="1">
      <c r="A63" s="435">
        <v>12</v>
      </c>
      <c r="B63" s="431">
        <v>44512</v>
      </c>
      <c r="C63" s="433"/>
      <c r="D63" s="433" t="s">
        <v>914</v>
      </c>
      <c r="E63" s="434" t="s">
        <v>595</v>
      </c>
      <c r="F63" s="434">
        <v>2402</v>
      </c>
      <c r="G63" s="434">
        <v>2355</v>
      </c>
      <c r="H63" s="478">
        <v>2370</v>
      </c>
      <c r="I63" s="478" t="s">
        <v>955</v>
      </c>
      <c r="J63" s="409" t="s">
        <v>987</v>
      </c>
      <c r="K63" s="436">
        <f t="shared" ref="K63" si="58">H63-F63</f>
        <v>-32</v>
      </c>
      <c r="L63" s="479">
        <f t="shared" si="56"/>
        <v>456.22500000000008</v>
      </c>
      <c r="M63" s="480">
        <f t="shared" si="57"/>
        <v>-9256.2250000000004</v>
      </c>
      <c r="N63" s="436">
        <v>275</v>
      </c>
      <c r="O63" s="481" t="s">
        <v>606</v>
      </c>
      <c r="P63" s="482">
        <v>44517</v>
      </c>
      <c r="Q63" s="276"/>
      <c r="R63" s="317" t="s">
        <v>597</v>
      </c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316"/>
      <c r="AG63" s="287"/>
      <c r="AH63" s="315"/>
      <c r="AI63" s="315"/>
      <c r="AJ63" s="316"/>
      <c r="AK63" s="316"/>
      <c r="AL63" s="316"/>
    </row>
    <row r="64" spans="1:38" s="268" customFormat="1" ht="13.5" customHeight="1">
      <c r="A64" s="435">
        <v>13</v>
      </c>
      <c r="B64" s="431">
        <v>44515</v>
      </c>
      <c r="C64" s="433"/>
      <c r="D64" s="433" t="s">
        <v>963</v>
      </c>
      <c r="E64" s="434" t="s">
        <v>595</v>
      </c>
      <c r="F64" s="434">
        <v>687.5</v>
      </c>
      <c r="G64" s="434">
        <v>678</v>
      </c>
      <c r="H64" s="478">
        <v>678</v>
      </c>
      <c r="I64" s="478" t="s">
        <v>964</v>
      </c>
      <c r="J64" s="409" t="s">
        <v>977</v>
      </c>
      <c r="K64" s="436">
        <f t="shared" ref="K64" si="59">H64-F64</f>
        <v>-9.5</v>
      </c>
      <c r="L64" s="479">
        <f t="shared" ref="L64" si="60">(H64*N64)*0.07%</f>
        <v>741.79980000000012</v>
      </c>
      <c r="M64" s="480">
        <f t="shared" ref="M64" si="61">(K64*N64)-L64</f>
        <v>-15590.299800000001</v>
      </c>
      <c r="N64" s="436">
        <v>1563</v>
      </c>
      <c r="O64" s="481" t="s">
        <v>606</v>
      </c>
      <c r="P64" s="482">
        <v>44511</v>
      </c>
      <c r="Q64" s="276"/>
      <c r="R64" s="317" t="s">
        <v>597</v>
      </c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316"/>
      <c r="AG64" s="287"/>
      <c r="AH64" s="315"/>
      <c r="AI64" s="315"/>
      <c r="AJ64" s="316"/>
      <c r="AK64" s="316"/>
      <c r="AL64" s="316"/>
    </row>
    <row r="65" spans="1:38" s="268" customFormat="1" ht="13.5" customHeight="1">
      <c r="A65" s="290">
        <v>14</v>
      </c>
      <c r="B65" s="440">
        <v>44516</v>
      </c>
      <c r="C65" s="433"/>
      <c r="D65" s="433" t="s">
        <v>973</v>
      </c>
      <c r="E65" s="434" t="s">
        <v>595</v>
      </c>
      <c r="F65" s="434">
        <v>1548</v>
      </c>
      <c r="G65" s="434">
        <v>1525</v>
      </c>
      <c r="H65" s="478">
        <v>1525</v>
      </c>
      <c r="I65" s="478" t="s">
        <v>947</v>
      </c>
      <c r="J65" s="409" t="s">
        <v>1009</v>
      </c>
      <c r="K65" s="436">
        <f t="shared" ref="K65" si="62">H65-F65</f>
        <v>-23</v>
      </c>
      <c r="L65" s="479">
        <f t="shared" ref="L65" si="63">(H65*N65)*0.07%</f>
        <v>587.12500000000011</v>
      </c>
      <c r="M65" s="480">
        <f t="shared" ref="M65" si="64">(K65*N65)-L65</f>
        <v>-13237.125</v>
      </c>
      <c r="N65" s="436">
        <v>550</v>
      </c>
      <c r="O65" s="481" t="s">
        <v>606</v>
      </c>
      <c r="P65" s="482">
        <v>44522</v>
      </c>
      <c r="Q65" s="276"/>
      <c r="R65" s="317" t="s">
        <v>594</v>
      </c>
      <c r="S65" s="267"/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316"/>
      <c r="AG65" s="287"/>
      <c r="AH65" s="315"/>
      <c r="AI65" s="315"/>
      <c r="AJ65" s="316"/>
      <c r="AK65" s="316"/>
      <c r="AL65" s="316"/>
    </row>
    <row r="66" spans="1:38" s="268" customFormat="1" ht="13.5" customHeight="1">
      <c r="A66" s="290"/>
      <c r="B66" s="431">
        <v>44522</v>
      </c>
      <c r="C66" s="433"/>
      <c r="D66" s="433" t="s">
        <v>1010</v>
      </c>
      <c r="E66" s="434" t="s">
        <v>595</v>
      </c>
      <c r="F66" s="434">
        <v>932</v>
      </c>
      <c r="G66" s="434">
        <v>918</v>
      </c>
      <c r="H66" s="478">
        <v>918</v>
      </c>
      <c r="I66" s="478" t="s">
        <v>1011</v>
      </c>
      <c r="J66" s="409" t="s">
        <v>1012</v>
      </c>
      <c r="K66" s="436">
        <f t="shared" ref="K66" si="65">H66-F66</f>
        <v>-14</v>
      </c>
      <c r="L66" s="479">
        <f t="shared" ref="L66" si="66">(H66*N66)*0.07%</f>
        <v>546.21</v>
      </c>
      <c r="M66" s="480">
        <f t="shared" ref="M66" si="67">(K66*N66)-L66</f>
        <v>-12446.21</v>
      </c>
      <c r="N66" s="436">
        <v>850</v>
      </c>
      <c r="O66" s="481" t="s">
        <v>606</v>
      </c>
      <c r="P66" s="482">
        <v>44522</v>
      </c>
      <c r="Q66" s="276"/>
      <c r="R66" s="317"/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316"/>
      <c r="AG66" s="287"/>
      <c r="AH66" s="315"/>
      <c r="AI66" s="315"/>
      <c r="AJ66" s="316"/>
      <c r="AK66" s="316"/>
      <c r="AL66" s="316"/>
    </row>
    <row r="67" spans="1:38" s="268" customFormat="1" ht="13.5" customHeight="1">
      <c r="A67" s="290"/>
      <c r="B67" s="456"/>
      <c r="C67" s="327"/>
      <c r="D67" s="327"/>
      <c r="E67" s="328"/>
      <c r="F67" s="328"/>
      <c r="G67" s="328"/>
      <c r="H67" s="329"/>
      <c r="I67" s="329"/>
      <c r="J67" s="330"/>
      <c r="K67" s="293"/>
      <c r="L67" s="381"/>
      <c r="M67" s="382"/>
      <c r="N67" s="293"/>
      <c r="O67" s="383"/>
      <c r="P67" s="384"/>
      <c r="Q67" s="276"/>
      <c r="R67" s="317"/>
      <c r="S67" s="267"/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316"/>
      <c r="AG67" s="287"/>
      <c r="AH67" s="315"/>
      <c r="AI67" s="315"/>
      <c r="AJ67" s="316"/>
      <c r="AK67" s="316"/>
      <c r="AL67" s="316"/>
    </row>
    <row r="68" spans="1:38" s="268" customFormat="1" ht="13.5" customHeight="1">
      <c r="A68" s="331"/>
      <c r="B68" s="331"/>
      <c r="C68" s="331"/>
      <c r="D68" s="331"/>
      <c r="E68" s="331"/>
      <c r="F68" s="331"/>
      <c r="G68" s="331"/>
      <c r="H68" s="331"/>
      <c r="I68" s="331"/>
      <c r="J68" s="331"/>
      <c r="K68" s="293"/>
      <c r="L68" s="381"/>
      <c r="M68" s="382"/>
      <c r="N68" s="293"/>
      <c r="O68" s="457"/>
      <c r="P68" s="458"/>
      <c r="Q68" s="276"/>
      <c r="R68" s="317"/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316"/>
      <c r="AG68" s="269"/>
      <c r="AH68" s="459"/>
      <c r="AI68" s="459"/>
      <c r="AJ68" s="358"/>
      <c r="AK68" s="358"/>
      <c r="AL68" s="358"/>
    </row>
    <row r="69" spans="1:38" ht="13.5" customHeight="1">
      <c r="A69" s="555"/>
      <c r="B69" s="566"/>
      <c r="C69" s="318"/>
      <c r="D69" s="285"/>
      <c r="E69" s="313"/>
      <c r="F69" s="313"/>
      <c r="G69" s="313"/>
      <c r="H69" s="314"/>
      <c r="I69" s="314"/>
      <c r="J69" s="285"/>
      <c r="K69" s="292"/>
      <c r="L69" s="292"/>
      <c r="M69" s="568"/>
      <c r="N69" s="570"/>
      <c r="O69" s="561"/>
      <c r="P69" s="563"/>
      <c r="Q69" s="167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3.5" customHeight="1">
      <c r="A70" s="565"/>
      <c r="B70" s="567"/>
      <c r="C70" s="109"/>
      <c r="D70" s="168"/>
      <c r="E70" s="107"/>
      <c r="F70" s="107"/>
      <c r="G70" s="107"/>
      <c r="H70" s="112"/>
      <c r="I70" s="314"/>
      <c r="J70" s="168"/>
      <c r="K70" s="291"/>
      <c r="L70" s="292"/>
      <c r="M70" s="569"/>
      <c r="N70" s="571"/>
      <c r="O70" s="562"/>
      <c r="P70" s="564"/>
      <c r="Q70" s="1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3.5" customHeight="1">
      <c r="A71" s="120"/>
      <c r="B71" s="121"/>
      <c r="C71" s="156"/>
      <c r="D71" s="169"/>
      <c r="E71" s="170"/>
      <c r="F71" s="120"/>
      <c r="G71" s="120"/>
      <c r="H71" s="120"/>
      <c r="I71" s="158"/>
      <c r="J71" s="158"/>
      <c r="K71" s="158"/>
      <c r="L71" s="158"/>
      <c r="M71" s="158"/>
      <c r="N71" s="158"/>
      <c r="O71" s="158"/>
      <c r="P71" s="158"/>
      <c r="Q71" s="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>
      <c r="A72" s="171"/>
      <c r="B72" s="121"/>
      <c r="C72" s="122"/>
      <c r="D72" s="172"/>
      <c r="E72" s="125"/>
      <c r="F72" s="125"/>
      <c r="G72" s="125"/>
      <c r="H72" s="125"/>
      <c r="I72" s="125"/>
      <c r="J72" s="6"/>
      <c r="K72" s="125"/>
      <c r="L72" s="125"/>
      <c r="M72" s="6"/>
      <c r="N72" s="1"/>
      <c r="O72" s="122"/>
      <c r="P72" s="44"/>
      <c r="Q72" s="44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44"/>
      <c r="AG72" s="44"/>
      <c r="AH72" s="44"/>
      <c r="AI72" s="44"/>
      <c r="AJ72" s="44"/>
      <c r="AK72" s="44"/>
      <c r="AL72" s="44"/>
    </row>
    <row r="73" spans="1:38" ht="12.75" customHeight="1">
      <c r="A73" s="173" t="s">
        <v>616</v>
      </c>
      <c r="B73" s="173"/>
      <c r="C73" s="173"/>
      <c r="D73" s="173"/>
      <c r="E73" s="174"/>
      <c r="F73" s="125"/>
      <c r="G73" s="125"/>
      <c r="H73" s="125"/>
      <c r="I73" s="125"/>
      <c r="J73" s="1"/>
      <c r="K73" s="6"/>
      <c r="L73" s="6"/>
      <c r="M73" s="6"/>
      <c r="N73" s="1"/>
      <c r="O73" s="1"/>
      <c r="P73" s="44"/>
      <c r="Q73" s="44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44"/>
      <c r="AG73" s="44"/>
      <c r="AH73" s="44"/>
      <c r="AI73" s="44"/>
      <c r="AJ73" s="44"/>
      <c r="AK73" s="44"/>
      <c r="AL73" s="44"/>
    </row>
    <row r="74" spans="1:38" ht="38.25" customHeight="1">
      <c r="A74" s="100" t="s">
        <v>16</v>
      </c>
      <c r="B74" s="100" t="s">
        <v>570</v>
      </c>
      <c r="C74" s="100"/>
      <c r="D74" s="101" t="s">
        <v>581</v>
      </c>
      <c r="E74" s="100" t="s">
        <v>582</v>
      </c>
      <c r="F74" s="100" t="s">
        <v>583</v>
      </c>
      <c r="G74" s="100" t="s">
        <v>604</v>
      </c>
      <c r="H74" s="100" t="s">
        <v>585</v>
      </c>
      <c r="I74" s="100" t="s">
        <v>586</v>
      </c>
      <c r="J74" s="99" t="s">
        <v>587</v>
      </c>
      <c r="K74" s="99" t="s">
        <v>617</v>
      </c>
      <c r="L74" s="102" t="s">
        <v>589</v>
      </c>
      <c r="M74" s="166" t="s">
        <v>613</v>
      </c>
      <c r="N74" s="100" t="s">
        <v>614</v>
      </c>
      <c r="O74" s="100" t="s">
        <v>591</v>
      </c>
      <c r="P74" s="101" t="s">
        <v>592</v>
      </c>
      <c r="Q74" s="44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44"/>
      <c r="AG74" s="44"/>
      <c r="AH74" s="44"/>
      <c r="AI74" s="44"/>
      <c r="AJ74" s="44"/>
      <c r="AK74" s="44"/>
      <c r="AL74" s="44"/>
    </row>
    <row r="75" spans="1:38" s="268" customFormat="1" ht="12.75" customHeight="1">
      <c r="A75" s="385">
        <v>1</v>
      </c>
      <c r="B75" s="266">
        <v>44501</v>
      </c>
      <c r="C75" s="386"/>
      <c r="D75" s="387" t="s">
        <v>882</v>
      </c>
      <c r="E75" s="385" t="s">
        <v>595</v>
      </c>
      <c r="F75" s="385">
        <v>62</v>
      </c>
      <c r="G75" s="385">
        <v>30</v>
      </c>
      <c r="H75" s="385">
        <v>75</v>
      </c>
      <c r="I75" s="388" t="s">
        <v>846</v>
      </c>
      <c r="J75" s="389" t="s">
        <v>897</v>
      </c>
      <c r="K75" s="390">
        <f>H75-F75</f>
        <v>13</v>
      </c>
      <c r="L75" s="390">
        <v>100</v>
      </c>
      <c r="M75" s="389">
        <f>(K75*N75)-100</f>
        <v>550</v>
      </c>
      <c r="N75" s="389">
        <v>50</v>
      </c>
      <c r="O75" s="391" t="s">
        <v>593</v>
      </c>
      <c r="P75" s="266">
        <v>44502</v>
      </c>
      <c r="Q75" s="276"/>
      <c r="R75" s="277" t="s">
        <v>597</v>
      </c>
      <c r="S75" s="267"/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I75" s="267"/>
      <c r="AJ75" s="267"/>
      <c r="AK75" s="267"/>
      <c r="AL75" s="267"/>
    </row>
    <row r="76" spans="1:38" s="268" customFormat="1" ht="12.75" customHeight="1">
      <c r="A76" s="392">
        <v>2</v>
      </c>
      <c r="B76" s="393">
        <v>44502</v>
      </c>
      <c r="C76" s="394"/>
      <c r="D76" s="395" t="s">
        <v>888</v>
      </c>
      <c r="E76" s="396" t="s">
        <v>595</v>
      </c>
      <c r="F76" s="397">
        <v>62</v>
      </c>
      <c r="G76" s="397">
        <v>30</v>
      </c>
      <c r="H76" s="397">
        <v>83</v>
      </c>
      <c r="I76" s="398" t="s">
        <v>846</v>
      </c>
      <c r="J76" s="389" t="s">
        <v>607</v>
      </c>
      <c r="K76" s="390">
        <f t="shared" ref="K76:K77" si="68">H76-F76</f>
        <v>21</v>
      </c>
      <c r="L76" s="390">
        <v>100</v>
      </c>
      <c r="M76" s="389">
        <f t="shared" ref="M76:M77" si="69">(K76*N76)-100</f>
        <v>950</v>
      </c>
      <c r="N76" s="389">
        <v>50</v>
      </c>
      <c r="O76" s="391" t="s">
        <v>593</v>
      </c>
      <c r="P76" s="266">
        <v>44502</v>
      </c>
      <c r="Q76" s="276"/>
      <c r="R76" s="277" t="s">
        <v>597</v>
      </c>
      <c r="S76" s="267"/>
      <c r="T76" s="267"/>
      <c r="U76" s="267"/>
      <c r="V76" s="267"/>
      <c r="W76" s="267"/>
      <c r="X76" s="267"/>
      <c r="Y76" s="267"/>
      <c r="Z76" s="267"/>
      <c r="AA76" s="267"/>
      <c r="AB76" s="267"/>
      <c r="AC76" s="267"/>
      <c r="AD76" s="267"/>
      <c r="AE76" s="267"/>
      <c r="AF76" s="267"/>
      <c r="AG76" s="267"/>
      <c r="AH76" s="267"/>
      <c r="AI76" s="267"/>
      <c r="AJ76" s="267"/>
      <c r="AK76" s="267"/>
      <c r="AL76" s="267"/>
    </row>
    <row r="77" spans="1:38" s="268" customFormat="1" ht="12.75" customHeight="1">
      <c r="A77" s="399">
        <v>3</v>
      </c>
      <c r="B77" s="266">
        <v>44502</v>
      </c>
      <c r="C77" s="400"/>
      <c r="D77" s="387" t="s">
        <v>889</v>
      </c>
      <c r="E77" s="401" t="s">
        <v>595</v>
      </c>
      <c r="F77" s="385">
        <v>200</v>
      </c>
      <c r="G77" s="385">
        <v>95</v>
      </c>
      <c r="H77" s="385">
        <v>275</v>
      </c>
      <c r="I77" s="388" t="s">
        <v>890</v>
      </c>
      <c r="J77" s="389" t="s">
        <v>875</v>
      </c>
      <c r="K77" s="390">
        <f t="shared" si="68"/>
        <v>75</v>
      </c>
      <c r="L77" s="390">
        <v>100</v>
      </c>
      <c r="M77" s="389">
        <f t="shared" si="69"/>
        <v>1775</v>
      </c>
      <c r="N77" s="389">
        <v>25</v>
      </c>
      <c r="O77" s="391" t="s">
        <v>593</v>
      </c>
      <c r="P77" s="266">
        <v>44502</v>
      </c>
      <c r="Q77" s="276"/>
      <c r="R77" s="277" t="s">
        <v>594</v>
      </c>
      <c r="S77" s="267"/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I77" s="267"/>
      <c r="AJ77" s="267"/>
      <c r="AK77" s="267"/>
      <c r="AL77" s="267"/>
    </row>
    <row r="78" spans="1:38" s="268" customFormat="1" ht="12.75" customHeight="1">
      <c r="A78" s="420">
        <v>4</v>
      </c>
      <c r="B78" s="324">
        <v>44502</v>
      </c>
      <c r="C78" s="421"/>
      <c r="D78" s="422" t="s">
        <v>891</v>
      </c>
      <c r="E78" s="423" t="s">
        <v>595</v>
      </c>
      <c r="F78" s="424">
        <v>90</v>
      </c>
      <c r="G78" s="424">
        <v>60</v>
      </c>
      <c r="H78" s="424">
        <v>91</v>
      </c>
      <c r="I78" s="425" t="s">
        <v>892</v>
      </c>
      <c r="J78" s="426" t="s">
        <v>826</v>
      </c>
      <c r="K78" s="427">
        <f>H78-F78</f>
        <v>1</v>
      </c>
      <c r="L78" s="427">
        <v>100</v>
      </c>
      <c r="M78" s="426">
        <f>(K78*N78)-100</f>
        <v>-50</v>
      </c>
      <c r="N78" s="426">
        <v>50</v>
      </c>
      <c r="O78" s="428" t="s">
        <v>716</v>
      </c>
      <c r="P78" s="324">
        <v>44503</v>
      </c>
      <c r="Q78" s="276"/>
      <c r="R78" s="277" t="s">
        <v>594</v>
      </c>
      <c r="S78" s="267"/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I78" s="267"/>
      <c r="AJ78" s="267"/>
      <c r="AK78" s="267"/>
      <c r="AL78" s="267"/>
    </row>
    <row r="79" spans="1:38" s="268" customFormat="1" ht="12.75" customHeight="1">
      <c r="A79" s="399">
        <v>5</v>
      </c>
      <c r="B79" s="266">
        <v>44502</v>
      </c>
      <c r="C79" s="400"/>
      <c r="D79" s="387" t="s">
        <v>893</v>
      </c>
      <c r="E79" s="401" t="s">
        <v>595</v>
      </c>
      <c r="F79" s="385">
        <v>50</v>
      </c>
      <c r="G79" s="385">
        <v>35</v>
      </c>
      <c r="H79" s="385">
        <v>59</v>
      </c>
      <c r="I79" s="388" t="s">
        <v>894</v>
      </c>
      <c r="J79" s="389" t="s">
        <v>802</v>
      </c>
      <c r="K79" s="390">
        <f>H79-F79</f>
        <v>9</v>
      </c>
      <c r="L79" s="390">
        <v>100</v>
      </c>
      <c r="M79" s="389">
        <f>(K79*N79)-100</f>
        <v>2600</v>
      </c>
      <c r="N79" s="389">
        <v>300</v>
      </c>
      <c r="O79" s="391" t="s">
        <v>593</v>
      </c>
      <c r="P79" s="266">
        <v>44503</v>
      </c>
      <c r="Q79" s="276"/>
      <c r="R79" s="277" t="s">
        <v>597</v>
      </c>
      <c r="S79" s="267"/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I79" s="267"/>
      <c r="AJ79" s="267"/>
      <c r="AK79" s="267"/>
      <c r="AL79" s="267"/>
    </row>
    <row r="80" spans="1:38" s="268" customFormat="1" ht="12.75" customHeight="1">
      <c r="A80" s="399">
        <v>6</v>
      </c>
      <c r="B80" s="266">
        <v>44502</v>
      </c>
      <c r="C80" s="400"/>
      <c r="D80" s="387" t="s">
        <v>895</v>
      </c>
      <c r="E80" s="401" t="s">
        <v>595</v>
      </c>
      <c r="F80" s="385">
        <v>155</v>
      </c>
      <c r="G80" s="385">
        <v>50</v>
      </c>
      <c r="H80" s="385">
        <v>205</v>
      </c>
      <c r="I80" s="388" t="s">
        <v>896</v>
      </c>
      <c r="J80" s="389" t="s">
        <v>898</v>
      </c>
      <c r="K80" s="390">
        <f>H80-F80</f>
        <v>50</v>
      </c>
      <c r="L80" s="390">
        <v>100</v>
      </c>
      <c r="M80" s="389">
        <f>(K80*N80)-100</f>
        <v>1150</v>
      </c>
      <c r="N80" s="389">
        <v>25</v>
      </c>
      <c r="O80" s="391" t="s">
        <v>593</v>
      </c>
      <c r="P80" s="266">
        <v>44502</v>
      </c>
      <c r="Q80" s="276"/>
      <c r="R80" s="277" t="s">
        <v>597</v>
      </c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  <c r="AK80" s="267"/>
      <c r="AL80" s="267"/>
    </row>
    <row r="81" spans="1:38" s="268" customFormat="1" ht="12.75" customHeight="1">
      <c r="A81" s="430">
        <v>7</v>
      </c>
      <c r="B81" s="431">
        <v>44503</v>
      </c>
      <c r="C81" s="432"/>
      <c r="D81" s="477" t="s">
        <v>900</v>
      </c>
      <c r="E81" s="489" t="s">
        <v>595</v>
      </c>
      <c r="F81" s="435">
        <v>41</v>
      </c>
      <c r="G81" s="435">
        <v>25</v>
      </c>
      <c r="H81" s="435">
        <v>25</v>
      </c>
      <c r="I81" s="436" t="s">
        <v>901</v>
      </c>
      <c r="J81" s="437" t="s">
        <v>951</v>
      </c>
      <c r="K81" s="438">
        <f t="shared" ref="K81" si="70">H81-F81</f>
        <v>-16</v>
      </c>
      <c r="L81" s="438">
        <v>100</v>
      </c>
      <c r="M81" s="437">
        <f t="shared" ref="M81" si="71">(K81*N81)-100</f>
        <v>-4900</v>
      </c>
      <c r="N81" s="437">
        <v>300</v>
      </c>
      <c r="O81" s="439" t="s">
        <v>606</v>
      </c>
      <c r="P81" s="440">
        <v>44511</v>
      </c>
      <c r="Q81" s="276"/>
      <c r="R81" s="277" t="s">
        <v>597</v>
      </c>
      <c r="S81" s="267"/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I81" s="267"/>
      <c r="AJ81" s="267"/>
      <c r="AK81" s="267"/>
      <c r="AL81" s="267"/>
    </row>
    <row r="82" spans="1:38" s="268" customFormat="1" ht="12.75" customHeight="1">
      <c r="A82" s="399">
        <v>8</v>
      </c>
      <c r="B82" s="429">
        <v>44503</v>
      </c>
      <c r="C82" s="400"/>
      <c r="D82" s="387" t="s">
        <v>902</v>
      </c>
      <c r="E82" s="401" t="s">
        <v>595</v>
      </c>
      <c r="F82" s="385">
        <v>54</v>
      </c>
      <c r="G82" s="385">
        <v>15</v>
      </c>
      <c r="H82" s="385">
        <v>74</v>
      </c>
      <c r="I82" s="388" t="s">
        <v>903</v>
      </c>
      <c r="J82" s="389" t="s">
        <v>904</v>
      </c>
      <c r="K82" s="390">
        <f t="shared" ref="K82:K87" si="72">H82-F82</f>
        <v>20</v>
      </c>
      <c r="L82" s="390">
        <v>100</v>
      </c>
      <c r="M82" s="389">
        <f t="shared" ref="M82:M87" si="73">(K82*N82)-100</f>
        <v>900</v>
      </c>
      <c r="N82" s="389">
        <v>50</v>
      </c>
      <c r="O82" s="391" t="s">
        <v>593</v>
      </c>
      <c r="P82" s="266">
        <v>44503</v>
      </c>
      <c r="Q82" s="276"/>
      <c r="R82" s="277" t="s">
        <v>597</v>
      </c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I82" s="267"/>
      <c r="AJ82" s="267"/>
      <c r="AK82" s="267"/>
      <c r="AL82" s="267"/>
    </row>
    <row r="83" spans="1:38" s="268" customFormat="1" ht="12.75" customHeight="1">
      <c r="A83" s="399">
        <v>9</v>
      </c>
      <c r="B83" s="429">
        <v>44503</v>
      </c>
      <c r="C83" s="400"/>
      <c r="D83" s="387" t="s">
        <v>893</v>
      </c>
      <c r="E83" s="401" t="s">
        <v>595</v>
      </c>
      <c r="F83" s="385">
        <v>50</v>
      </c>
      <c r="G83" s="385">
        <v>35</v>
      </c>
      <c r="H83" s="385">
        <v>59</v>
      </c>
      <c r="I83" s="388" t="s">
        <v>894</v>
      </c>
      <c r="J83" s="389" t="s">
        <v>802</v>
      </c>
      <c r="K83" s="390">
        <f t="shared" si="72"/>
        <v>9</v>
      </c>
      <c r="L83" s="390">
        <v>100</v>
      </c>
      <c r="M83" s="389">
        <f t="shared" si="73"/>
        <v>2600</v>
      </c>
      <c r="N83" s="389">
        <v>300</v>
      </c>
      <c r="O83" s="391" t="s">
        <v>593</v>
      </c>
      <c r="P83" s="266">
        <v>44508</v>
      </c>
      <c r="Q83" s="276"/>
      <c r="R83" s="277" t="s">
        <v>594</v>
      </c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I83" s="267"/>
      <c r="AJ83" s="267"/>
      <c r="AK83" s="267"/>
      <c r="AL83" s="267"/>
    </row>
    <row r="84" spans="1:38" s="268" customFormat="1" ht="12.75" customHeight="1">
      <c r="A84" s="430">
        <v>10</v>
      </c>
      <c r="B84" s="431">
        <v>44503</v>
      </c>
      <c r="C84" s="432"/>
      <c r="D84" s="433" t="s">
        <v>905</v>
      </c>
      <c r="E84" s="434" t="s">
        <v>595</v>
      </c>
      <c r="F84" s="435">
        <v>19</v>
      </c>
      <c r="G84" s="435"/>
      <c r="H84" s="435">
        <v>0</v>
      </c>
      <c r="I84" s="436" t="s">
        <v>906</v>
      </c>
      <c r="J84" s="437" t="s">
        <v>907</v>
      </c>
      <c r="K84" s="438">
        <f t="shared" si="72"/>
        <v>-19</v>
      </c>
      <c r="L84" s="438">
        <v>100</v>
      </c>
      <c r="M84" s="437">
        <f t="shared" si="73"/>
        <v>-1050</v>
      </c>
      <c r="N84" s="437">
        <v>50</v>
      </c>
      <c r="O84" s="439" t="s">
        <v>606</v>
      </c>
      <c r="P84" s="440">
        <v>44503</v>
      </c>
      <c r="Q84" s="276"/>
      <c r="R84" s="277" t="s">
        <v>597</v>
      </c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267"/>
      <c r="AG84" s="267"/>
      <c r="AH84" s="267"/>
      <c r="AI84" s="267"/>
      <c r="AJ84" s="267"/>
      <c r="AK84" s="267"/>
      <c r="AL84" s="267"/>
    </row>
    <row r="85" spans="1:38" s="268" customFormat="1" ht="12.75" customHeight="1">
      <c r="A85" s="399">
        <v>11</v>
      </c>
      <c r="B85" s="429">
        <v>44508</v>
      </c>
      <c r="C85" s="400"/>
      <c r="D85" s="387" t="s">
        <v>911</v>
      </c>
      <c r="E85" s="401" t="s">
        <v>595</v>
      </c>
      <c r="F85" s="385">
        <v>125.5</v>
      </c>
      <c r="G85" s="385">
        <v>97</v>
      </c>
      <c r="H85" s="385">
        <v>148</v>
      </c>
      <c r="I85" s="388" t="s">
        <v>912</v>
      </c>
      <c r="J85" s="389" t="s">
        <v>913</v>
      </c>
      <c r="K85" s="390">
        <f t="shared" si="72"/>
        <v>22.5</v>
      </c>
      <c r="L85" s="390">
        <v>100</v>
      </c>
      <c r="M85" s="389">
        <f t="shared" si="73"/>
        <v>1025</v>
      </c>
      <c r="N85" s="389">
        <v>50</v>
      </c>
      <c r="O85" s="391" t="s">
        <v>593</v>
      </c>
      <c r="P85" s="266">
        <v>44508</v>
      </c>
      <c r="Q85" s="276"/>
      <c r="R85" s="277" t="s">
        <v>594</v>
      </c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I85" s="267"/>
      <c r="AJ85" s="267"/>
      <c r="AK85" s="267"/>
      <c r="AL85" s="267"/>
    </row>
    <row r="86" spans="1:38" s="268" customFormat="1" ht="12.75" customHeight="1">
      <c r="A86" s="460">
        <v>12</v>
      </c>
      <c r="B86" s="461">
        <v>44508</v>
      </c>
      <c r="C86" s="462"/>
      <c r="D86" s="463" t="s">
        <v>911</v>
      </c>
      <c r="E86" s="464" t="s">
        <v>595</v>
      </c>
      <c r="F86" s="465">
        <v>124</v>
      </c>
      <c r="G86" s="465">
        <v>97</v>
      </c>
      <c r="H86" s="465">
        <v>97</v>
      </c>
      <c r="I86" s="466" t="s">
        <v>912</v>
      </c>
      <c r="J86" s="467" t="s">
        <v>916</v>
      </c>
      <c r="K86" s="468">
        <f t="shared" si="72"/>
        <v>-27</v>
      </c>
      <c r="L86" s="468">
        <v>100</v>
      </c>
      <c r="M86" s="467">
        <f t="shared" si="73"/>
        <v>-1450</v>
      </c>
      <c r="N86" s="467">
        <v>50</v>
      </c>
      <c r="O86" s="469" t="s">
        <v>606</v>
      </c>
      <c r="P86" s="470">
        <v>44508</v>
      </c>
      <c r="Q86" s="276"/>
      <c r="R86" s="277" t="s">
        <v>594</v>
      </c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7"/>
      <c r="AE86" s="267"/>
      <c r="AF86" s="267"/>
      <c r="AG86" s="267"/>
      <c r="AH86" s="267"/>
      <c r="AI86" s="267"/>
      <c r="AJ86" s="267"/>
      <c r="AK86" s="267"/>
      <c r="AL86" s="267"/>
    </row>
    <row r="87" spans="1:38" s="268" customFormat="1" ht="12.75" customHeight="1">
      <c r="A87" s="385">
        <v>13</v>
      </c>
      <c r="B87" s="429">
        <v>44509</v>
      </c>
      <c r="C87" s="386"/>
      <c r="D87" s="387" t="s">
        <v>893</v>
      </c>
      <c r="E87" s="385" t="s">
        <v>595</v>
      </c>
      <c r="F87" s="385">
        <v>50</v>
      </c>
      <c r="G87" s="385">
        <v>35</v>
      </c>
      <c r="H87" s="385">
        <v>57.5</v>
      </c>
      <c r="I87" s="388" t="s">
        <v>894</v>
      </c>
      <c r="J87" s="389" t="s">
        <v>932</v>
      </c>
      <c r="K87" s="390">
        <f t="shared" si="72"/>
        <v>7.5</v>
      </c>
      <c r="L87" s="390">
        <v>100</v>
      </c>
      <c r="M87" s="389">
        <f t="shared" si="73"/>
        <v>2150</v>
      </c>
      <c r="N87" s="389">
        <v>300</v>
      </c>
      <c r="O87" s="391" t="s">
        <v>593</v>
      </c>
      <c r="P87" s="266">
        <v>44509</v>
      </c>
      <c r="Q87" s="276"/>
      <c r="R87" s="277" t="s">
        <v>597</v>
      </c>
      <c r="S87" s="267"/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7"/>
      <c r="AE87" s="267"/>
      <c r="AF87" s="267"/>
      <c r="AG87" s="267"/>
      <c r="AH87" s="267"/>
      <c r="AI87" s="267"/>
      <c r="AJ87" s="267"/>
      <c r="AK87" s="267"/>
      <c r="AL87" s="267"/>
    </row>
    <row r="88" spans="1:38" s="268" customFormat="1" ht="12.75" customHeight="1">
      <c r="A88" s="385">
        <v>14</v>
      </c>
      <c r="B88" s="429">
        <v>44510</v>
      </c>
      <c r="C88" s="386"/>
      <c r="D88" s="387" t="s">
        <v>893</v>
      </c>
      <c r="E88" s="385" t="s">
        <v>595</v>
      </c>
      <c r="F88" s="385">
        <v>37</v>
      </c>
      <c r="G88" s="385">
        <v>22</v>
      </c>
      <c r="H88" s="385">
        <v>54</v>
      </c>
      <c r="I88" s="388" t="s">
        <v>936</v>
      </c>
      <c r="J88" s="389" t="s">
        <v>937</v>
      </c>
      <c r="K88" s="390">
        <f t="shared" ref="K88:K90" si="74">H88-F88</f>
        <v>17</v>
      </c>
      <c r="L88" s="390">
        <v>100</v>
      </c>
      <c r="M88" s="389">
        <f t="shared" ref="M88:M89" si="75">(K88*N88)-100</f>
        <v>5000</v>
      </c>
      <c r="N88" s="389">
        <v>300</v>
      </c>
      <c r="O88" s="391" t="s">
        <v>593</v>
      </c>
      <c r="P88" s="266">
        <v>44510</v>
      </c>
      <c r="Q88" s="276"/>
      <c r="R88" s="277" t="s">
        <v>597</v>
      </c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7"/>
      <c r="AE88" s="267"/>
      <c r="AF88" s="267"/>
      <c r="AG88" s="267"/>
      <c r="AH88" s="267"/>
      <c r="AI88" s="267"/>
      <c r="AJ88" s="267"/>
      <c r="AK88" s="267"/>
      <c r="AL88" s="267"/>
    </row>
    <row r="89" spans="1:38" s="268" customFormat="1" ht="12.75" customHeight="1">
      <c r="A89" s="435">
        <v>15</v>
      </c>
      <c r="B89" s="431">
        <v>44510</v>
      </c>
      <c r="C89" s="476"/>
      <c r="D89" s="477" t="s">
        <v>939</v>
      </c>
      <c r="E89" s="435" t="s">
        <v>595</v>
      </c>
      <c r="F89" s="435">
        <v>73.5</v>
      </c>
      <c r="G89" s="435">
        <v>39</v>
      </c>
      <c r="H89" s="435">
        <v>39</v>
      </c>
      <c r="I89" s="436" t="s">
        <v>940</v>
      </c>
      <c r="J89" s="437" t="s">
        <v>941</v>
      </c>
      <c r="K89" s="438">
        <f t="shared" si="74"/>
        <v>-34.5</v>
      </c>
      <c r="L89" s="438">
        <v>100</v>
      </c>
      <c r="M89" s="437">
        <f t="shared" si="75"/>
        <v>-1825</v>
      </c>
      <c r="N89" s="437">
        <v>50</v>
      </c>
      <c r="O89" s="439" t="s">
        <v>606</v>
      </c>
      <c r="P89" s="440">
        <v>44510</v>
      </c>
      <c r="Q89" s="276"/>
      <c r="R89" s="277" t="s">
        <v>597</v>
      </c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7"/>
      <c r="AE89" s="267"/>
      <c r="AF89" s="267"/>
      <c r="AG89" s="267"/>
      <c r="AH89" s="267"/>
      <c r="AI89" s="267"/>
      <c r="AJ89" s="267"/>
      <c r="AK89" s="267"/>
      <c r="AL89" s="267"/>
    </row>
    <row r="90" spans="1:38" s="268" customFormat="1" ht="12.75" customHeight="1">
      <c r="A90" s="573">
        <v>16</v>
      </c>
      <c r="B90" s="574">
        <v>44510</v>
      </c>
      <c r="C90" s="504"/>
      <c r="D90" s="505" t="s">
        <v>938</v>
      </c>
      <c r="E90" s="506" t="s">
        <v>595</v>
      </c>
      <c r="F90" s="506">
        <v>190</v>
      </c>
      <c r="G90" s="506"/>
      <c r="H90" s="507">
        <v>235</v>
      </c>
      <c r="I90" s="507"/>
      <c r="J90" s="578" t="s">
        <v>997</v>
      </c>
      <c r="K90" s="508">
        <f t="shared" si="74"/>
        <v>45</v>
      </c>
      <c r="L90" s="508">
        <v>100</v>
      </c>
      <c r="M90" s="575">
        <f>(42.5*50)-200</f>
        <v>1925</v>
      </c>
      <c r="N90" s="576">
        <v>50</v>
      </c>
      <c r="O90" s="577" t="s">
        <v>593</v>
      </c>
      <c r="P90" s="572">
        <v>44518</v>
      </c>
      <c r="Q90" s="276"/>
      <c r="R90" s="277" t="s">
        <v>594</v>
      </c>
      <c r="S90" s="267"/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7"/>
      <c r="AE90" s="267"/>
      <c r="AF90" s="267"/>
      <c r="AG90" s="267"/>
      <c r="AH90" s="267"/>
      <c r="AI90" s="267"/>
      <c r="AJ90" s="267"/>
      <c r="AK90" s="267"/>
      <c r="AL90" s="267"/>
    </row>
    <row r="91" spans="1:38" s="268" customFormat="1" ht="12.75" customHeight="1">
      <c r="A91" s="573"/>
      <c r="B91" s="574"/>
      <c r="C91" s="509"/>
      <c r="D91" s="510" t="s">
        <v>911</v>
      </c>
      <c r="E91" s="511" t="s">
        <v>918</v>
      </c>
      <c r="F91" s="511">
        <v>120</v>
      </c>
      <c r="G91" s="511"/>
      <c r="H91" s="512">
        <v>122.5</v>
      </c>
      <c r="I91" s="513"/>
      <c r="J91" s="579"/>
      <c r="K91" s="514">
        <v>-2.5</v>
      </c>
      <c r="L91" s="515">
        <v>100</v>
      </c>
      <c r="M91" s="575"/>
      <c r="N91" s="576"/>
      <c r="O91" s="577"/>
      <c r="P91" s="572"/>
      <c r="Q91" s="1"/>
      <c r="R91" s="277" t="s">
        <v>594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67"/>
      <c r="AG91" s="267"/>
      <c r="AH91" s="267"/>
      <c r="AI91" s="267"/>
      <c r="AJ91" s="267"/>
      <c r="AK91" s="267"/>
      <c r="AL91" s="267"/>
    </row>
    <row r="92" spans="1:38" s="268" customFormat="1" ht="12.75" customHeight="1">
      <c r="A92" s="385">
        <v>17</v>
      </c>
      <c r="B92" s="266">
        <v>44511</v>
      </c>
      <c r="C92" s="490"/>
      <c r="D92" s="448" t="s">
        <v>943</v>
      </c>
      <c r="E92" s="385" t="s">
        <v>595</v>
      </c>
      <c r="F92" s="385">
        <v>47</v>
      </c>
      <c r="G92" s="385">
        <v>33</v>
      </c>
      <c r="H92" s="388">
        <v>58</v>
      </c>
      <c r="I92" s="388" t="s">
        <v>944</v>
      </c>
      <c r="J92" s="389" t="s">
        <v>954</v>
      </c>
      <c r="K92" s="390">
        <f t="shared" ref="K92" si="76">H92-F92</f>
        <v>11</v>
      </c>
      <c r="L92" s="390">
        <v>100</v>
      </c>
      <c r="M92" s="389">
        <f t="shared" ref="M92" si="77">(K92*N92)-100</f>
        <v>3200</v>
      </c>
      <c r="N92" s="389">
        <v>300</v>
      </c>
      <c r="O92" s="391" t="s">
        <v>593</v>
      </c>
      <c r="P92" s="266">
        <v>44512</v>
      </c>
      <c r="Q92" s="1"/>
      <c r="R92" s="277" t="s">
        <v>597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67"/>
      <c r="AG92" s="267"/>
      <c r="AH92" s="267"/>
      <c r="AI92" s="267"/>
      <c r="AJ92" s="267"/>
      <c r="AK92" s="267"/>
      <c r="AL92" s="267"/>
    </row>
    <row r="93" spans="1:38" s="268" customFormat="1" ht="12.75" customHeight="1">
      <c r="A93" s="385">
        <v>18</v>
      </c>
      <c r="B93" s="266">
        <v>44511</v>
      </c>
      <c r="C93" s="490"/>
      <c r="D93" s="448" t="s">
        <v>948</v>
      </c>
      <c r="E93" s="385" t="s">
        <v>595</v>
      </c>
      <c r="F93" s="385">
        <v>42</v>
      </c>
      <c r="G93" s="385">
        <v>8</v>
      </c>
      <c r="H93" s="388">
        <v>66</v>
      </c>
      <c r="I93" s="388" t="s">
        <v>949</v>
      </c>
      <c r="J93" s="389" t="s">
        <v>950</v>
      </c>
      <c r="K93" s="390">
        <f t="shared" ref="K93" si="78">H93-F93</f>
        <v>24</v>
      </c>
      <c r="L93" s="390">
        <v>100</v>
      </c>
      <c r="M93" s="389">
        <f t="shared" ref="M93" si="79">(K93*N93)-100</f>
        <v>1100</v>
      </c>
      <c r="N93" s="389">
        <v>50</v>
      </c>
      <c r="O93" s="391" t="s">
        <v>593</v>
      </c>
      <c r="P93" s="266">
        <v>44511</v>
      </c>
      <c r="Q93" s="1"/>
      <c r="R93" s="277" t="s">
        <v>594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67"/>
      <c r="AG93" s="267"/>
      <c r="AH93" s="267"/>
      <c r="AI93" s="267"/>
      <c r="AJ93" s="267"/>
      <c r="AK93" s="267"/>
      <c r="AL93" s="267"/>
    </row>
    <row r="94" spans="1:38" s="331" customFormat="1" ht="12.75" customHeight="1">
      <c r="A94" s="385">
        <v>19</v>
      </c>
      <c r="B94" s="266">
        <v>44511</v>
      </c>
      <c r="C94" s="490"/>
      <c r="D94" s="448" t="s">
        <v>952</v>
      </c>
      <c r="E94" s="385" t="s">
        <v>595</v>
      </c>
      <c r="F94" s="385">
        <v>81</v>
      </c>
      <c r="G94" s="385">
        <v>48</v>
      </c>
      <c r="H94" s="388">
        <v>106</v>
      </c>
      <c r="I94" s="388" t="s">
        <v>846</v>
      </c>
      <c r="J94" s="389" t="s">
        <v>615</v>
      </c>
      <c r="K94" s="390">
        <f>H94-F94</f>
        <v>25</v>
      </c>
      <c r="L94" s="390">
        <v>100</v>
      </c>
      <c r="M94" s="389">
        <f t="shared" ref="M94:M96" si="80">(K94*N94)-100</f>
        <v>1150</v>
      </c>
      <c r="N94" s="389">
        <v>50</v>
      </c>
      <c r="O94" s="391" t="s">
        <v>593</v>
      </c>
      <c r="P94" s="266">
        <v>44512</v>
      </c>
      <c r="Q94" s="1"/>
      <c r="R94" s="277" t="s">
        <v>594</v>
      </c>
      <c r="S94" s="1"/>
      <c r="T94" s="1"/>
      <c r="U94" s="1"/>
      <c r="V94" s="1"/>
      <c r="W94" s="1"/>
      <c r="X94" s="1"/>
      <c r="Y94" s="1"/>
      <c r="Z94" s="1"/>
      <c r="AA94"/>
      <c r="AB94"/>
      <c r="AC94"/>
      <c r="AD94"/>
      <c r="AE94"/>
      <c r="AF94" s="475"/>
      <c r="AG94" s="475"/>
      <c r="AH94" s="475"/>
      <c r="AI94" s="475"/>
      <c r="AJ94" s="475"/>
      <c r="AK94" s="475"/>
      <c r="AL94" s="475"/>
    </row>
    <row r="95" spans="1:38" s="492" customFormat="1" ht="12.75" customHeight="1">
      <c r="A95" s="435">
        <v>20</v>
      </c>
      <c r="B95" s="440">
        <v>44511</v>
      </c>
      <c r="C95" s="499"/>
      <c r="D95" s="433" t="s">
        <v>952</v>
      </c>
      <c r="E95" s="435" t="s">
        <v>595</v>
      </c>
      <c r="F95" s="435">
        <v>81</v>
      </c>
      <c r="G95" s="435">
        <v>48</v>
      </c>
      <c r="H95" s="436">
        <v>48</v>
      </c>
      <c r="I95" s="436" t="s">
        <v>846</v>
      </c>
      <c r="J95" s="437" t="s">
        <v>953</v>
      </c>
      <c r="K95" s="438">
        <f t="shared" ref="K95:K96" si="81">H95-F95</f>
        <v>-33</v>
      </c>
      <c r="L95" s="438">
        <v>100</v>
      </c>
      <c r="M95" s="437">
        <f t="shared" si="80"/>
        <v>-1750</v>
      </c>
      <c r="N95" s="437">
        <v>50</v>
      </c>
      <c r="O95" s="439" t="s">
        <v>606</v>
      </c>
      <c r="P95" s="440">
        <v>44512</v>
      </c>
      <c r="Q95" s="1"/>
      <c r="R95" s="277" t="s">
        <v>594</v>
      </c>
      <c r="S95" s="1"/>
      <c r="T95" s="1"/>
      <c r="U95" s="1"/>
      <c r="V95" s="1"/>
      <c r="W95" s="1"/>
      <c r="X95" s="1"/>
      <c r="Y95" s="1"/>
      <c r="Z95" s="1"/>
      <c r="AA95"/>
      <c r="AB95"/>
      <c r="AC95"/>
      <c r="AD95"/>
      <c r="AE95"/>
      <c r="AF95" s="267"/>
      <c r="AG95" s="267"/>
      <c r="AH95" s="267"/>
      <c r="AI95" s="267"/>
      <c r="AJ95" s="267"/>
      <c r="AK95" s="267"/>
      <c r="AL95" s="267"/>
    </row>
    <row r="96" spans="1:38" s="492" customFormat="1" ht="12.75" customHeight="1">
      <c r="A96" s="385">
        <v>21</v>
      </c>
      <c r="B96" s="266">
        <v>44512</v>
      </c>
      <c r="C96" s="490"/>
      <c r="D96" s="448" t="s">
        <v>956</v>
      </c>
      <c r="E96" s="385" t="s">
        <v>595</v>
      </c>
      <c r="F96" s="385">
        <v>25</v>
      </c>
      <c r="G96" s="385">
        <v>17</v>
      </c>
      <c r="H96" s="388">
        <v>30</v>
      </c>
      <c r="I96" s="388" t="s">
        <v>957</v>
      </c>
      <c r="J96" s="389" t="s">
        <v>962</v>
      </c>
      <c r="K96" s="390">
        <f t="shared" si="81"/>
        <v>5</v>
      </c>
      <c r="L96" s="390">
        <v>100</v>
      </c>
      <c r="M96" s="389">
        <f t="shared" si="80"/>
        <v>2650</v>
      </c>
      <c r="N96" s="389">
        <v>550</v>
      </c>
      <c r="O96" s="391" t="s">
        <v>593</v>
      </c>
      <c r="P96" s="266">
        <v>44515</v>
      </c>
      <c r="Q96" s="1"/>
      <c r="R96" s="277" t="s">
        <v>597</v>
      </c>
      <c r="S96" s="1"/>
      <c r="T96" s="1"/>
      <c r="U96" s="1"/>
      <c r="V96" s="1"/>
      <c r="W96" s="1"/>
      <c r="X96" s="1"/>
      <c r="Y96" s="1"/>
      <c r="Z96" s="1"/>
      <c r="AA96"/>
      <c r="AB96"/>
      <c r="AC96"/>
      <c r="AD96"/>
      <c r="AE96"/>
      <c r="AF96" s="267"/>
      <c r="AG96" s="267"/>
      <c r="AH96" s="267"/>
      <c r="AI96" s="267"/>
      <c r="AJ96" s="267"/>
      <c r="AK96" s="267"/>
      <c r="AL96" s="267"/>
    </row>
    <row r="97" spans="1:38" s="492" customFormat="1" ht="12.75" customHeight="1">
      <c r="A97" s="385">
        <v>22</v>
      </c>
      <c r="B97" s="429">
        <v>44515</v>
      </c>
      <c r="C97" s="490"/>
      <c r="D97" s="448" t="s">
        <v>965</v>
      </c>
      <c r="E97" s="385" t="s">
        <v>595</v>
      </c>
      <c r="F97" s="385">
        <v>48</v>
      </c>
      <c r="G97" s="385">
        <v>17</v>
      </c>
      <c r="H97" s="388">
        <v>69</v>
      </c>
      <c r="I97" s="388" t="s">
        <v>966</v>
      </c>
      <c r="J97" s="389" t="s">
        <v>607</v>
      </c>
      <c r="K97" s="390">
        <f>H97-F97</f>
        <v>21</v>
      </c>
      <c r="L97" s="390">
        <v>100</v>
      </c>
      <c r="M97" s="389">
        <f t="shared" ref="M97" si="82">(K97*N97)-100</f>
        <v>950</v>
      </c>
      <c r="N97" s="389">
        <v>50</v>
      </c>
      <c r="O97" s="391" t="s">
        <v>593</v>
      </c>
      <c r="P97" s="266">
        <v>44515</v>
      </c>
      <c r="Q97" s="1"/>
      <c r="R97" s="277" t="s">
        <v>594</v>
      </c>
      <c r="S97" s="1"/>
      <c r="T97" s="1"/>
      <c r="U97" s="1"/>
      <c r="V97" s="1"/>
      <c r="W97" s="1"/>
      <c r="X97" s="1"/>
      <c r="Y97" s="1"/>
      <c r="Z97" s="1"/>
      <c r="AA97"/>
      <c r="AB97"/>
      <c r="AC97"/>
      <c r="AD97"/>
      <c r="AE97"/>
      <c r="AF97" s="267"/>
      <c r="AG97" s="267"/>
      <c r="AH97" s="267"/>
      <c r="AI97" s="267"/>
      <c r="AJ97" s="267"/>
      <c r="AK97" s="267"/>
      <c r="AL97" s="267"/>
    </row>
    <row r="98" spans="1:38" s="492" customFormat="1" ht="12.75" customHeight="1">
      <c r="A98" s="385">
        <v>23</v>
      </c>
      <c r="B98" s="429">
        <v>44515</v>
      </c>
      <c r="C98" s="490"/>
      <c r="D98" s="448" t="s">
        <v>965</v>
      </c>
      <c r="E98" s="385" t="s">
        <v>595</v>
      </c>
      <c r="F98" s="385">
        <v>53.5</v>
      </c>
      <c r="G98" s="385">
        <v>17</v>
      </c>
      <c r="H98" s="388">
        <v>74</v>
      </c>
      <c r="I98" s="388" t="s">
        <v>966</v>
      </c>
      <c r="J98" s="389" t="s">
        <v>967</v>
      </c>
      <c r="K98" s="390">
        <f>H98-F98</f>
        <v>20.5</v>
      </c>
      <c r="L98" s="390">
        <v>100</v>
      </c>
      <c r="M98" s="389">
        <f t="shared" ref="M98:M99" si="83">(K98*N98)-100</f>
        <v>925</v>
      </c>
      <c r="N98" s="389">
        <v>50</v>
      </c>
      <c r="O98" s="391" t="s">
        <v>593</v>
      </c>
      <c r="P98" s="266">
        <v>44515</v>
      </c>
      <c r="Q98" s="1"/>
      <c r="R98" s="277" t="s">
        <v>594</v>
      </c>
      <c r="S98" s="1"/>
      <c r="T98" s="1"/>
      <c r="U98" s="1"/>
      <c r="V98" s="1"/>
      <c r="W98" s="1"/>
      <c r="X98" s="1"/>
      <c r="Y98" s="1"/>
      <c r="Z98" s="1"/>
      <c r="AA98"/>
      <c r="AB98"/>
      <c r="AC98"/>
      <c r="AD98"/>
      <c r="AE98"/>
      <c r="AF98" s="267"/>
      <c r="AG98" s="267"/>
      <c r="AH98" s="267"/>
      <c r="AI98" s="267"/>
      <c r="AJ98" s="267"/>
      <c r="AK98" s="267"/>
      <c r="AL98" s="267"/>
    </row>
    <row r="99" spans="1:38" s="492" customFormat="1" ht="12.75" customHeight="1">
      <c r="A99" s="435">
        <v>24</v>
      </c>
      <c r="B99" s="440">
        <v>44516</v>
      </c>
      <c r="C99" s="499"/>
      <c r="D99" s="433" t="s">
        <v>971</v>
      </c>
      <c r="E99" s="435" t="s">
        <v>595</v>
      </c>
      <c r="F99" s="435">
        <v>50.5</v>
      </c>
      <c r="G99" s="435">
        <v>32</v>
      </c>
      <c r="H99" s="436">
        <v>33</v>
      </c>
      <c r="I99" s="436" t="s">
        <v>972</v>
      </c>
      <c r="J99" s="437" t="s">
        <v>988</v>
      </c>
      <c r="K99" s="438">
        <f t="shared" ref="K99" si="84">H99-F99</f>
        <v>-17.5</v>
      </c>
      <c r="L99" s="438">
        <v>100</v>
      </c>
      <c r="M99" s="437">
        <f t="shared" si="83"/>
        <v>-4475</v>
      </c>
      <c r="N99" s="437">
        <v>250</v>
      </c>
      <c r="O99" s="439" t="s">
        <v>606</v>
      </c>
      <c r="P99" s="440">
        <v>44517</v>
      </c>
      <c r="Q99" s="1"/>
      <c r="R99" s="277" t="s">
        <v>597</v>
      </c>
      <c r="S99" s="1"/>
      <c r="T99" s="1"/>
      <c r="U99" s="1"/>
      <c r="V99" s="1"/>
      <c r="W99" s="1"/>
      <c r="X99" s="1"/>
      <c r="Y99" s="1"/>
      <c r="Z99" s="1"/>
      <c r="AA99"/>
      <c r="AB99"/>
      <c r="AC99"/>
      <c r="AD99"/>
      <c r="AE99"/>
      <c r="AF99" s="267"/>
      <c r="AG99" s="267"/>
      <c r="AH99" s="267"/>
      <c r="AI99" s="267"/>
      <c r="AJ99" s="267"/>
      <c r="AK99" s="267"/>
      <c r="AL99" s="267"/>
    </row>
    <row r="100" spans="1:38" s="492" customFormat="1" ht="12.75" customHeight="1">
      <c r="A100" s="274">
        <v>25</v>
      </c>
      <c r="B100" s="440">
        <v>44516</v>
      </c>
      <c r="C100" s="499"/>
      <c r="D100" s="433" t="s">
        <v>956</v>
      </c>
      <c r="E100" s="435" t="s">
        <v>595</v>
      </c>
      <c r="F100" s="435">
        <v>15.25</v>
      </c>
      <c r="G100" s="435">
        <v>8</v>
      </c>
      <c r="H100" s="436">
        <v>8</v>
      </c>
      <c r="I100" s="436" t="s">
        <v>974</v>
      </c>
      <c r="J100" s="437" t="s">
        <v>1019</v>
      </c>
      <c r="K100" s="438">
        <f t="shared" ref="K100" si="85">H100-F100</f>
        <v>-7.25</v>
      </c>
      <c r="L100" s="438">
        <v>100</v>
      </c>
      <c r="M100" s="437">
        <f t="shared" ref="M100" si="86">(K100*N100)-100</f>
        <v>-4087.5</v>
      </c>
      <c r="N100" s="437">
        <v>550</v>
      </c>
      <c r="O100" s="439" t="s">
        <v>606</v>
      </c>
      <c r="P100" s="440">
        <v>44522</v>
      </c>
      <c r="Q100" s="1"/>
      <c r="R100" s="277" t="s">
        <v>597</v>
      </c>
      <c r="S100" s="1"/>
      <c r="T100" s="1"/>
      <c r="U100" s="1"/>
      <c r="V100" s="1"/>
      <c r="W100" s="1"/>
      <c r="X100" s="1"/>
      <c r="Y100" s="1"/>
      <c r="Z100" s="1"/>
      <c r="AA100"/>
      <c r="AB100"/>
      <c r="AC100"/>
      <c r="AD100"/>
      <c r="AE100"/>
      <c r="AF100" s="267"/>
      <c r="AG100" s="267"/>
      <c r="AH100" s="267"/>
      <c r="AI100" s="267"/>
      <c r="AJ100" s="267"/>
      <c r="AK100" s="267"/>
      <c r="AL100" s="267"/>
    </row>
    <row r="101" spans="1:38" s="492" customFormat="1" ht="12.75" customHeight="1">
      <c r="A101" s="385">
        <v>26</v>
      </c>
      <c r="B101" s="266">
        <v>44516</v>
      </c>
      <c r="C101" s="490"/>
      <c r="D101" s="448" t="s">
        <v>975</v>
      </c>
      <c r="E101" s="385" t="s">
        <v>595</v>
      </c>
      <c r="F101" s="385">
        <v>190</v>
      </c>
      <c r="G101" s="385">
        <v>130</v>
      </c>
      <c r="H101" s="388">
        <v>240</v>
      </c>
      <c r="I101" s="388" t="s">
        <v>976</v>
      </c>
      <c r="J101" s="389" t="s">
        <v>898</v>
      </c>
      <c r="K101" s="390">
        <f>H101-F101</f>
        <v>50</v>
      </c>
      <c r="L101" s="390">
        <v>100</v>
      </c>
      <c r="M101" s="389">
        <f>(K101*N101)-100</f>
        <v>1150</v>
      </c>
      <c r="N101" s="389">
        <v>25</v>
      </c>
      <c r="O101" s="391" t="s">
        <v>593</v>
      </c>
      <c r="P101" s="266">
        <v>44516</v>
      </c>
      <c r="Q101" s="1"/>
      <c r="R101" s="277" t="s">
        <v>594</v>
      </c>
      <c r="S101" s="1"/>
      <c r="T101" s="1"/>
      <c r="U101" s="1"/>
      <c r="V101" s="1"/>
      <c r="W101" s="1"/>
      <c r="X101" s="1"/>
      <c r="Y101" s="1"/>
      <c r="Z101" s="1"/>
      <c r="AA101"/>
      <c r="AB101"/>
      <c r="AC101"/>
      <c r="AD101"/>
      <c r="AE101"/>
      <c r="AF101" s="267"/>
      <c r="AG101" s="267"/>
      <c r="AH101" s="267"/>
      <c r="AI101" s="267"/>
      <c r="AJ101" s="267"/>
      <c r="AK101" s="267"/>
      <c r="AL101" s="267"/>
    </row>
    <row r="102" spans="1:38" s="492" customFormat="1" ht="12.75" customHeight="1">
      <c r="A102" s="385">
        <v>27</v>
      </c>
      <c r="B102" s="266">
        <v>44517</v>
      </c>
      <c r="C102" s="490"/>
      <c r="D102" s="448" t="s">
        <v>981</v>
      </c>
      <c r="E102" s="385" t="s">
        <v>595</v>
      </c>
      <c r="F102" s="385">
        <v>165</v>
      </c>
      <c r="G102" s="385">
        <v>100</v>
      </c>
      <c r="H102" s="388">
        <v>215</v>
      </c>
      <c r="I102" s="388" t="s">
        <v>982</v>
      </c>
      <c r="J102" s="389" t="s">
        <v>898</v>
      </c>
      <c r="K102" s="390">
        <f>H102-F102</f>
        <v>50</v>
      </c>
      <c r="L102" s="390">
        <v>100</v>
      </c>
      <c r="M102" s="389">
        <f>(K102*N102)-100</f>
        <v>1150</v>
      </c>
      <c r="N102" s="389">
        <v>25</v>
      </c>
      <c r="O102" s="391" t="s">
        <v>593</v>
      </c>
      <c r="P102" s="266">
        <v>44516</v>
      </c>
      <c r="Q102" s="1"/>
      <c r="R102" s="277" t="s">
        <v>594</v>
      </c>
      <c r="S102" s="1"/>
      <c r="T102" s="1"/>
      <c r="U102" s="1"/>
      <c r="V102" s="1"/>
      <c r="W102" s="1"/>
      <c r="X102" s="1"/>
      <c r="Y102" s="1"/>
      <c r="Z102" s="1"/>
      <c r="AA102"/>
      <c r="AB102"/>
      <c r="AC102"/>
      <c r="AD102"/>
      <c r="AE102"/>
      <c r="AF102" s="267"/>
      <c r="AG102" s="267"/>
      <c r="AH102" s="267"/>
      <c r="AI102" s="267"/>
      <c r="AJ102" s="267"/>
      <c r="AK102" s="267"/>
      <c r="AL102" s="267"/>
    </row>
    <row r="103" spans="1:38" s="492" customFormat="1" ht="12.75" customHeight="1">
      <c r="A103" s="435">
        <v>28</v>
      </c>
      <c r="B103" s="440">
        <v>44517</v>
      </c>
      <c r="C103" s="499"/>
      <c r="D103" s="433" t="s">
        <v>983</v>
      </c>
      <c r="E103" s="435" t="s">
        <v>595</v>
      </c>
      <c r="F103" s="435">
        <v>175</v>
      </c>
      <c r="G103" s="435">
        <v>118</v>
      </c>
      <c r="H103" s="436">
        <v>165</v>
      </c>
      <c r="I103" s="436" t="s">
        <v>982</v>
      </c>
      <c r="J103" s="437" t="s">
        <v>992</v>
      </c>
      <c r="K103" s="438">
        <f t="shared" ref="K103:K104" si="87">H103-F103</f>
        <v>-10</v>
      </c>
      <c r="L103" s="438">
        <v>100</v>
      </c>
      <c r="M103" s="437">
        <f t="shared" ref="M103:M104" si="88">(K103*N103)-100</f>
        <v>-350</v>
      </c>
      <c r="N103" s="437">
        <v>25</v>
      </c>
      <c r="O103" s="439" t="s">
        <v>606</v>
      </c>
      <c r="P103" s="440">
        <v>44518</v>
      </c>
      <c r="Q103" s="1"/>
      <c r="R103" s="277" t="s">
        <v>594</v>
      </c>
      <c r="S103" s="1"/>
      <c r="T103" s="1"/>
      <c r="U103" s="1"/>
      <c r="V103" s="1"/>
      <c r="W103" s="1"/>
      <c r="X103" s="1"/>
      <c r="Y103" s="1"/>
      <c r="Z103" s="1"/>
      <c r="AA103"/>
      <c r="AB103"/>
      <c r="AC103"/>
      <c r="AD103"/>
      <c r="AE103"/>
      <c r="AF103" s="267"/>
      <c r="AG103" s="267"/>
      <c r="AH103" s="267"/>
      <c r="AI103" s="267"/>
      <c r="AJ103" s="267"/>
      <c r="AK103" s="267"/>
      <c r="AL103" s="267"/>
    </row>
    <row r="104" spans="1:38" s="492" customFormat="1" ht="12.75" customHeight="1">
      <c r="A104" s="274">
        <v>29</v>
      </c>
      <c r="B104" s="440">
        <v>44518</v>
      </c>
      <c r="C104" s="499"/>
      <c r="D104" s="433" t="s">
        <v>993</v>
      </c>
      <c r="E104" s="435" t="s">
        <v>595</v>
      </c>
      <c r="F104" s="435">
        <v>31</v>
      </c>
      <c r="G104" s="435">
        <v>17</v>
      </c>
      <c r="H104" s="436">
        <v>17</v>
      </c>
      <c r="I104" s="436" t="s">
        <v>994</v>
      </c>
      <c r="J104" s="437" t="s">
        <v>1012</v>
      </c>
      <c r="K104" s="438">
        <f t="shared" si="87"/>
        <v>-14</v>
      </c>
      <c r="L104" s="438">
        <v>100</v>
      </c>
      <c r="M104" s="437">
        <f t="shared" si="88"/>
        <v>-4300</v>
      </c>
      <c r="N104" s="437">
        <v>300</v>
      </c>
      <c r="O104" s="439" t="s">
        <v>606</v>
      </c>
      <c r="P104" s="440">
        <v>44522</v>
      </c>
      <c r="Q104" s="1"/>
      <c r="R104" s="277" t="s">
        <v>597</v>
      </c>
      <c r="S104" s="1"/>
      <c r="T104" s="1"/>
      <c r="U104" s="1"/>
      <c r="V104" s="1"/>
      <c r="W104" s="1"/>
      <c r="X104" s="1"/>
      <c r="Y104" s="1"/>
      <c r="Z104" s="1"/>
      <c r="AA104"/>
      <c r="AB104"/>
      <c r="AC104"/>
      <c r="AD104"/>
      <c r="AE104"/>
      <c r="AF104" s="267"/>
      <c r="AG104" s="267"/>
      <c r="AH104" s="267"/>
      <c r="AI104" s="267"/>
      <c r="AJ104" s="267"/>
      <c r="AK104" s="267"/>
      <c r="AL104" s="267"/>
    </row>
    <row r="105" spans="1:38" s="492" customFormat="1" ht="12.75" customHeight="1">
      <c r="A105" s="555">
        <v>30</v>
      </c>
      <c r="B105" s="556">
        <v>44518</v>
      </c>
      <c r="C105" s="519"/>
      <c r="D105" s="520" t="s">
        <v>998</v>
      </c>
      <c r="E105" s="521" t="s">
        <v>595</v>
      </c>
      <c r="F105" s="521">
        <v>295</v>
      </c>
      <c r="G105" s="521">
        <v>150</v>
      </c>
      <c r="H105" s="522">
        <v>120</v>
      </c>
      <c r="I105" s="522" t="s">
        <v>999</v>
      </c>
      <c r="J105" s="557" t="s">
        <v>1020</v>
      </c>
      <c r="K105" s="523">
        <v>-175</v>
      </c>
      <c r="L105" s="523">
        <v>100</v>
      </c>
      <c r="M105" s="559">
        <f>(-120*25)-200</f>
        <v>-3200</v>
      </c>
      <c r="N105" s="560">
        <v>25</v>
      </c>
      <c r="O105" s="553" t="s">
        <v>606</v>
      </c>
      <c r="P105" s="554">
        <v>44522</v>
      </c>
      <c r="Q105" s="1"/>
      <c r="R105" s="277" t="s">
        <v>594</v>
      </c>
      <c r="S105" s="1"/>
      <c r="T105" s="1"/>
      <c r="U105" s="1"/>
      <c r="V105" s="1"/>
      <c r="W105" s="1"/>
      <c r="X105" s="1"/>
      <c r="Y105" s="1"/>
      <c r="Z105" s="1"/>
      <c r="AA105"/>
      <c r="AB105"/>
      <c r="AC105"/>
      <c r="AD105"/>
      <c r="AE105"/>
      <c r="AF105" s="267"/>
      <c r="AG105" s="267"/>
      <c r="AH105" s="267"/>
      <c r="AI105" s="267"/>
      <c r="AJ105" s="267"/>
      <c r="AK105" s="267"/>
      <c r="AL105" s="267"/>
    </row>
    <row r="106" spans="1:38" s="492" customFormat="1" ht="12.75" customHeight="1">
      <c r="A106" s="555"/>
      <c r="B106" s="556"/>
      <c r="C106" s="524"/>
      <c r="D106" s="525" t="s">
        <v>981</v>
      </c>
      <c r="E106" s="526" t="s">
        <v>918</v>
      </c>
      <c r="F106" s="526">
        <v>55</v>
      </c>
      <c r="G106" s="526"/>
      <c r="H106" s="527">
        <v>0</v>
      </c>
      <c r="I106" s="528"/>
      <c r="J106" s="558"/>
      <c r="K106" s="529">
        <v>55</v>
      </c>
      <c r="L106" s="530">
        <v>100</v>
      </c>
      <c r="M106" s="559"/>
      <c r="N106" s="560"/>
      <c r="O106" s="553"/>
      <c r="P106" s="554"/>
      <c r="Q106" s="1"/>
      <c r="R106" s="277" t="s">
        <v>594</v>
      </c>
      <c r="S106" s="1"/>
      <c r="T106" s="1"/>
      <c r="U106" s="1"/>
      <c r="V106" s="1"/>
      <c r="W106" s="1"/>
      <c r="X106" s="1"/>
      <c r="Y106" s="1"/>
      <c r="Z106" s="1"/>
      <c r="AA106"/>
      <c r="AB106"/>
      <c r="AC106"/>
      <c r="AD106"/>
      <c r="AE106"/>
      <c r="AF106" s="267"/>
      <c r="AG106" s="267"/>
      <c r="AH106" s="267"/>
      <c r="AI106" s="267"/>
      <c r="AJ106" s="267"/>
      <c r="AK106" s="267"/>
      <c r="AL106" s="267"/>
    </row>
    <row r="107" spans="1:38" s="492" customFormat="1" ht="12.75" customHeight="1">
      <c r="A107" s="385">
        <v>31</v>
      </c>
      <c r="B107" s="266">
        <v>44518</v>
      </c>
      <c r="C107" s="490"/>
      <c r="D107" s="448" t="s">
        <v>995</v>
      </c>
      <c r="E107" s="385" t="s">
        <v>595</v>
      </c>
      <c r="F107" s="385">
        <v>23</v>
      </c>
      <c r="G107" s="385"/>
      <c r="H107" s="388">
        <v>38</v>
      </c>
      <c r="I107" s="388" t="s">
        <v>996</v>
      </c>
      <c r="J107" s="389" t="s">
        <v>879</v>
      </c>
      <c r="K107" s="390">
        <f>H107-F107</f>
        <v>15</v>
      </c>
      <c r="L107" s="390">
        <v>100</v>
      </c>
      <c r="M107" s="389">
        <f t="shared" ref="M107" si="89">(K107*N107)-100</f>
        <v>650</v>
      </c>
      <c r="N107" s="389">
        <v>50</v>
      </c>
      <c r="O107" s="391" t="s">
        <v>593</v>
      </c>
      <c r="P107" s="266">
        <v>44518</v>
      </c>
      <c r="Q107" s="1"/>
      <c r="R107" s="277" t="s">
        <v>594</v>
      </c>
      <c r="S107" s="1"/>
      <c r="T107" s="1"/>
      <c r="U107" s="1"/>
      <c r="V107" s="1"/>
      <c r="W107" s="1"/>
      <c r="X107" s="1"/>
      <c r="Y107" s="1"/>
      <c r="Z107" s="1"/>
      <c r="AA107"/>
      <c r="AB107"/>
      <c r="AC107"/>
      <c r="AD107"/>
      <c r="AE107"/>
      <c r="AF107" s="267"/>
      <c r="AG107" s="267"/>
      <c r="AH107" s="267"/>
      <c r="AI107" s="267"/>
      <c r="AJ107" s="267"/>
      <c r="AK107" s="267"/>
      <c r="AL107" s="267"/>
    </row>
    <row r="108" spans="1:38" s="492" customFormat="1" ht="12.75" customHeight="1">
      <c r="A108" s="274"/>
      <c r="B108" s="266">
        <v>44522</v>
      </c>
      <c r="C108" s="490"/>
      <c r="D108" s="448" t="s">
        <v>1017</v>
      </c>
      <c r="E108" s="385" t="s">
        <v>595</v>
      </c>
      <c r="F108" s="385">
        <v>86</v>
      </c>
      <c r="G108" s="385">
        <v>48</v>
      </c>
      <c r="H108" s="388">
        <v>92</v>
      </c>
      <c r="I108" s="388" t="s">
        <v>846</v>
      </c>
      <c r="J108" s="389" t="s">
        <v>1018</v>
      </c>
      <c r="K108" s="390">
        <f>H108-F108</f>
        <v>6</v>
      </c>
      <c r="L108" s="390">
        <v>100</v>
      </c>
      <c r="M108" s="389">
        <f t="shared" ref="M108" si="90">(K108*N108)-100</f>
        <v>200</v>
      </c>
      <c r="N108" s="389">
        <v>50</v>
      </c>
      <c r="O108" s="391" t="s">
        <v>593</v>
      </c>
      <c r="P108" s="266">
        <v>44518</v>
      </c>
      <c r="Q108" s="1"/>
      <c r="R108" s="277"/>
      <c r="S108" s="1"/>
      <c r="T108" s="1"/>
      <c r="U108" s="1"/>
      <c r="V108" s="1"/>
      <c r="W108" s="1"/>
      <c r="X108" s="1"/>
      <c r="Y108" s="1"/>
      <c r="Z108" s="1"/>
      <c r="AA108"/>
      <c r="AB108"/>
      <c r="AC108"/>
      <c r="AD108"/>
      <c r="AE108"/>
      <c r="AF108" s="267"/>
      <c r="AG108" s="267"/>
      <c r="AH108" s="267"/>
      <c r="AI108" s="267"/>
      <c r="AJ108" s="267"/>
      <c r="AK108" s="267"/>
      <c r="AL108" s="267"/>
    </row>
    <row r="109" spans="1:38" s="492" customFormat="1" ht="12.75" customHeight="1">
      <c r="A109" s="274"/>
      <c r="B109" s="581">
        <v>44522</v>
      </c>
      <c r="C109" s="531"/>
      <c r="D109" s="315" t="s">
        <v>1021</v>
      </c>
      <c r="E109" s="316" t="s">
        <v>595</v>
      </c>
      <c r="F109" s="316" t="s">
        <v>1023</v>
      </c>
      <c r="G109" s="316"/>
      <c r="H109" s="532"/>
      <c r="I109" s="532"/>
      <c r="J109" s="582" t="s">
        <v>596</v>
      </c>
      <c r="K109" s="533"/>
      <c r="L109" s="533"/>
      <c r="M109" s="584"/>
      <c r="N109" s="585"/>
      <c r="O109" s="586"/>
      <c r="P109" s="580"/>
      <c r="Q109" s="1"/>
      <c r="R109" s="277"/>
      <c r="S109" s="1"/>
      <c r="T109" s="1"/>
      <c r="U109" s="1"/>
      <c r="V109" s="1"/>
      <c r="W109" s="1"/>
      <c r="X109" s="1"/>
      <c r="Y109" s="1"/>
      <c r="Z109" s="1"/>
      <c r="AA109"/>
      <c r="AB109"/>
      <c r="AC109"/>
      <c r="AD109"/>
      <c r="AE109"/>
      <c r="AF109" s="267"/>
      <c r="AG109" s="267"/>
      <c r="AH109" s="267"/>
      <c r="AI109" s="267"/>
      <c r="AJ109" s="267"/>
      <c r="AK109" s="267"/>
      <c r="AL109" s="267"/>
    </row>
    <row r="110" spans="1:38" s="492" customFormat="1" ht="12.75" customHeight="1">
      <c r="A110" s="274"/>
      <c r="B110" s="581"/>
      <c r="C110" s="534"/>
      <c r="D110" s="315" t="s">
        <v>1022</v>
      </c>
      <c r="E110" s="535" t="s">
        <v>918</v>
      </c>
      <c r="F110" s="535" t="s">
        <v>1024</v>
      </c>
      <c r="G110" s="535"/>
      <c r="H110" s="536"/>
      <c r="I110" s="537"/>
      <c r="J110" s="583"/>
      <c r="K110" s="538"/>
      <c r="L110" s="539"/>
      <c r="M110" s="584"/>
      <c r="N110" s="585"/>
      <c r="O110" s="586"/>
      <c r="P110" s="580"/>
      <c r="Q110" s="1"/>
      <c r="R110" s="277"/>
      <c r="S110" s="1"/>
      <c r="T110" s="1"/>
      <c r="U110" s="1"/>
      <c r="V110" s="1"/>
      <c r="W110" s="1"/>
      <c r="X110" s="1"/>
      <c r="Y110" s="1"/>
      <c r="Z110" s="1"/>
      <c r="AA110"/>
      <c r="AB110"/>
      <c r="AC110"/>
      <c r="AD110"/>
      <c r="AE110"/>
      <c r="AF110" s="267"/>
      <c r="AG110" s="267"/>
      <c r="AH110" s="267"/>
      <c r="AI110" s="267"/>
      <c r="AJ110" s="267"/>
      <c r="AK110" s="267"/>
      <c r="AL110" s="267"/>
    </row>
    <row r="111" spans="1:38" s="492" customFormat="1" ht="12.75" customHeight="1">
      <c r="A111" s="274"/>
      <c r="B111" s="271"/>
      <c r="C111" s="472"/>
      <c r="D111" s="473"/>
      <c r="E111" s="274"/>
      <c r="F111" s="274"/>
      <c r="G111" s="274"/>
      <c r="H111" s="282"/>
      <c r="I111" s="282"/>
      <c r="J111" s="500"/>
      <c r="K111" s="275"/>
      <c r="L111" s="275"/>
      <c r="M111" s="282"/>
      <c r="N111" s="282"/>
      <c r="O111" s="474"/>
      <c r="P111" s="491"/>
      <c r="Q111" s="1"/>
      <c r="R111" s="277"/>
      <c r="S111" s="1"/>
      <c r="T111" s="1"/>
      <c r="U111" s="1"/>
      <c r="V111" s="1"/>
      <c r="W111" s="1"/>
      <c r="X111" s="1"/>
      <c r="Y111" s="1"/>
      <c r="Z111" s="1"/>
      <c r="AA111"/>
      <c r="AB111"/>
      <c r="AC111"/>
      <c r="AD111"/>
      <c r="AE111"/>
      <c r="AF111" s="267"/>
      <c r="AG111" s="267"/>
      <c r="AH111" s="267"/>
      <c r="AI111" s="267"/>
      <c r="AJ111" s="267"/>
      <c r="AK111" s="267"/>
      <c r="AL111" s="267"/>
    </row>
    <row r="112" spans="1:38" s="492" customFormat="1" ht="12.75" customHeight="1">
      <c r="A112" s="274"/>
      <c r="B112" s="271"/>
      <c r="C112" s="472"/>
      <c r="D112" s="473"/>
      <c r="E112" s="274"/>
      <c r="F112" s="274"/>
      <c r="G112" s="274"/>
      <c r="H112" s="282"/>
      <c r="I112" s="282"/>
      <c r="J112" s="473"/>
      <c r="K112" s="275"/>
      <c r="L112" s="275"/>
      <c r="M112" s="282"/>
      <c r="N112" s="282"/>
      <c r="O112" s="474"/>
      <c r="P112" s="491"/>
      <c r="Q112" s="1"/>
      <c r="R112" s="277"/>
      <c r="S112" s="1"/>
      <c r="T112" s="1"/>
      <c r="U112" s="1"/>
      <c r="V112" s="1"/>
      <c r="W112" s="1"/>
      <c r="X112" s="1"/>
      <c r="Y112" s="1"/>
      <c r="Z112" s="1"/>
      <c r="AA112"/>
      <c r="AB112"/>
      <c r="AC112"/>
      <c r="AD112"/>
      <c r="AE112"/>
      <c r="AF112" s="267"/>
      <c r="AG112" s="267"/>
      <c r="AH112" s="267"/>
      <c r="AI112" s="267"/>
      <c r="AJ112" s="267"/>
      <c r="AK112" s="267"/>
      <c r="AL112" s="267"/>
    </row>
    <row r="113" spans="1:38" s="268" customFormat="1" ht="12.75" customHeight="1">
      <c r="A113" s="290"/>
      <c r="B113" s="493"/>
      <c r="C113" s="494"/>
      <c r="D113" s="495"/>
      <c r="E113" s="290"/>
      <c r="F113" s="290"/>
      <c r="G113" s="290"/>
      <c r="H113" s="290"/>
      <c r="I113" s="293"/>
      <c r="J113" s="496"/>
      <c r="K113" s="497"/>
      <c r="L113" s="497"/>
      <c r="M113" s="496"/>
      <c r="N113" s="496"/>
      <c r="O113" s="498"/>
      <c r="P113" s="471"/>
      <c r="Q113" s="1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67"/>
      <c r="AG113" s="267"/>
      <c r="AH113" s="267"/>
      <c r="AI113" s="267"/>
      <c r="AJ113" s="267"/>
      <c r="AK113" s="267"/>
      <c r="AL113" s="267"/>
    </row>
    <row r="114" spans="1:38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  <c r="AF114" s="1"/>
      <c r="AG114" s="1"/>
      <c r="AH114" s="1"/>
      <c r="AI114" s="1"/>
      <c r="AJ114" s="1"/>
      <c r="AK114" s="1"/>
      <c r="AL114" s="1"/>
    </row>
    <row r="115" spans="1:38" ht="14.25" customHeight="1">
      <c r="A115" s="170"/>
      <c r="B115" s="175"/>
      <c r="C115" s="175"/>
      <c r="D115" s="176"/>
      <c r="E115" s="170"/>
      <c r="F115" s="177"/>
      <c r="G115" s="170"/>
      <c r="H115" s="170"/>
      <c r="I115" s="170"/>
      <c r="J115" s="175"/>
      <c r="K115" s="178"/>
      <c r="L115" s="170"/>
      <c r="M115" s="170"/>
      <c r="N115" s="170"/>
      <c r="O115" s="179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2.75" customHeight="1">
      <c r="A116" s="98" t="s">
        <v>618</v>
      </c>
      <c r="B116" s="180"/>
      <c r="C116" s="180"/>
      <c r="D116" s="181"/>
      <c r="E116" s="148"/>
      <c r="F116" s="6"/>
      <c r="G116" s="6"/>
      <c r="H116" s="149"/>
      <c r="I116" s="182"/>
      <c r="J116" s="1"/>
      <c r="K116" s="6"/>
      <c r="L116" s="6"/>
      <c r="M116" s="6"/>
      <c r="N116" s="1"/>
      <c r="O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38" ht="38.25" customHeight="1">
      <c r="A117" s="99" t="s">
        <v>16</v>
      </c>
      <c r="B117" s="100" t="s">
        <v>570</v>
      </c>
      <c r="C117" s="100"/>
      <c r="D117" s="101" t="s">
        <v>581</v>
      </c>
      <c r="E117" s="100" t="s">
        <v>582</v>
      </c>
      <c r="F117" s="100" t="s">
        <v>583</v>
      </c>
      <c r="G117" s="100" t="s">
        <v>584</v>
      </c>
      <c r="H117" s="100" t="s">
        <v>585</v>
      </c>
      <c r="I117" s="100" t="s">
        <v>586</v>
      </c>
      <c r="J117" s="99" t="s">
        <v>587</v>
      </c>
      <c r="K117" s="152" t="s">
        <v>605</v>
      </c>
      <c r="L117" s="153" t="s">
        <v>589</v>
      </c>
      <c r="M117" s="102" t="s">
        <v>590</v>
      </c>
      <c r="N117" s="100" t="s">
        <v>591</v>
      </c>
      <c r="O117" s="101" t="s">
        <v>592</v>
      </c>
      <c r="P117" s="100" t="s">
        <v>833</v>
      </c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38" ht="14.25" customHeight="1">
      <c r="A118" s="306">
        <v>1</v>
      </c>
      <c r="B118" s="303">
        <v>44420</v>
      </c>
      <c r="C118" s="312"/>
      <c r="D118" s="304" t="s">
        <v>501</v>
      </c>
      <c r="E118" s="305" t="s">
        <v>595</v>
      </c>
      <c r="F118" s="306">
        <v>314</v>
      </c>
      <c r="G118" s="306">
        <v>284</v>
      </c>
      <c r="H118" s="305">
        <v>343.5</v>
      </c>
      <c r="I118" s="307" t="s">
        <v>825</v>
      </c>
      <c r="J118" s="308" t="s">
        <v>829</v>
      </c>
      <c r="K118" s="308">
        <f t="shared" ref="K118" si="91">H118-F118</f>
        <v>29.5</v>
      </c>
      <c r="L118" s="309">
        <f t="shared" ref="L118" si="92">(F118*-0.7)/100</f>
        <v>-2.198</v>
      </c>
      <c r="M118" s="310">
        <f t="shared" ref="M118" si="93">(K118+L118)/F118</f>
        <v>8.6949044585987262E-2</v>
      </c>
      <c r="N118" s="308" t="s">
        <v>593</v>
      </c>
      <c r="O118" s="311">
        <v>44455</v>
      </c>
      <c r="P118" s="308">
        <f>VLOOKUP(D118,'MidCap Intra'!B169:C666,2,0)</f>
        <v>312.55</v>
      </c>
      <c r="Q118" s="1"/>
      <c r="R118" s="1" t="s">
        <v>594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s="268" customFormat="1" ht="14.25" customHeight="1">
      <c r="A119" s="353">
        <v>2</v>
      </c>
      <c r="B119" s="354">
        <v>44488</v>
      </c>
      <c r="C119" s="355"/>
      <c r="D119" s="356" t="s">
        <v>138</v>
      </c>
      <c r="E119" s="357" t="s">
        <v>595</v>
      </c>
      <c r="F119" s="358" t="s">
        <v>849</v>
      </c>
      <c r="G119" s="358">
        <v>198</v>
      </c>
      <c r="H119" s="357"/>
      <c r="I119" s="359" t="s">
        <v>842</v>
      </c>
      <c r="J119" s="360" t="s">
        <v>596</v>
      </c>
      <c r="K119" s="360"/>
      <c r="L119" s="361"/>
      <c r="M119" s="362"/>
      <c r="N119" s="360"/>
      <c r="O119" s="363"/>
      <c r="P119" s="360"/>
      <c r="Q119" s="267"/>
      <c r="R119" s="1" t="s">
        <v>594</v>
      </c>
      <c r="S119" s="267"/>
      <c r="T119" s="267"/>
      <c r="U119" s="267"/>
      <c r="V119" s="267"/>
      <c r="W119" s="267"/>
      <c r="X119" s="267"/>
      <c r="Y119" s="267"/>
      <c r="Z119" s="267"/>
      <c r="AA119" s="267"/>
      <c r="AB119" s="267"/>
      <c r="AC119" s="267"/>
      <c r="AD119" s="267"/>
      <c r="AE119" s="267"/>
      <c r="AF119" s="267"/>
      <c r="AG119" s="267"/>
      <c r="AH119" s="267"/>
      <c r="AI119" s="267"/>
      <c r="AJ119" s="267"/>
      <c r="AK119" s="267"/>
      <c r="AL119" s="267"/>
    </row>
    <row r="120" spans="1:38" s="268" customFormat="1" ht="14.25" customHeight="1">
      <c r="A120" s="353">
        <v>3</v>
      </c>
      <c r="B120" s="354">
        <v>44490</v>
      </c>
      <c r="C120" s="355"/>
      <c r="D120" s="356" t="s">
        <v>469</v>
      </c>
      <c r="E120" s="357" t="s">
        <v>595</v>
      </c>
      <c r="F120" s="358" t="s">
        <v>850</v>
      </c>
      <c r="G120" s="358">
        <v>3700</v>
      </c>
      <c r="H120" s="357"/>
      <c r="I120" s="359" t="s">
        <v>844</v>
      </c>
      <c r="J120" s="360" t="s">
        <v>596</v>
      </c>
      <c r="K120" s="360"/>
      <c r="L120" s="361"/>
      <c r="M120" s="362"/>
      <c r="N120" s="360"/>
      <c r="O120" s="363"/>
      <c r="P120" s="360"/>
      <c r="Q120" s="267"/>
      <c r="R120" s="1" t="s">
        <v>594</v>
      </c>
      <c r="S120" s="267"/>
      <c r="T120" s="267"/>
      <c r="U120" s="267"/>
      <c r="V120" s="267"/>
      <c r="W120" s="267"/>
      <c r="X120" s="267"/>
      <c r="Y120" s="267"/>
      <c r="Z120" s="267"/>
      <c r="AA120" s="267"/>
      <c r="AB120" s="267"/>
      <c r="AC120" s="267"/>
      <c r="AD120" s="267"/>
      <c r="AE120" s="267"/>
      <c r="AF120" s="267"/>
      <c r="AG120" s="267"/>
      <c r="AH120" s="267"/>
      <c r="AI120" s="267"/>
      <c r="AJ120" s="267"/>
      <c r="AK120" s="267"/>
      <c r="AL120" s="267"/>
    </row>
    <row r="121" spans="1:38" ht="14.25" customHeight="1">
      <c r="A121" s="183"/>
      <c r="B121" s="154"/>
      <c r="C121" s="184"/>
      <c r="D121" s="109"/>
      <c r="E121" s="185"/>
      <c r="F121" s="185"/>
      <c r="G121" s="185"/>
      <c r="H121" s="185"/>
      <c r="I121" s="185"/>
      <c r="J121" s="185"/>
      <c r="K121" s="186"/>
      <c r="L121" s="187"/>
      <c r="M121" s="185"/>
      <c r="N121" s="188"/>
      <c r="O121" s="189"/>
      <c r="P121" s="189"/>
      <c r="R121" s="6"/>
      <c r="S121" s="44"/>
      <c r="T121" s="1"/>
      <c r="U121" s="1"/>
      <c r="V121" s="1"/>
      <c r="W121" s="1"/>
      <c r="X121" s="1"/>
      <c r="Y121" s="1"/>
      <c r="Z121" s="1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</row>
    <row r="122" spans="1:38" ht="12.75" customHeight="1">
      <c r="A122" s="132" t="s">
        <v>598</v>
      </c>
      <c r="B122" s="132"/>
      <c r="C122" s="132"/>
      <c r="D122" s="132"/>
      <c r="E122" s="44"/>
      <c r="F122" s="140" t="s">
        <v>600</v>
      </c>
      <c r="G122" s="59"/>
      <c r="H122" s="59"/>
      <c r="I122" s="59"/>
      <c r="J122" s="6"/>
      <c r="K122" s="162"/>
      <c r="L122" s="163"/>
      <c r="M122" s="6"/>
      <c r="N122" s="122"/>
      <c r="O122" s="190"/>
      <c r="P122" s="1"/>
      <c r="Q122" s="1"/>
      <c r="R122" s="6"/>
      <c r="S122" s="1"/>
      <c r="T122" s="1"/>
      <c r="U122" s="1"/>
      <c r="V122" s="1"/>
      <c r="W122" s="1"/>
      <c r="X122" s="1"/>
      <c r="Y122" s="1"/>
    </row>
    <row r="123" spans="1:38" ht="12.75" customHeight="1">
      <c r="A123" s="139" t="s">
        <v>599</v>
      </c>
      <c r="B123" s="132"/>
      <c r="C123" s="132"/>
      <c r="D123" s="132"/>
      <c r="E123" s="6"/>
      <c r="F123" s="140" t="s">
        <v>602</v>
      </c>
      <c r="G123" s="6"/>
      <c r="H123" s="6" t="s">
        <v>823</v>
      </c>
      <c r="I123" s="6"/>
      <c r="J123" s="1"/>
      <c r="K123" s="6"/>
      <c r="L123" s="6"/>
      <c r="M123" s="6"/>
      <c r="N123" s="1"/>
      <c r="O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39"/>
      <c r="B124" s="132"/>
      <c r="C124" s="132"/>
      <c r="D124" s="132"/>
      <c r="E124" s="6"/>
      <c r="F124" s="140"/>
      <c r="G124" s="6"/>
      <c r="H124" s="6"/>
      <c r="I124" s="6"/>
      <c r="J124" s="1"/>
      <c r="K124" s="6"/>
      <c r="L124" s="6"/>
      <c r="M124" s="6"/>
      <c r="N124" s="1"/>
      <c r="O124" s="1"/>
      <c r="Q124" s="1"/>
      <c r="R124" s="59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"/>
      <c r="B125" s="147" t="s">
        <v>619</v>
      </c>
      <c r="C125" s="147"/>
      <c r="D125" s="147"/>
      <c r="E125" s="147"/>
      <c r="F125" s="148"/>
      <c r="G125" s="6"/>
      <c r="H125" s="6"/>
      <c r="I125" s="149"/>
      <c r="J125" s="150"/>
      <c r="K125" s="151"/>
      <c r="L125" s="150"/>
      <c r="M125" s="6"/>
      <c r="N125" s="1"/>
      <c r="O125" s="1"/>
      <c r="Q125" s="1"/>
      <c r="R125" s="59"/>
      <c r="S125" s="1"/>
      <c r="T125" s="1"/>
      <c r="U125" s="1"/>
      <c r="V125" s="1"/>
      <c r="W125" s="1"/>
      <c r="X125" s="1"/>
      <c r="Y125" s="1"/>
      <c r="Z125" s="1"/>
    </row>
    <row r="126" spans="1:38" ht="38.25" customHeight="1">
      <c r="A126" s="99" t="s">
        <v>16</v>
      </c>
      <c r="B126" s="100" t="s">
        <v>570</v>
      </c>
      <c r="C126" s="100"/>
      <c r="D126" s="101" t="s">
        <v>581</v>
      </c>
      <c r="E126" s="100" t="s">
        <v>582</v>
      </c>
      <c r="F126" s="100" t="s">
        <v>583</v>
      </c>
      <c r="G126" s="100" t="s">
        <v>604</v>
      </c>
      <c r="H126" s="100" t="s">
        <v>585</v>
      </c>
      <c r="I126" s="100" t="s">
        <v>586</v>
      </c>
      <c r="J126" s="191" t="s">
        <v>587</v>
      </c>
      <c r="K126" s="152" t="s">
        <v>605</v>
      </c>
      <c r="L126" s="166" t="s">
        <v>613</v>
      </c>
      <c r="M126" s="100" t="s">
        <v>614</v>
      </c>
      <c r="N126" s="153" t="s">
        <v>589</v>
      </c>
      <c r="O126" s="102" t="s">
        <v>590</v>
      </c>
      <c r="P126" s="100" t="s">
        <v>591</v>
      </c>
      <c r="Q126" s="101" t="s">
        <v>592</v>
      </c>
      <c r="R126" s="59"/>
      <c r="S126" s="1"/>
      <c r="T126" s="1"/>
      <c r="U126" s="1"/>
      <c r="V126" s="1"/>
      <c r="W126" s="1"/>
      <c r="X126" s="1"/>
      <c r="Y126" s="1"/>
      <c r="Z126" s="1"/>
    </row>
    <row r="127" spans="1:38" ht="14.25" customHeight="1">
      <c r="A127" s="113"/>
      <c r="B127" s="115"/>
      <c r="C127" s="192"/>
      <c r="D127" s="116"/>
      <c r="E127" s="117"/>
      <c r="F127" s="193"/>
      <c r="G127" s="113"/>
      <c r="H127" s="117"/>
      <c r="I127" s="118"/>
      <c r="J127" s="194"/>
      <c r="K127" s="194"/>
      <c r="L127" s="195"/>
      <c r="M127" s="107"/>
      <c r="N127" s="195"/>
      <c r="O127" s="196"/>
      <c r="P127" s="197"/>
      <c r="Q127" s="198"/>
      <c r="R127" s="160"/>
      <c r="S127" s="126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38" ht="14.25" customHeight="1">
      <c r="A128" s="113"/>
      <c r="B128" s="115"/>
      <c r="C128" s="192"/>
      <c r="D128" s="116"/>
      <c r="E128" s="117"/>
      <c r="F128" s="193"/>
      <c r="G128" s="113"/>
      <c r="H128" s="117"/>
      <c r="I128" s="118"/>
      <c r="J128" s="194"/>
      <c r="K128" s="194"/>
      <c r="L128" s="195"/>
      <c r="M128" s="107"/>
      <c r="N128" s="195"/>
      <c r="O128" s="196"/>
      <c r="P128" s="197"/>
      <c r="Q128" s="198"/>
      <c r="R128" s="160"/>
      <c r="S128" s="126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38" ht="14.25" customHeight="1">
      <c r="A129" s="113"/>
      <c r="B129" s="115"/>
      <c r="C129" s="192"/>
      <c r="D129" s="116"/>
      <c r="E129" s="117"/>
      <c r="F129" s="193"/>
      <c r="G129" s="113"/>
      <c r="H129" s="117"/>
      <c r="I129" s="118"/>
      <c r="J129" s="194"/>
      <c r="K129" s="194"/>
      <c r="L129" s="195"/>
      <c r="M129" s="107"/>
      <c r="N129" s="195"/>
      <c r="O129" s="196"/>
      <c r="P129" s="197"/>
      <c r="Q129" s="198"/>
      <c r="R129" s="6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4.25" customHeight="1">
      <c r="A130" s="113"/>
      <c r="B130" s="115"/>
      <c r="C130" s="192"/>
      <c r="D130" s="116"/>
      <c r="E130" s="117"/>
      <c r="F130" s="194"/>
      <c r="G130" s="113"/>
      <c r="H130" s="117"/>
      <c r="I130" s="118"/>
      <c r="J130" s="194"/>
      <c r="K130" s="194"/>
      <c r="L130" s="195"/>
      <c r="M130" s="107"/>
      <c r="N130" s="195"/>
      <c r="O130" s="196"/>
      <c r="P130" s="197"/>
      <c r="Q130" s="198"/>
      <c r="R130" s="6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4.25" customHeight="1">
      <c r="A131" s="113"/>
      <c r="B131" s="115"/>
      <c r="C131" s="192"/>
      <c r="D131" s="116"/>
      <c r="E131" s="117"/>
      <c r="F131" s="194"/>
      <c r="G131" s="113"/>
      <c r="H131" s="117"/>
      <c r="I131" s="118"/>
      <c r="J131" s="194"/>
      <c r="K131" s="194"/>
      <c r="L131" s="195"/>
      <c r="M131" s="107"/>
      <c r="N131" s="195"/>
      <c r="O131" s="196"/>
      <c r="P131" s="197"/>
      <c r="Q131" s="198"/>
      <c r="R131" s="6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4.25" customHeight="1">
      <c r="A132" s="113"/>
      <c r="B132" s="115"/>
      <c r="C132" s="192"/>
      <c r="D132" s="116"/>
      <c r="E132" s="117"/>
      <c r="F132" s="193"/>
      <c r="G132" s="113"/>
      <c r="H132" s="117"/>
      <c r="I132" s="118"/>
      <c r="J132" s="194"/>
      <c r="K132" s="194"/>
      <c r="L132" s="195"/>
      <c r="M132" s="107"/>
      <c r="N132" s="195"/>
      <c r="O132" s="196"/>
      <c r="P132" s="197"/>
      <c r="Q132" s="198"/>
      <c r="R132" s="6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4.25" customHeight="1">
      <c r="A133" s="113"/>
      <c r="B133" s="115"/>
      <c r="C133" s="192"/>
      <c r="D133" s="116"/>
      <c r="E133" s="117"/>
      <c r="F133" s="193"/>
      <c r="G133" s="113"/>
      <c r="H133" s="117"/>
      <c r="I133" s="118"/>
      <c r="J133" s="194"/>
      <c r="K133" s="194"/>
      <c r="L133" s="194"/>
      <c r="M133" s="194"/>
      <c r="N133" s="195"/>
      <c r="O133" s="199"/>
      <c r="P133" s="197"/>
      <c r="Q133" s="198"/>
      <c r="R133" s="6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4.25" customHeight="1">
      <c r="A134" s="113"/>
      <c r="B134" s="115"/>
      <c r="C134" s="192"/>
      <c r="D134" s="116"/>
      <c r="E134" s="117"/>
      <c r="F134" s="194"/>
      <c r="G134" s="113"/>
      <c r="H134" s="117"/>
      <c r="I134" s="118"/>
      <c r="J134" s="194"/>
      <c r="K134" s="194"/>
      <c r="L134" s="195"/>
      <c r="M134" s="107"/>
      <c r="N134" s="195"/>
      <c r="O134" s="196"/>
      <c r="P134" s="197"/>
      <c r="Q134" s="198"/>
      <c r="R134" s="160"/>
      <c r="S134" s="126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4.25" customHeight="1">
      <c r="A135" s="113"/>
      <c r="B135" s="115"/>
      <c r="C135" s="192"/>
      <c r="D135" s="116"/>
      <c r="E135" s="117"/>
      <c r="F135" s="193"/>
      <c r="G135" s="113"/>
      <c r="H135" s="117"/>
      <c r="I135" s="118"/>
      <c r="J135" s="200"/>
      <c r="K135" s="200"/>
      <c r="L135" s="200"/>
      <c r="M135" s="200"/>
      <c r="N135" s="201"/>
      <c r="O135" s="196"/>
      <c r="P135" s="119"/>
      <c r="Q135" s="198"/>
      <c r="R135" s="160"/>
      <c r="S135" s="126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2.75" customHeight="1">
      <c r="A136" s="139"/>
      <c r="B136" s="132"/>
      <c r="C136" s="132"/>
      <c r="D136" s="132"/>
      <c r="E136" s="6"/>
      <c r="F136" s="140"/>
      <c r="G136" s="6"/>
      <c r="H136" s="6"/>
      <c r="I136" s="6"/>
      <c r="J136" s="1"/>
      <c r="K136" s="6"/>
      <c r="L136" s="6"/>
      <c r="M136" s="6"/>
      <c r="N136" s="1"/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39"/>
      <c r="B137" s="132"/>
      <c r="C137" s="132"/>
      <c r="D137" s="132"/>
      <c r="E137" s="6"/>
      <c r="F137" s="140"/>
      <c r="G137" s="59"/>
      <c r="H137" s="44"/>
      <c r="I137" s="59"/>
      <c r="J137" s="6"/>
      <c r="K137" s="162"/>
      <c r="L137" s="163"/>
      <c r="M137" s="6"/>
      <c r="N137" s="122"/>
      <c r="O137" s="164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59"/>
      <c r="B138" s="121"/>
      <c r="C138" s="121"/>
      <c r="D138" s="44"/>
      <c r="E138" s="59"/>
      <c r="F138" s="59"/>
      <c r="G138" s="59"/>
      <c r="H138" s="44"/>
      <c r="I138" s="59"/>
      <c r="J138" s="6"/>
      <c r="K138" s="162"/>
      <c r="L138" s="163"/>
      <c r="M138" s="6"/>
      <c r="N138" s="122"/>
      <c r="O138" s="164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44"/>
      <c r="B139" s="202" t="s">
        <v>620</v>
      </c>
      <c r="C139" s="202"/>
      <c r="D139" s="202"/>
      <c r="E139" s="202"/>
      <c r="F139" s="6"/>
      <c r="G139" s="6"/>
      <c r="H139" s="150"/>
      <c r="I139" s="6"/>
      <c r="J139" s="150"/>
      <c r="K139" s="151"/>
      <c r="L139" s="6"/>
      <c r="M139" s="6"/>
      <c r="N139" s="1"/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38.25" customHeight="1">
      <c r="A140" s="99" t="s">
        <v>16</v>
      </c>
      <c r="B140" s="100" t="s">
        <v>570</v>
      </c>
      <c r="C140" s="100"/>
      <c r="D140" s="101" t="s">
        <v>581</v>
      </c>
      <c r="E140" s="100" t="s">
        <v>582</v>
      </c>
      <c r="F140" s="100" t="s">
        <v>583</v>
      </c>
      <c r="G140" s="100" t="s">
        <v>621</v>
      </c>
      <c r="H140" s="100" t="s">
        <v>622</v>
      </c>
      <c r="I140" s="100" t="s">
        <v>586</v>
      </c>
      <c r="J140" s="203" t="s">
        <v>587</v>
      </c>
      <c r="K140" s="100" t="s">
        <v>588</v>
      </c>
      <c r="L140" s="100" t="s">
        <v>623</v>
      </c>
      <c r="M140" s="100" t="s">
        <v>591</v>
      </c>
      <c r="N140" s="101" t="s">
        <v>592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204">
        <v>1</v>
      </c>
      <c r="B141" s="205">
        <v>41579</v>
      </c>
      <c r="C141" s="205"/>
      <c r="D141" s="206" t="s">
        <v>624</v>
      </c>
      <c r="E141" s="207" t="s">
        <v>625</v>
      </c>
      <c r="F141" s="208">
        <v>82</v>
      </c>
      <c r="G141" s="207" t="s">
        <v>626</v>
      </c>
      <c r="H141" s="207">
        <v>100</v>
      </c>
      <c r="I141" s="209">
        <v>100</v>
      </c>
      <c r="J141" s="210" t="s">
        <v>627</v>
      </c>
      <c r="K141" s="211">
        <f t="shared" ref="K141:K193" si="94">H141-F141</f>
        <v>18</v>
      </c>
      <c r="L141" s="212">
        <f t="shared" ref="L141:L193" si="95">K141/F141</f>
        <v>0.21951219512195122</v>
      </c>
      <c r="M141" s="207" t="s">
        <v>593</v>
      </c>
      <c r="N141" s="213">
        <v>42657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204">
        <v>2</v>
      </c>
      <c r="B142" s="205">
        <v>41794</v>
      </c>
      <c r="C142" s="205"/>
      <c r="D142" s="206" t="s">
        <v>628</v>
      </c>
      <c r="E142" s="207" t="s">
        <v>595</v>
      </c>
      <c r="F142" s="208">
        <v>257</v>
      </c>
      <c r="G142" s="207" t="s">
        <v>626</v>
      </c>
      <c r="H142" s="207">
        <v>300</v>
      </c>
      <c r="I142" s="209">
        <v>300</v>
      </c>
      <c r="J142" s="210" t="s">
        <v>627</v>
      </c>
      <c r="K142" s="211">
        <f t="shared" si="94"/>
        <v>43</v>
      </c>
      <c r="L142" s="212">
        <f t="shared" si="95"/>
        <v>0.16731517509727625</v>
      </c>
      <c r="M142" s="207" t="s">
        <v>593</v>
      </c>
      <c r="N142" s="213">
        <v>41822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204">
        <v>3</v>
      </c>
      <c r="B143" s="205">
        <v>41828</v>
      </c>
      <c r="C143" s="205"/>
      <c r="D143" s="206" t="s">
        <v>629</v>
      </c>
      <c r="E143" s="207" t="s">
        <v>595</v>
      </c>
      <c r="F143" s="208">
        <v>393</v>
      </c>
      <c r="G143" s="207" t="s">
        <v>626</v>
      </c>
      <c r="H143" s="207">
        <v>468</v>
      </c>
      <c r="I143" s="209">
        <v>468</v>
      </c>
      <c r="J143" s="210" t="s">
        <v>627</v>
      </c>
      <c r="K143" s="211">
        <f t="shared" si="94"/>
        <v>75</v>
      </c>
      <c r="L143" s="212">
        <f t="shared" si="95"/>
        <v>0.19083969465648856</v>
      </c>
      <c r="M143" s="207" t="s">
        <v>593</v>
      </c>
      <c r="N143" s="213">
        <v>41863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204">
        <v>4</v>
      </c>
      <c r="B144" s="205">
        <v>41857</v>
      </c>
      <c r="C144" s="205"/>
      <c r="D144" s="206" t="s">
        <v>630</v>
      </c>
      <c r="E144" s="207" t="s">
        <v>595</v>
      </c>
      <c r="F144" s="208">
        <v>205</v>
      </c>
      <c r="G144" s="207" t="s">
        <v>626</v>
      </c>
      <c r="H144" s="207">
        <v>275</v>
      </c>
      <c r="I144" s="209">
        <v>250</v>
      </c>
      <c r="J144" s="210" t="s">
        <v>627</v>
      </c>
      <c r="K144" s="211">
        <f t="shared" si="94"/>
        <v>70</v>
      </c>
      <c r="L144" s="212">
        <f t="shared" si="95"/>
        <v>0.34146341463414637</v>
      </c>
      <c r="M144" s="207" t="s">
        <v>593</v>
      </c>
      <c r="N144" s="213">
        <v>41962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04">
        <v>5</v>
      </c>
      <c r="B145" s="205">
        <v>41886</v>
      </c>
      <c r="C145" s="205"/>
      <c r="D145" s="206" t="s">
        <v>631</v>
      </c>
      <c r="E145" s="207" t="s">
        <v>595</v>
      </c>
      <c r="F145" s="208">
        <v>162</v>
      </c>
      <c r="G145" s="207" t="s">
        <v>626</v>
      </c>
      <c r="H145" s="207">
        <v>190</v>
      </c>
      <c r="I145" s="209">
        <v>190</v>
      </c>
      <c r="J145" s="210" t="s">
        <v>627</v>
      </c>
      <c r="K145" s="211">
        <f t="shared" si="94"/>
        <v>28</v>
      </c>
      <c r="L145" s="212">
        <f t="shared" si="95"/>
        <v>0.1728395061728395</v>
      </c>
      <c r="M145" s="207" t="s">
        <v>593</v>
      </c>
      <c r="N145" s="213">
        <v>42006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4">
        <v>6</v>
      </c>
      <c r="B146" s="205">
        <v>41886</v>
      </c>
      <c r="C146" s="205"/>
      <c r="D146" s="206" t="s">
        <v>632</v>
      </c>
      <c r="E146" s="207" t="s">
        <v>595</v>
      </c>
      <c r="F146" s="208">
        <v>75</v>
      </c>
      <c r="G146" s="207" t="s">
        <v>626</v>
      </c>
      <c r="H146" s="207">
        <v>91.5</v>
      </c>
      <c r="I146" s="209" t="s">
        <v>633</v>
      </c>
      <c r="J146" s="210" t="s">
        <v>634</v>
      </c>
      <c r="K146" s="211">
        <f t="shared" si="94"/>
        <v>16.5</v>
      </c>
      <c r="L146" s="212">
        <f t="shared" si="95"/>
        <v>0.22</v>
      </c>
      <c r="M146" s="207" t="s">
        <v>593</v>
      </c>
      <c r="N146" s="213">
        <v>41954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4">
        <v>7</v>
      </c>
      <c r="B147" s="205">
        <v>41913</v>
      </c>
      <c r="C147" s="205"/>
      <c r="D147" s="206" t="s">
        <v>635</v>
      </c>
      <c r="E147" s="207" t="s">
        <v>595</v>
      </c>
      <c r="F147" s="208">
        <v>850</v>
      </c>
      <c r="G147" s="207" t="s">
        <v>626</v>
      </c>
      <c r="H147" s="207">
        <v>982.5</v>
      </c>
      <c r="I147" s="209">
        <v>1050</v>
      </c>
      <c r="J147" s="210" t="s">
        <v>636</v>
      </c>
      <c r="K147" s="211">
        <f t="shared" si="94"/>
        <v>132.5</v>
      </c>
      <c r="L147" s="212">
        <f t="shared" si="95"/>
        <v>0.15588235294117647</v>
      </c>
      <c r="M147" s="207" t="s">
        <v>593</v>
      </c>
      <c r="N147" s="213">
        <v>42039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4">
        <v>8</v>
      </c>
      <c r="B148" s="205">
        <v>41913</v>
      </c>
      <c r="C148" s="205"/>
      <c r="D148" s="206" t="s">
        <v>637</v>
      </c>
      <c r="E148" s="207" t="s">
        <v>595</v>
      </c>
      <c r="F148" s="208">
        <v>475</v>
      </c>
      <c r="G148" s="207" t="s">
        <v>626</v>
      </c>
      <c r="H148" s="207">
        <v>515</v>
      </c>
      <c r="I148" s="209">
        <v>600</v>
      </c>
      <c r="J148" s="210" t="s">
        <v>638</v>
      </c>
      <c r="K148" s="211">
        <f t="shared" si="94"/>
        <v>40</v>
      </c>
      <c r="L148" s="212">
        <f t="shared" si="95"/>
        <v>8.4210526315789472E-2</v>
      </c>
      <c r="M148" s="207" t="s">
        <v>593</v>
      </c>
      <c r="N148" s="213">
        <v>41939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4">
        <v>9</v>
      </c>
      <c r="B149" s="205">
        <v>41913</v>
      </c>
      <c r="C149" s="205"/>
      <c r="D149" s="206" t="s">
        <v>639</v>
      </c>
      <c r="E149" s="207" t="s">
        <v>595</v>
      </c>
      <c r="F149" s="208">
        <v>86</v>
      </c>
      <c r="G149" s="207" t="s">
        <v>626</v>
      </c>
      <c r="H149" s="207">
        <v>99</v>
      </c>
      <c r="I149" s="209">
        <v>140</v>
      </c>
      <c r="J149" s="210" t="s">
        <v>640</v>
      </c>
      <c r="K149" s="211">
        <f t="shared" si="94"/>
        <v>13</v>
      </c>
      <c r="L149" s="212">
        <f t="shared" si="95"/>
        <v>0.15116279069767441</v>
      </c>
      <c r="M149" s="207" t="s">
        <v>593</v>
      </c>
      <c r="N149" s="213">
        <v>41939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4">
        <v>10</v>
      </c>
      <c r="B150" s="205">
        <v>41926</v>
      </c>
      <c r="C150" s="205"/>
      <c r="D150" s="206" t="s">
        <v>641</v>
      </c>
      <c r="E150" s="207" t="s">
        <v>595</v>
      </c>
      <c r="F150" s="208">
        <v>496.6</v>
      </c>
      <c r="G150" s="207" t="s">
        <v>626</v>
      </c>
      <c r="H150" s="207">
        <v>621</v>
      </c>
      <c r="I150" s="209">
        <v>580</v>
      </c>
      <c r="J150" s="210" t="s">
        <v>627</v>
      </c>
      <c r="K150" s="211">
        <f t="shared" si="94"/>
        <v>124.39999999999998</v>
      </c>
      <c r="L150" s="212">
        <f t="shared" si="95"/>
        <v>0.25050342327829234</v>
      </c>
      <c r="M150" s="207" t="s">
        <v>593</v>
      </c>
      <c r="N150" s="213">
        <v>42605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4">
        <v>11</v>
      </c>
      <c r="B151" s="205">
        <v>41926</v>
      </c>
      <c r="C151" s="205"/>
      <c r="D151" s="206" t="s">
        <v>642</v>
      </c>
      <c r="E151" s="207" t="s">
        <v>595</v>
      </c>
      <c r="F151" s="208">
        <v>2481.9</v>
      </c>
      <c r="G151" s="207" t="s">
        <v>626</v>
      </c>
      <c r="H151" s="207">
        <v>2840</v>
      </c>
      <c r="I151" s="209">
        <v>2870</v>
      </c>
      <c r="J151" s="210" t="s">
        <v>643</v>
      </c>
      <c r="K151" s="211">
        <f t="shared" si="94"/>
        <v>358.09999999999991</v>
      </c>
      <c r="L151" s="212">
        <f t="shared" si="95"/>
        <v>0.14428462065353154</v>
      </c>
      <c r="M151" s="207" t="s">
        <v>593</v>
      </c>
      <c r="N151" s="213">
        <v>42017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4">
        <v>12</v>
      </c>
      <c r="B152" s="205">
        <v>41928</v>
      </c>
      <c r="C152" s="205"/>
      <c r="D152" s="206" t="s">
        <v>644</v>
      </c>
      <c r="E152" s="207" t="s">
        <v>595</v>
      </c>
      <c r="F152" s="208">
        <v>84.5</v>
      </c>
      <c r="G152" s="207" t="s">
        <v>626</v>
      </c>
      <c r="H152" s="207">
        <v>93</v>
      </c>
      <c r="I152" s="209">
        <v>110</v>
      </c>
      <c r="J152" s="210" t="s">
        <v>645</v>
      </c>
      <c r="K152" s="211">
        <f t="shared" si="94"/>
        <v>8.5</v>
      </c>
      <c r="L152" s="212">
        <f t="shared" si="95"/>
        <v>0.10059171597633136</v>
      </c>
      <c r="M152" s="207" t="s">
        <v>593</v>
      </c>
      <c r="N152" s="213">
        <v>41939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4">
        <v>13</v>
      </c>
      <c r="B153" s="205">
        <v>41928</v>
      </c>
      <c r="C153" s="205"/>
      <c r="D153" s="206" t="s">
        <v>646</v>
      </c>
      <c r="E153" s="207" t="s">
        <v>595</v>
      </c>
      <c r="F153" s="208">
        <v>401</v>
      </c>
      <c r="G153" s="207" t="s">
        <v>626</v>
      </c>
      <c r="H153" s="207">
        <v>428</v>
      </c>
      <c r="I153" s="209">
        <v>450</v>
      </c>
      <c r="J153" s="210" t="s">
        <v>647</v>
      </c>
      <c r="K153" s="211">
        <f t="shared" si="94"/>
        <v>27</v>
      </c>
      <c r="L153" s="212">
        <f t="shared" si="95"/>
        <v>6.7331670822942641E-2</v>
      </c>
      <c r="M153" s="207" t="s">
        <v>593</v>
      </c>
      <c r="N153" s="213">
        <v>42020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4">
        <v>14</v>
      </c>
      <c r="B154" s="205">
        <v>41928</v>
      </c>
      <c r="C154" s="205"/>
      <c r="D154" s="206" t="s">
        <v>648</v>
      </c>
      <c r="E154" s="207" t="s">
        <v>595</v>
      </c>
      <c r="F154" s="208">
        <v>101</v>
      </c>
      <c r="G154" s="207" t="s">
        <v>626</v>
      </c>
      <c r="H154" s="207">
        <v>112</v>
      </c>
      <c r="I154" s="209">
        <v>120</v>
      </c>
      <c r="J154" s="210" t="s">
        <v>649</v>
      </c>
      <c r="K154" s="211">
        <f t="shared" si="94"/>
        <v>11</v>
      </c>
      <c r="L154" s="212">
        <f t="shared" si="95"/>
        <v>0.10891089108910891</v>
      </c>
      <c r="M154" s="207" t="s">
        <v>593</v>
      </c>
      <c r="N154" s="213">
        <v>41939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4">
        <v>15</v>
      </c>
      <c r="B155" s="205">
        <v>41954</v>
      </c>
      <c r="C155" s="205"/>
      <c r="D155" s="206" t="s">
        <v>650</v>
      </c>
      <c r="E155" s="207" t="s">
        <v>595</v>
      </c>
      <c r="F155" s="208">
        <v>59</v>
      </c>
      <c r="G155" s="207" t="s">
        <v>626</v>
      </c>
      <c r="H155" s="207">
        <v>76</v>
      </c>
      <c r="I155" s="209">
        <v>76</v>
      </c>
      <c r="J155" s="210" t="s">
        <v>627</v>
      </c>
      <c r="K155" s="211">
        <f t="shared" si="94"/>
        <v>17</v>
      </c>
      <c r="L155" s="212">
        <f t="shared" si="95"/>
        <v>0.28813559322033899</v>
      </c>
      <c r="M155" s="207" t="s">
        <v>593</v>
      </c>
      <c r="N155" s="213">
        <v>43032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4">
        <v>16</v>
      </c>
      <c r="B156" s="205">
        <v>41954</v>
      </c>
      <c r="C156" s="205"/>
      <c r="D156" s="206" t="s">
        <v>639</v>
      </c>
      <c r="E156" s="207" t="s">
        <v>595</v>
      </c>
      <c r="F156" s="208">
        <v>99</v>
      </c>
      <c r="G156" s="207" t="s">
        <v>626</v>
      </c>
      <c r="H156" s="207">
        <v>120</v>
      </c>
      <c r="I156" s="209">
        <v>120</v>
      </c>
      <c r="J156" s="210" t="s">
        <v>607</v>
      </c>
      <c r="K156" s="211">
        <f t="shared" si="94"/>
        <v>21</v>
      </c>
      <c r="L156" s="212">
        <f t="shared" si="95"/>
        <v>0.21212121212121213</v>
      </c>
      <c r="M156" s="207" t="s">
        <v>593</v>
      </c>
      <c r="N156" s="213">
        <v>41960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4">
        <v>17</v>
      </c>
      <c r="B157" s="205">
        <v>41956</v>
      </c>
      <c r="C157" s="205"/>
      <c r="D157" s="206" t="s">
        <v>651</v>
      </c>
      <c r="E157" s="207" t="s">
        <v>595</v>
      </c>
      <c r="F157" s="208">
        <v>22</v>
      </c>
      <c r="G157" s="207" t="s">
        <v>626</v>
      </c>
      <c r="H157" s="207">
        <v>33.549999999999997</v>
      </c>
      <c r="I157" s="209">
        <v>32</v>
      </c>
      <c r="J157" s="210" t="s">
        <v>652</v>
      </c>
      <c r="K157" s="211">
        <f t="shared" si="94"/>
        <v>11.549999999999997</v>
      </c>
      <c r="L157" s="212">
        <f t="shared" si="95"/>
        <v>0.52499999999999991</v>
      </c>
      <c r="M157" s="207" t="s">
        <v>593</v>
      </c>
      <c r="N157" s="213">
        <v>42188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4">
        <v>18</v>
      </c>
      <c r="B158" s="205">
        <v>41976</v>
      </c>
      <c r="C158" s="205"/>
      <c r="D158" s="206" t="s">
        <v>653</v>
      </c>
      <c r="E158" s="207" t="s">
        <v>595</v>
      </c>
      <c r="F158" s="208">
        <v>440</v>
      </c>
      <c r="G158" s="207" t="s">
        <v>626</v>
      </c>
      <c r="H158" s="207">
        <v>520</v>
      </c>
      <c r="I158" s="209">
        <v>520</v>
      </c>
      <c r="J158" s="210" t="s">
        <v>654</v>
      </c>
      <c r="K158" s="211">
        <f t="shared" si="94"/>
        <v>80</v>
      </c>
      <c r="L158" s="212">
        <f t="shared" si="95"/>
        <v>0.18181818181818182</v>
      </c>
      <c r="M158" s="207" t="s">
        <v>593</v>
      </c>
      <c r="N158" s="213">
        <v>42208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4">
        <v>19</v>
      </c>
      <c r="B159" s="205">
        <v>41976</v>
      </c>
      <c r="C159" s="205"/>
      <c r="D159" s="206" t="s">
        <v>655</v>
      </c>
      <c r="E159" s="207" t="s">
        <v>595</v>
      </c>
      <c r="F159" s="208">
        <v>360</v>
      </c>
      <c r="G159" s="207" t="s">
        <v>626</v>
      </c>
      <c r="H159" s="207">
        <v>427</v>
      </c>
      <c r="I159" s="209">
        <v>425</v>
      </c>
      <c r="J159" s="210" t="s">
        <v>656</v>
      </c>
      <c r="K159" s="211">
        <f t="shared" si="94"/>
        <v>67</v>
      </c>
      <c r="L159" s="212">
        <f t="shared" si="95"/>
        <v>0.18611111111111112</v>
      </c>
      <c r="M159" s="207" t="s">
        <v>593</v>
      </c>
      <c r="N159" s="213">
        <v>42058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4">
        <v>20</v>
      </c>
      <c r="B160" s="205">
        <v>42012</v>
      </c>
      <c r="C160" s="205"/>
      <c r="D160" s="206" t="s">
        <v>657</v>
      </c>
      <c r="E160" s="207" t="s">
        <v>595</v>
      </c>
      <c r="F160" s="208">
        <v>360</v>
      </c>
      <c r="G160" s="207" t="s">
        <v>626</v>
      </c>
      <c r="H160" s="207">
        <v>455</v>
      </c>
      <c r="I160" s="209">
        <v>420</v>
      </c>
      <c r="J160" s="210" t="s">
        <v>658</v>
      </c>
      <c r="K160" s="211">
        <f t="shared" si="94"/>
        <v>95</v>
      </c>
      <c r="L160" s="212">
        <f t="shared" si="95"/>
        <v>0.2638888888888889</v>
      </c>
      <c r="M160" s="207" t="s">
        <v>593</v>
      </c>
      <c r="N160" s="213">
        <v>42024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4">
        <v>21</v>
      </c>
      <c r="B161" s="205">
        <v>42012</v>
      </c>
      <c r="C161" s="205"/>
      <c r="D161" s="206" t="s">
        <v>659</v>
      </c>
      <c r="E161" s="207" t="s">
        <v>595</v>
      </c>
      <c r="F161" s="208">
        <v>130</v>
      </c>
      <c r="G161" s="207"/>
      <c r="H161" s="207">
        <v>175.5</v>
      </c>
      <c r="I161" s="209">
        <v>165</v>
      </c>
      <c r="J161" s="210" t="s">
        <v>660</v>
      </c>
      <c r="K161" s="211">
        <f t="shared" si="94"/>
        <v>45.5</v>
      </c>
      <c r="L161" s="212">
        <f t="shared" si="95"/>
        <v>0.35</v>
      </c>
      <c r="M161" s="207" t="s">
        <v>593</v>
      </c>
      <c r="N161" s="213">
        <v>43088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4">
        <v>22</v>
      </c>
      <c r="B162" s="205">
        <v>42040</v>
      </c>
      <c r="C162" s="205"/>
      <c r="D162" s="206" t="s">
        <v>384</v>
      </c>
      <c r="E162" s="207" t="s">
        <v>625</v>
      </c>
      <c r="F162" s="208">
        <v>98</v>
      </c>
      <c r="G162" s="207"/>
      <c r="H162" s="207">
        <v>120</v>
      </c>
      <c r="I162" s="209">
        <v>120</v>
      </c>
      <c r="J162" s="210" t="s">
        <v>627</v>
      </c>
      <c r="K162" s="211">
        <f t="shared" si="94"/>
        <v>22</v>
      </c>
      <c r="L162" s="212">
        <f t="shared" si="95"/>
        <v>0.22448979591836735</v>
      </c>
      <c r="M162" s="207" t="s">
        <v>593</v>
      </c>
      <c r="N162" s="213">
        <v>42753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4">
        <v>23</v>
      </c>
      <c r="B163" s="205">
        <v>42040</v>
      </c>
      <c r="C163" s="205"/>
      <c r="D163" s="206" t="s">
        <v>661</v>
      </c>
      <c r="E163" s="207" t="s">
        <v>625</v>
      </c>
      <c r="F163" s="208">
        <v>196</v>
      </c>
      <c r="G163" s="207"/>
      <c r="H163" s="207">
        <v>262</v>
      </c>
      <c r="I163" s="209">
        <v>255</v>
      </c>
      <c r="J163" s="210" t="s">
        <v>627</v>
      </c>
      <c r="K163" s="211">
        <f t="shared" si="94"/>
        <v>66</v>
      </c>
      <c r="L163" s="212">
        <f t="shared" si="95"/>
        <v>0.33673469387755101</v>
      </c>
      <c r="M163" s="207" t="s">
        <v>593</v>
      </c>
      <c r="N163" s="213">
        <v>42599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14">
        <v>24</v>
      </c>
      <c r="B164" s="215">
        <v>42067</v>
      </c>
      <c r="C164" s="215"/>
      <c r="D164" s="216" t="s">
        <v>383</v>
      </c>
      <c r="E164" s="217" t="s">
        <v>625</v>
      </c>
      <c r="F164" s="218">
        <v>235</v>
      </c>
      <c r="G164" s="218"/>
      <c r="H164" s="219">
        <v>77</v>
      </c>
      <c r="I164" s="219" t="s">
        <v>662</v>
      </c>
      <c r="J164" s="220" t="s">
        <v>663</v>
      </c>
      <c r="K164" s="221">
        <f t="shared" si="94"/>
        <v>-158</v>
      </c>
      <c r="L164" s="222">
        <f t="shared" si="95"/>
        <v>-0.67234042553191486</v>
      </c>
      <c r="M164" s="218" t="s">
        <v>606</v>
      </c>
      <c r="N164" s="215">
        <v>43522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4">
        <v>25</v>
      </c>
      <c r="B165" s="205">
        <v>42067</v>
      </c>
      <c r="C165" s="205"/>
      <c r="D165" s="206" t="s">
        <v>664</v>
      </c>
      <c r="E165" s="207" t="s">
        <v>625</v>
      </c>
      <c r="F165" s="208">
        <v>185</v>
      </c>
      <c r="G165" s="207"/>
      <c r="H165" s="207">
        <v>224</v>
      </c>
      <c r="I165" s="209" t="s">
        <v>665</v>
      </c>
      <c r="J165" s="210" t="s">
        <v>627</v>
      </c>
      <c r="K165" s="211">
        <f t="shared" si="94"/>
        <v>39</v>
      </c>
      <c r="L165" s="212">
        <f t="shared" si="95"/>
        <v>0.21081081081081082</v>
      </c>
      <c r="M165" s="207" t="s">
        <v>593</v>
      </c>
      <c r="N165" s="213">
        <v>42647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14">
        <v>26</v>
      </c>
      <c r="B166" s="215">
        <v>42090</v>
      </c>
      <c r="C166" s="215"/>
      <c r="D166" s="223" t="s">
        <v>666</v>
      </c>
      <c r="E166" s="218" t="s">
        <v>625</v>
      </c>
      <c r="F166" s="218">
        <v>49.5</v>
      </c>
      <c r="G166" s="219"/>
      <c r="H166" s="219">
        <v>15.85</v>
      </c>
      <c r="I166" s="219">
        <v>67</v>
      </c>
      <c r="J166" s="220" t="s">
        <v>667</v>
      </c>
      <c r="K166" s="219">
        <f t="shared" si="94"/>
        <v>-33.65</v>
      </c>
      <c r="L166" s="224">
        <f t="shared" si="95"/>
        <v>-0.67979797979797973</v>
      </c>
      <c r="M166" s="218" t="s">
        <v>606</v>
      </c>
      <c r="N166" s="225">
        <v>43627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4">
        <v>27</v>
      </c>
      <c r="B167" s="205">
        <v>42093</v>
      </c>
      <c r="C167" s="205"/>
      <c r="D167" s="206" t="s">
        <v>668</v>
      </c>
      <c r="E167" s="207" t="s">
        <v>625</v>
      </c>
      <c r="F167" s="208">
        <v>183.5</v>
      </c>
      <c r="G167" s="207"/>
      <c r="H167" s="207">
        <v>219</v>
      </c>
      <c r="I167" s="209">
        <v>218</v>
      </c>
      <c r="J167" s="210" t="s">
        <v>669</v>
      </c>
      <c r="K167" s="211">
        <f t="shared" si="94"/>
        <v>35.5</v>
      </c>
      <c r="L167" s="212">
        <f t="shared" si="95"/>
        <v>0.19346049046321526</v>
      </c>
      <c r="M167" s="207" t="s">
        <v>593</v>
      </c>
      <c r="N167" s="213">
        <v>42103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4">
        <v>28</v>
      </c>
      <c r="B168" s="205">
        <v>42114</v>
      </c>
      <c r="C168" s="205"/>
      <c r="D168" s="206" t="s">
        <v>670</v>
      </c>
      <c r="E168" s="207" t="s">
        <v>625</v>
      </c>
      <c r="F168" s="208">
        <f>(227+237)/2</f>
        <v>232</v>
      </c>
      <c r="G168" s="207"/>
      <c r="H168" s="207">
        <v>298</v>
      </c>
      <c r="I168" s="209">
        <v>298</v>
      </c>
      <c r="J168" s="210" t="s">
        <v>627</v>
      </c>
      <c r="K168" s="211">
        <f t="shared" si="94"/>
        <v>66</v>
      </c>
      <c r="L168" s="212">
        <f t="shared" si="95"/>
        <v>0.28448275862068967</v>
      </c>
      <c r="M168" s="207" t="s">
        <v>593</v>
      </c>
      <c r="N168" s="213">
        <v>42823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4">
        <v>29</v>
      </c>
      <c r="B169" s="205">
        <v>42128</v>
      </c>
      <c r="C169" s="205"/>
      <c r="D169" s="206" t="s">
        <v>671</v>
      </c>
      <c r="E169" s="207" t="s">
        <v>595</v>
      </c>
      <c r="F169" s="208">
        <v>385</v>
      </c>
      <c r="G169" s="207"/>
      <c r="H169" s="207">
        <f>212.5+331</f>
        <v>543.5</v>
      </c>
      <c r="I169" s="209">
        <v>510</v>
      </c>
      <c r="J169" s="210" t="s">
        <v>672</v>
      </c>
      <c r="K169" s="211">
        <f t="shared" si="94"/>
        <v>158.5</v>
      </c>
      <c r="L169" s="212">
        <f t="shared" si="95"/>
        <v>0.41168831168831171</v>
      </c>
      <c r="M169" s="207" t="s">
        <v>593</v>
      </c>
      <c r="N169" s="213">
        <v>42235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4">
        <v>30</v>
      </c>
      <c r="B170" s="205">
        <v>42128</v>
      </c>
      <c r="C170" s="205"/>
      <c r="D170" s="206" t="s">
        <v>673</v>
      </c>
      <c r="E170" s="207" t="s">
        <v>595</v>
      </c>
      <c r="F170" s="208">
        <v>115.5</v>
      </c>
      <c r="G170" s="207"/>
      <c r="H170" s="207">
        <v>146</v>
      </c>
      <c r="I170" s="209">
        <v>142</v>
      </c>
      <c r="J170" s="210" t="s">
        <v>674</v>
      </c>
      <c r="K170" s="211">
        <f t="shared" si="94"/>
        <v>30.5</v>
      </c>
      <c r="L170" s="212">
        <f t="shared" si="95"/>
        <v>0.26406926406926406</v>
      </c>
      <c r="M170" s="207" t="s">
        <v>593</v>
      </c>
      <c r="N170" s="213">
        <v>42202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4">
        <v>31</v>
      </c>
      <c r="B171" s="205">
        <v>42151</v>
      </c>
      <c r="C171" s="205"/>
      <c r="D171" s="206" t="s">
        <v>675</v>
      </c>
      <c r="E171" s="207" t="s">
        <v>595</v>
      </c>
      <c r="F171" s="208">
        <v>237.5</v>
      </c>
      <c r="G171" s="207"/>
      <c r="H171" s="207">
        <v>279.5</v>
      </c>
      <c r="I171" s="209">
        <v>278</v>
      </c>
      <c r="J171" s="210" t="s">
        <v>627</v>
      </c>
      <c r="K171" s="211">
        <f t="shared" si="94"/>
        <v>42</v>
      </c>
      <c r="L171" s="212">
        <f t="shared" si="95"/>
        <v>0.17684210526315788</v>
      </c>
      <c r="M171" s="207" t="s">
        <v>593</v>
      </c>
      <c r="N171" s="213">
        <v>42222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4">
        <v>32</v>
      </c>
      <c r="B172" s="205">
        <v>42174</v>
      </c>
      <c r="C172" s="205"/>
      <c r="D172" s="206" t="s">
        <v>646</v>
      </c>
      <c r="E172" s="207" t="s">
        <v>625</v>
      </c>
      <c r="F172" s="208">
        <v>340</v>
      </c>
      <c r="G172" s="207"/>
      <c r="H172" s="207">
        <v>448</v>
      </c>
      <c r="I172" s="209">
        <v>448</v>
      </c>
      <c r="J172" s="210" t="s">
        <v>627</v>
      </c>
      <c r="K172" s="211">
        <f t="shared" si="94"/>
        <v>108</v>
      </c>
      <c r="L172" s="212">
        <f t="shared" si="95"/>
        <v>0.31764705882352939</v>
      </c>
      <c r="M172" s="207" t="s">
        <v>593</v>
      </c>
      <c r="N172" s="213">
        <v>43018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4">
        <v>33</v>
      </c>
      <c r="B173" s="205">
        <v>42191</v>
      </c>
      <c r="C173" s="205"/>
      <c r="D173" s="206" t="s">
        <v>676</v>
      </c>
      <c r="E173" s="207" t="s">
        <v>625</v>
      </c>
      <c r="F173" s="208">
        <v>390</v>
      </c>
      <c r="G173" s="207"/>
      <c r="H173" s="207">
        <v>460</v>
      </c>
      <c r="I173" s="209">
        <v>460</v>
      </c>
      <c r="J173" s="210" t="s">
        <v>627</v>
      </c>
      <c r="K173" s="211">
        <f t="shared" si="94"/>
        <v>70</v>
      </c>
      <c r="L173" s="212">
        <f t="shared" si="95"/>
        <v>0.17948717948717949</v>
      </c>
      <c r="M173" s="207" t="s">
        <v>593</v>
      </c>
      <c r="N173" s="213">
        <v>42478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14">
        <v>34</v>
      </c>
      <c r="B174" s="215">
        <v>42195</v>
      </c>
      <c r="C174" s="215"/>
      <c r="D174" s="216" t="s">
        <v>677</v>
      </c>
      <c r="E174" s="217" t="s">
        <v>625</v>
      </c>
      <c r="F174" s="218">
        <v>122.5</v>
      </c>
      <c r="G174" s="218"/>
      <c r="H174" s="219">
        <v>61</v>
      </c>
      <c r="I174" s="219">
        <v>172</v>
      </c>
      <c r="J174" s="220" t="s">
        <v>678</v>
      </c>
      <c r="K174" s="221">
        <f t="shared" si="94"/>
        <v>-61.5</v>
      </c>
      <c r="L174" s="222">
        <f t="shared" si="95"/>
        <v>-0.50204081632653064</v>
      </c>
      <c r="M174" s="218" t="s">
        <v>606</v>
      </c>
      <c r="N174" s="215">
        <v>43333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4">
        <v>35</v>
      </c>
      <c r="B175" s="205">
        <v>42219</v>
      </c>
      <c r="C175" s="205"/>
      <c r="D175" s="206" t="s">
        <v>679</v>
      </c>
      <c r="E175" s="207" t="s">
        <v>625</v>
      </c>
      <c r="F175" s="208">
        <v>297.5</v>
      </c>
      <c r="G175" s="207"/>
      <c r="H175" s="207">
        <v>350</v>
      </c>
      <c r="I175" s="209">
        <v>360</v>
      </c>
      <c r="J175" s="210" t="s">
        <v>680</v>
      </c>
      <c r="K175" s="211">
        <f t="shared" si="94"/>
        <v>52.5</v>
      </c>
      <c r="L175" s="212">
        <f t="shared" si="95"/>
        <v>0.17647058823529413</v>
      </c>
      <c r="M175" s="207" t="s">
        <v>593</v>
      </c>
      <c r="N175" s="213">
        <v>42232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4">
        <v>36</v>
      </c>
      <c r="B176" s="205">
        <v>42219</v>
      </c>
      <c r="C176" s="205"/>
      <c r="D176" s="206" t="s">
        <v>681</v>
      </c>
      <c r="E176" s="207" t="s">
        <v>625</v>
      </c>
      <c r="F176" s="208">
        <v>115.5</v>
      </c>
      <c r="G176" s="207"/>
      <c r="H176" s="207">
        <v>149</v>
      </c>
      <c r="I176" s="209">
        <v>140</v>
      </c>
      <c r="J176" s="210" t="s">
        <v>682</v>
      </c>
      <c r="K176" s="211">
        <f t="shared" si="94"/>
        <v>33.5</v>
      </c>
      <c r="L176" s="212">
        <f t="shared" si="95"/>
        <v>0.29004329004329005</v>
      </c>
      <c r="M176" s="207" t="s">
        <v>593</v>
      </c>
      <c r="N176" s="213">
        <v>42740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4">
        <v>37</v>
      </c>
      <c r="B177" s="205">
        <v>42251</v>
      </c>
      <c r="C177" s="205"/>
      <c r="D177" s="206" t="s">
        <v>675</v>
      </c>
      <c r="E177" s="207" t="s">
        <v>625</v>
      </c>
      <c r="F177" s="208">
        <v>226</v>
      </c>
      <c r="G177" s="207"/>
      <c r="H177" s="207">
        <v>292</v>
      </c>
      <c r="I177" s="209">
        <v>292</v>
      </c>
      <c r="J177" s="210" t="s">
        <v>683</v>
      </c>
      <c r="K177" s="211">
        <f t="shared" si="94"/>
        <v>66</v>
      </c>
      <c r="L177" s="212">
        <f t="shared" si="95"/>
        <v>0.29203539823008851</v>
      </c>
      <c r="M177" s="207" t="s">
        <v>593</v>
      </c>
      <c r="N177" s="213">
        <v>42286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4">
        <v>38</v>
      </c>
      <c r="B178" s="205">
        <v>42254</v>
      </c>
      <c r="C178" s="205"/>
      <c r="D178" s="206" t="s">
        <v>670</v>
      </c>
      <c r="E178" s="207" t="s">
        <v>625</v>
      </c>
      <c r="F178" s="208">
        <v>232.5</v>
      </c>
      <c r="G178" s="207"/>
      <c r="H178" s="207">
        <v>312.5</v>
      </c>
      <c r="I178" s="209">
        <v>310</v>
      </c>
      <c r="J178" s="210" t="s">
        <v>627</v>
      </c>
      <c r="K178" s="211">
        <f t="shared" si="94"/>
        <v>80</v>
      </c>
      <c r="L178" s="212">
        <f t="shared" si="95"/>
        <v>0.34408602150537637</v>
      </c>
      <c r="M178" s="207" t="s">
        <v>593</v>
      </c>
      <c r="N178" s="213">
        <v>42823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4">
        <v>39</v>
      </c>
      <c r="B179" s="205">
        <v>42268</v>
      </c>
      <c r="C179" s="205"/>
      <c r="D179" s="206" t="s">
        <v>684</v>
      </c>
      <c r="E179" s="207" t="s">
        <v>625</v>
      </c>
      <c r="F179" s="208">
        <v>196.5</v>
      </c>
      <c r="G179" s="207"/>
      <c r="H179" s="207">
        <v>238</v>
      </c>
      <c r="I179" s="209">
        <v>238</v>
      </c>
      <c r="J179" s="210" t="s">
        <v>683</v>
      </c>
      <c r="K179" s="211">
        <f t="shared" si="94"/>
        <v>41.5</v>
      </c>
      <c r="L179" s="212">
        <f t="shared" si="95"/>
        <v>0.21119592875318066</v>
      </c>
      <c r="M179" s="207" t="s">
        <v>593</v>
      </c>
      <c r="N179" s="213">
        <v>42291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4">
        <v>40</v>
      </c>
      <c r="B180" s="205">
        <v>42271</v>
      </c>
      <c r="C180" s="205"/>
      <c r="D180" s="206" t="s">
        <v>624</v>
      </c>
      <c r="E180" s="207" t="s">
        <v>625</v>
      </c>
      <c r="F180" s="208">
        <v>65</v>
      </c>
      <c r="G180" s="207"/>
      <c r="H180" s="207">
        <v>82</v>
      </c>
      <c r="I180" s="209">
        <v>82</v>
      </c>
      <c r="J180" s="210" t="s">
        <v>683</v>
      </c>
      <c r="K180" s="211">
        <f t="shared" si="94"/>
        <v>17</v>
      </c>
      <c r="L180" s="212">
        <f t="shared" si="95"/>
        <v>0.26153846153846155</v>
      </c>
      <c r="M180" s="207" t="s">
        <v>593</v>
      </c>
      <c r="N180" s="213">
        <v>42578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4">
        <v>41</v>
      </c>
      <c r="B181" s="205">
        <v>42291</v>
      </c>
      <c r="C181" s="205"/>
      <c r="D181" s="206" t="s">
        <v>685</v>
      </c>
      <c r="E181" s="207" t="s">
        <v>625</v>
      </c>
      <c r="F181" s="208">
        <v>144</v>
      </c>
      <c r="G181" s="207"/>
      <c r="H181" s="207">
        <v>182.5</v>
      </c>
      <c r="I181" s="209">
        <v>181</v>
      </c>
      <c r="J181" s="210" t="s">
        <v>683</v>
      </c>
      <c r="K181" s="211">
        <f t="shared" si="94"/>
        <v>38.5</v>
      </c>
      <c r="L181" s="212">
        <f t="shared" si="95"/>
        <v>0.2673611111111111</v>
      </c>
      <c r="M181" s="207" t="s">
        <v>593</v>
      </c>
      <c r="N181" s="213">
        <v>42817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4">
        <v>42</v>
      </c>
      <c r="B182" s="205">
        <v>42291</v>
      </c>
      <c r="C182" s="205"/>
      <c r="D182" s="206" t="s">
        <v>686</v>
      </c>
      <c r="E182" s="207" t="s">
        <v>625</v>
      </c>
      <c r="F182" s="208">
        <v>264</v>
      </c>
      <c r="G182" s="207"/>
      <c r="H182" s="207">
        <v>311</v>
      </c>
      <c r="I182" s="209">
        <v>311</v>
      </c>
      <c r="J182" s="210" t="s">
        <v>683</v>
      </c>
      <c r="K182" s="211">
        <f t="shared" si="94"/>
        <v>47</v>
      </c>
      <c r="L182" s="212">
        <f t="shared" si="95"/>
        <v>0.17803030303030304</v>
      </c>
      <c r="M182" s="207" t="s">
        <v>593</v>
      </c>
      <c r="N182" s="213">
        <v>42604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4">
        <v>43</v>
      </c>
      <c r="B183" s="205">
        <v>42318</v>
      </c>
      <c r="C183" s="205"/>
      <c r="D183" s="206" t="s">
        <v>687</v>
      </c>
      <c r="E183" s="207" t="s">
        <v>595</v>
      </c>
      <c r="F183" s="208">
        <v>549.5</v>
      </c>
      <c r="G183" s="207"/>
      <c r="H183" s="207">
        <v>630</v>
      </c>
      <c r="I183" s="209">
        <v>630</v>
      </c>
      <c r="J183" s="210" t="s">
        <v>683</v>
      </c>
      <c r="K183" s="211">
        <f t="shared" si="94"/>
        <v>80.5</v>
      </c>
      <c r="L183" s="212">
        <f t="shared" si="95"/>
        <v>0.1464968152866242</v>
      </c>
      <c r="M183" s="207" t="s">
        <v>593</v>
      </c>
      <c r="N183" s="213">
        <v>42419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4">
        <v>44</v>
      </c>
      <c r="B184" s="205">
        <v>42342</v>
      </c>
      <c r="C184" s="205"/>
      <c r="D184" s="206" t="s">
        <v>688</v>
      </c>
      <c r="E184" s="207" t="s">
        <v>625</v>
      </c>
      <c r="F184" s="208">
        <v>1027.5</v>
      </c>
      <c r="G184" s="207"/>
      <c r="H184" s="207">
        <v>1315</v>
      </c>
      <c r="I184" s="209">
        <v>1250</v>
      </c>
      <c r="J184" s="210" t="s">
        <v>683</v>
      </c>
      <c r="K184" s="211">
        <f t="shared" si="94"/>
        <v>287.5</v>
      </c>
      <c r="L184" s="212">
        <f t="shared" si="95"/>
        <v>0.27980535279805352</v>
      </c>
      <c r="M184" s="207" t="s">
        <v>593</v>
      </c>
      <c r="N184" s="213">
        <v>43244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4">
        <v>45</v>
      </c>
      <c r="B185" s="205">
        <v>42367</v>
      </c>
      <c r="C185" s="205"/>
      <c r="D185" s="206" t="s">
        <v>689</v>
      </c>
      <c r="E185" s="207" t="s">
        <v>625</v>
      </c>
      <c r="F185" s="208">
        <v>465</v>
      </c>
      <c r="G185" s="207"/>
      <c r="H185" s="207">
        <v>540</v>
      </c>
      <c r="I185" s="209">
        <v>540</v>
      </c>
      <c r="J185" s="210" t="s">
        <v>683</v>
      </c>
      <c r="K185" s="211">
        <f t="shared" si="94"/>
        <v>75</v>
      </c>
      <c r="L185" s="212">
        <f t="shared" si="95"/>
        <v>0.16129032258064516</v>
      </c>
      <c r="M185" s="207" t="s">
        <v>593</v>
      </c>
      <c r="N185" s="213">
        <v>42530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4">
        <v>46</v>
      </c>
      <c r="B186" s="205">
        <v>42380</v>
      </c>
      <c r="C186" s="205"/>
      <c r="D186" s="206" t="s">
        <v>384</v>
      </c>
      <c r="E186" s="207" t="s">
        <v>595</v>
      </c>
      <c r="F186" s="208">
        <v>81</v>
      </c>
      <c r="G186" s="207"/>
      <c r="H186" s="207">
        <v>110</v>
      </c>
      <c r="I186" s="209">
        <v>110</v>
      </c>
      <c r="J186" s="210" t="s">
        <v>683</v>
      </c>
      <c r="K186" s="211">
        <f t="shared" si="94"/>
        <v>29</v>
      </c>
      <c r="L186" s="212">
        <f t="shared" si="95"/>
        <v>0.35802469135802467</v>
      </c>
      <c r="M186" s="207" t="s">
        <v>593</v>
      </c>
      <c r="N186" s="213">
        <v>42745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4">
        <v>47</v>
      </c>
      <c r="B187" s="205">
        <v>42382</v>
      </c>
      <c r="C187" s="205"/>
      <c r="D187" s="206" t="s">
        <v>690</v>
      </c>
      <c r="E187" s="207" t="s">
        <v>595</v>
      </c>
      <c r="F187" s="208">
        <v>417.5</v>
      </c>
      <c r="G187" s="207"/>
      <c r="H187" s="207">
        <v>547</v>
      </c>
      <c r="I187" s="209">
        <v>535</v>
      </c>
      <c r="J187" s="210" t="s">
        <v>683</v>
      </c>
      <c r="K187" s="211">
        <f t="shared" si="94"/>
        <v>129.5</v>
      </c>
      <c r="L187" s="212">
        <f t="shared" si="95"/>
        <v>0.31017964071856285</v>
      </c>
      <c r="M187" s="207" t="s">
        <v>593</v>
      </c>
      <c r="N187" s="213">
        <v>42578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4">
        <v>48</v>
      </c>
      <c r="B188" s="205">
        <v>42408</v>
      </c>
      <c r="C188" s="205"/>
      <c r="D188" s="206" t="s">
        <v>691</v>
      </c>
      <c r="E188" s="207" t="s">
        <v>625</v>
      </c>
      <c r="F188" s="208">
        <v>650</v>
      </c>
      <c r="G188" s="207"/>
      <c r="H188" s="207">
        <v>800</v>
      </c>
      <c r="I188" s="209">
        <v>800</v>
      </c>
      <c r="J188" s="210" t="s">
        <v>683</v>
      </c>
      <c r="K188" s="211">
        <f t="shared" si="94"/>
        <v>150</v>
      </c>
      <c r="L188" s="212">
        <f t="shared" si="95"/>
        <v>0.23076923076923078</v>
      </c>
      <c r="M188" s="207" t="s">
        <v>593</v>
      </c>
      <c r="N188" s="213">
        <v>43154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4">
        <v>49</v>
      </c>
      <c r="B189" s="205">
        <v>42433</v>
      </c>
      <c r="C189" s="205"/>
      <c r="D189" s="206" t="s">
        <v>211</v>
      </c>
      <c r="E189" s="207" t="s">
        <v>625</v>
      </c>
      <c r="F189" s="208">
        <v>437.5</v>
      </c>
      <c r="G189" s="207"/>
      <c r="H189" s="207">
        <v>504.5</v>
      </c>
      <c r="I189" s="209">
        <v>522</v>
      </c>
      <c r="J189" s="210" t="s">
        <v>692</v>
      </c>
      <c r="K189" s="211">
        <f t="shared" si="94"/>
        <v>67</v>
      </c>
      <c r="L189" s="212">
        <f t="shared" si="95"/>
        <v>0.15314285714285714</v>
      </c>
      <c r="M189" s="207" t="s">
        <v>593</v>
      </c>
      <c r="N189" s="213">
        <v>42480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4">
        <v>50</v>
      </c>
      <c r="B190" s="205">
        <v>42438</v>
      </c>
      <c r="C190" s="205"/>
      <c r="D190" s="206" t="s">
        <v>693</v>
      </c>
      <c r="E190" s="207" t="s">
        <v>625</v>
      </c>
      <c r="F190" s="208">
        <v>189.5</v>
      </c>
      <c r="G190" s="207"/>
      <c r="H190" s="207">
        <v>218</v>
      </c>
      <c r="I190" s="209">
        <v>218</v>
      </c>
      <c r="J190" s="210" t="s">
        <v>683</v>
      </c>
      <c r="K190" s="211">
        <f t="shared" si="94"/>
        <v>28.5</v>
      </c>
      <c r="L190" s="212">
        <f t="shared" si="95"/>
        <v>0.15039577836411611</v>
      </c>
      <c r="M190" s="207" t="s">
        <v>593</v>
      </c>
      <c r="N190" s="213">
        <v>43034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4">
        <v>51</v>
      </c>
      <c r="B191" s="215">
        <v>42471</v>
      </c>
      <c r="C191" s="215"/>
      <c r="D191" s="223" t="s">
        <v>694</v>
      </c>
      <c r="E191" s="218" t="s">
        <v>625</v>
      </c>
      <c r="F191" s="218">
        <v>36.5</v>
      </c>
      <c r="G191" s="219"/>
      <c r="H191" s="219">
        <v>15.85</v>
      </c>
      <c r="I191" s="219">
        <v>60</v>
      </c>
      <c r="J191" s="220" t="s">
        <v>695</v>
      </c>
      <c r="K191" s="221">
        <f t="shared" si="94"/>
        <v>-20.65</v>
      </c>
      <c r="L191" s="222">
        <f t="shared" si="95"/>
        <v>-0.5657534246575342</v>
      </c>
      <c r="M191" s="218" t="s">
        <v>606</v>
      </c>
      <c r="N191" s="226">
        <v>43627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4">
        <v>52</v>
      </c>
      <c r="B192" s="205">
        <v>42472</v>
      </c>
      <c r="C192" s="205"/>
      <c r="D192" s="206" t="s">
        <v>696</v>
      </c>
      <c r="E192" s="207" t="s">
        <v>625</v>
      </c>
      <c r="F192" s="208">
        <v>93</v>
      </c>
      <c r="G192" s="207"/>
      <c r="H192" s="207">
        <v>149</v>
      </c>
      <c r="I192" s="209">
        <v>140</v>
      </c>
      <c r="J192" s="210" t="s">
        <v>697</v>
      </c>
      <c r="K192" s="211">
        <f t="shared" si="94"/>
        <v>56</v>
      </c>
      <c r="L192" s="212">
        <f t="shared" si="95"/>
        <v>0.60215053763440862</v>
      </c>
      <c r="M192" s="207" t="s">
        <v>593</v>
      </c>
      <c r="N192" s="213">
        <v>42740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4">
        <v>53</v>
      </c>
      <c r="B193" s="205">
        <v>42472</v>
      </c>
      <c r="C193" s="205"/>
      <c r="D193" s="206" t="s">
        <v>698</v>
      </c>
      <c r="E193" s="207" t="s">
        <v>625</v>
      </c>
      <c r="F193" s="208">
        <v>130</v>
      </c>
      <c r="G193" s="207"/>
      <c r="H193" s="207">
        <v>150</v>
      </c>
      <c r="I193" s="209" t="s">
        <v>699</v>
      </c>
      <c r="J193" s="210" t="s">
        <v>683</v>
      </c>
      <c r="K193" s="211">
        <f t="shared" si="94"/>
        <v>20</v>
      </c>
      <c r="L193" s="212">
        <f t="shared" si="95"/>
        <v>0.15384615384615385</v>
      </c>
      <c r="M193" s="207" t="s">
        <v>593</v>
      </c>
      <c r="N193" s="213">
        <v>42564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4">
        <v>54</v>
      </c>
      <c r="B194" s="205">
        <v>42473</v>
      </c>
      <c r="C194" s="205"/>
      <c r="D194" s="206" t="s">
        <v>700</v>
      </c>
      <c r="E194" s="207" t="s">
        <v>625</v>
      </c>
      <c r="F194" s="208">
        <v>196</v>
      </c>
      <c r="G194" s="207"/>
      <c r="H194" s="207">
        <v>299</v>
      </c>
      <c r="I194" s="209">
        <v>299</v>
      </c>
      <c r="J194" s="210" t="s">
        <v>683</v>
      </c>
      <c r="K194" s="211">
        <v>103</v>
      </c>
      <c r="L194" s="212">
        <v>0.52551020408163296</v>
      </c>
      <c r="M194" s="207" t="s">
        <v>593</v>
      </c>
      <c r="N194" s="213">
        <v>42620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4">
        <v>55</v>
      </c>
      <c r="B195" s="205">
        <v>42473</v>
      </c>
      <c r="C195" s="205"/>
      <c r="D195" s="206" t="s">
        <v>701</v>
      </c>
      <c r="E195" s="207" t="s">
        <v>625</v>
      </c>
      <c r="F195" s="208">
        <v>88</v>
      </c>
      <c r="G195" s="207"/>
      <c r="H195" s="207">
        <v>103</v>
      </c>
      <c r="I195" s="209">
        <v>103</v>
      </c>
      <c r="J195" s="210" t="s">
        <v>683</v>
      </c>
      <c r="K195" s="211">
        <v>15</v>
      </c>
      <c r="L195" s="212">
        <v>0.170454545454545</v>
      </c>
      <c r="M195" s="207" t="s">
        <v>593</v>
      </c>
      <c r="N195" s="213">
        <v>42530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4">
        <v>56</v>
      </c>
      <c r="B196" s="205">
        <v>42492</v>
      </c>
      <c r="C196" s="205"/>
      <c r="D196" s="206" t="s">
        <v>702</v>
      </c>
      <c r="E196" s="207" t="s">
        <v>625</v>
      </c>
      <c r="F196" s="208">
        <v>127.5</v>
      </c>
      <c r="G196" s="207"/>
      <c r="H196" s="207">
        <v>148</v>
      </c>
      <c r="I196" s="209" t="s">
        <v>703</v>
      </c>
      <c r="J196" s="210" t="s">
        <v>683</v>
      </c>
      <c r="K196" s="211">
        <f t="shared" ref="K196:K200" si="96">H196-F196</f>
        <v>20.5</v>
      </c>
      <c r="L196" s="212">
        <f t="shared" ref="L196:L200" si="97">K196/F196</f>
        <v>0.16078431372549021</v>
      </c>
      <c r="M196" s="207" t="s">
        <v>593</v>
      </c>
      <c r="N196" s="213">
        <v>42564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4">
        <v>57</v>
      </c>
      <c r="B197" s="205">
        <v>42493</v>
      </c>
      <c r="C197" s="205"/>
      <c r="D197" s="206" t="s">
        <v>704</v>
      </c>
      <c r="E197" s="207" t="s">
        <v>625</v>
      </c>
      <c r="F197" s="208">
        <v>675</v>
      </c>
      <c r="G197" s="207"/>
      <c r="H197" s="207">
        <v>815</v>
      </c>
      <c r="I197" s="209" t="s">
        <v>705</v>
      </c>
      <c r="J197" s="210" t="s">
        <v>683</v>
      </c>
      <c r="K197" s="211">
        <f t="shared" si="96"/>
        <v>140</v>
      </c>
      <c r="L197" s="212">
        <f t="shared" si="97"/>
        <v>0.2074074074074074</v>
      </c>
      <c r="M197" s="207" t="s">
        <v>593</v>
      </c>
      <c r="N197" s="213">
        <v>43154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4">
        <v>58</v>
      </c>
      <c r="B198" s="215">
        <v>42522</v>
      </c>
      <c r="C198" s="215"/>
      <c r="D198" s="216" t="s">
        <v>706</v>
      </c>
      <c r="E198" s="217" t="s">
        <v>625</v>
      </c>
      <c r="F198" s="218">
        <v>500</v>
      </c>
      <c r="G198" s="218"/>
      <c r="H198" s="219">
        <v>232.5</v>
      </c>
      <c r="I198" s="219" t="s">
        <v>707</v>
      </c>
      <c r="J198" s="220" t="s">
        <v>708</v>
      </c>
      <c r="K198" s="221">
        <f t="shared" si="96"/>
        <v>-267.5</v>
      </c>
      <c r="L198" s="222">
        <f t="shared" si="97"/>
        <v>-0.53500000000000003</v>
      </c>
      <c r="M198" s="218" t="s">
        <v>606</v>
      </c>
      <c r="N198" s="215">
        <v>43735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4">
        <v>59</v>
      </c>
      <c r="B199" s="205">
        <v>42527</v>
      </c>
      <c r="C199" s="205"/>
      <c r="D199" s="206" t="s">
        <v>543</v>
      </c>
      <c r="E199" s="207" t="s">
        <v>625</v>
      </c>
      <c r="F199" s="208">
        <v>110</v>
      </c>
      <c r="G199" s="207"/>
      <c r="H199" s="207">
        <v>126.5</v>
      </c>
      <c r="I199" s="209">
        <v>125</v>
      </c>
      <c r="J199" s="210" t="s">
        <v>634</v>
      </c>
      <c r="K199" s="211">
        <f t="shared" si="96"/>
        <v>16.5</v>
      </c>
      <c r="L199" s="212">
        <f t="shared" si="97"/>
        <v>0.15</v>
      </c>
      <c r="M199" s="207" t="s">
        <v>593</v>
      </c>
      <c r="N199" s="213">
        <v>42552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4">
        <v>60</v>
      </c>
      <c r="B200" s="205">
        <v>42538</v>
      </c>
      <c r="C200" s="205"/>
      <c r="D200" s="206" t="s">
        <v>709</v>
      </c>
      <c r="E200" s="207" t="s">
        <v>625</v>
      </c>
      <c r="F200" s="208">
        <v>44</v>
      </c>
      <c r="G200" s="207"/>
      <c r="H200" s="207">
        <v>69.5</v>
      </c>
      <c r="I200" s="209">
        <v>69.5</v>
      </c>
      <c r="J200" s="210" t="s">
        <v>710</v>
      </c>
      <c r="K200" s="211">
        <f t="shared" si="96"/>
        <v>25.5</v>
      </c>
      <c r="L200" s="212">
        <f t="shared" si="97"/>
        <v>0.57954545454545459</v>
      </c>
      <c r="M200" s="207" t="s">
        <v>593</v>
      </c>
      <c r="N200" s="213">
        <v>42977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4">
        <v>61</v>
      </c>
      <c r="B201" s="205">
        <v>42549</v>
      </c>
      <c r="C201" s="205"/>
      <c r="D201" s="206" t="s">
        <v>711</v>
      </c>
      <c r="E201" s="207" t="s">
        <v>625</v>
      </c>
      <c r="F201" s="208">
        <v>262.5</v>
      </c>
      <c r="G201" s="207"/>
      <c r="H201" s="207">
        <v>340</v>
      </c>
      <c r="I201" s="209">
        <v>333</v>
      </c>
      <c r="J201" s="210" t="s">
        <v>712</v>
      </c>
      <c r="K201" s="211">
        <v>77.5</v>
      </c>
      <c r="L201" s="212">
        <v>0.29523809523809502</v>
      </c>
      <c r="M201" s="207" t="s">
        <v>593</v>
      </c>
      <c r="N201" s="213">
        <v>43017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4">
        <v>62</v>
      </c>
      <c r="B202" s="205">
        <v>42549</v>
      </c>
      <c r="C202" s="205"/>
      <c r="D202" s="206" t="s">
        <v>713</v>
      </c>
      <c r="E202" s="207" t="s">
        <v>625</v>
      </c>
      <c r="F202" s="208">
        <v>840</v>
      </c>
      <c r="G202" s="207"/>
      <c r="H202" s="207">
        <v>1230</v>
      </c>
      <c r="I202" s="209">
        <v>1230</v>
      </c>
      <c r="J202" s="210" t="s">
        <v>683</v>
      </c>
      <c r="K202" s="211">
        <v>390</v>
      </c>
      <c r="L202" s="212">
        <v>0.46428571428571402</v>
      </c>
      <c r="M202" s="207" t="s">
        <v>593</v>
      </c>
      <c r="N202" s="213">
        <v>42649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7">
        <v>63</v>
      </c>
      <c r="B203" s="228">
        <v>42556</v>
      </c>
      <c r="C203" s="228"/>
      <c r="D203" s="229" t="s">
        <v>714</v>
      </c>
      <c r="E203" s="230" t="s">
        <v>625</v>
      </c>
      <c r="F203" s="230">
        <v>395</v>
      </c>
      <c r="G203" s="231"/>
      <c r="H203" s="231">
        <f>(468.5+342.5)/2</f>
        <v>405.5</v>
      </c>
      <c r="I203" s="231">
        <v>510</v>
      </c>
      <c r="J203" s="232" t="s">
        <v>715</v>
      </c>
      <c r="K203" s="233">
        <f t="shared" ref="K203:K209" si="98">H203-F203</f>
        <v>10.5</v>
      </c>
      <c r="L203" s="234">
        <f t="shared" ref="L203:L209" si="99">K203/F203</f>
        <v>2.6582278481012658E-2</v>
      </c>
      <c r="M203" s="230" t="s">
        <v>716</v>
      </c>
      <c r="N203" s="228">
        <v>43606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4">
        <v>64</v>
      </c>
      <c r="B204" s="215">
        <v>42584</v>
      </c>
      <c r="C204" s="215"/>
      <c r="D204" s="216" t="s">
        <v>717</v>
      </c>
      <c r="E204" s="217" t="s">
        <v>595</v>
      </c>
      <c r="F204" s="218">
        <f>169.5-12.8</f>
        <v>156.69999999999999</v>
      </c>
      <c r="G204" s="218"/>
      <c r="H204" s="219">
        <v>77</v>
      </c>
      <c r="I204" s="219" t="s">
        <v>718</v>
      </c>
      <c r="J204" s="220" t="s">
        <v>719</v>
      </c>
      <c r="K204" s="221">
        <f t="shared" si="98"/>
        <v>-79.699999999999989</v>
      </c>
      <c r="L204" s="222">
        <f t="shared" si="99"/>
        <v>-0.50861518825781749</v>
      </c>
      <c r="M204" s="218" t="s">
        <v>606</v>
      </c>
      <c r="N204" s="215">
        <v>43522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4">
        <v>65</v>
      </c>
      <c r="B205" s="215">
        <v>42586</v>
      </c>
      <c r="C205" s="215"/>
      <c r="D205" s="216" t="s">
        <v>720</v>
      </c>
      <c r="E205" s="217" t="s">
        <v>625</v>
      </c>
      <c r="F205" s="218">
        <v>400</v>
      </c>
      <c r="G205" s="218"/>
      <c r="H205" s="219">
        <v>305</v>
      </c>
      <c r="I205" s="219">
        <v>475</v>
      </c>
      <c r="J205" s="220" t="s">
        <v>721</v>
      </c>
      <c r="K205" s="221">
        <f t="shared" si="98"/>
        <v>-95</v>
      </c>
      <c r="L205" s="222">
        <f t="shared" si="99"/>
        <v>-0.23749999999999999</v>
      </c>
      <c r="M205" s="218" t="s">
        <v>606</v>
      </c>
      <c r="N205" s="215">
        <v>43606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4">
        <v>66</v>
      </c>
      <c r="B206" s="205">
        <v>42593</v>
      </c>
      <c r="C206" s="205"/>
      <c r="D206" s="206" t="s">
        <v>722</v>
      </c>
      <c r="E206" s="207" t="s">
        <v>625</v>
      </c>
      <c r="F206" s="208">
        <v>86.5</v>
      </c>
      <c r="G206" s="207"/>
      <c r="H206" s="207">
        <v>130</v>
      </c>
      <c r="I206" s="209">
        <v>130</v>
      </c>
      <c r="J206" s="210" t="s">
        <v>723</v>
      </c>
      <c r="K206" s="211">
        <f t="shared" si="98"/>
        <v>43.5</v>
      </c>
      <c r="L206" s="212">
        <f t="shared" si="99"/>
        <v>0.50289017341040465</v>
      </c>
      <c r="M206" s="207" t="s">
        <v>593</v>
      </c>
      <c r="N206" s="213">
        <v>43091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4">
        <v>67</v>
      </c>
      <c r="B207" s="215">
        <v>42600</v>
      </c>
      <c r="C207" s="215"/>
      <c r="D207" s="216" t="s">
        <v>110</v>
      </c>
      <c r="E207" s="217" t="s">
        <v>625</v>
      </c>
      <c r="F207" s="218">
        <v>133.5</v>
      </c>
      <c r="G207" s="218"/>
      <c r="H207" s="219">
        <v>126.5</v>
      </c>
      <c r="I207" s="219">
        <v>178</v>
      </c>
      <c r="J207" s="220" t="s">
        <v>724</v>
      </c>
      <c r="K207" s="221">
        <f t="shared" si="98"/>
        <v>-7</v>
      </c>
      <c r="L207" s="222">
        <f t="shared" si="99"/>
        <v>-5.2434456928838954E-2</v>
      </c>
      <c r="M207" s="218" t="s">
        <v>606</v>
      </c>
      <c r="N207" s="215">
        <v>42615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4">
        <v>68</v>
      </c>
      <c r="B208" s="205">
        <v>42613</v>
      </c>
      <c r="C208" s="205"/>
      <c r="D208" s="206" t="s">
        <v>725</v>
      </c>
      <c r="E208" s="207" t="s">
        <v>625</v>
      </c>
      <c r="F208" s="208">
        <v>560</v>
      </c>
      <c r="G208" s="207"/>
      <c r="H208" s="207">
        <v>725</v>
      </c>
      <c r="I208" s="209">
        <v>725</v>
      </c>
      <c r="J208" s="210" t="s">
        <v>627</v>
      </c>
      <c r="K208" s="211">
        <f t="shared" si="98"/>
        <v>165</v>
      </c>
      <c r="L208" s="212">
        <f t="shared" si="99"/>
        <v>0.29464285714285715</v>
      </c>
      <c r="M208" s="207" t="s">
        <v>593</v>
      </c>
      <c r="N208" s="213">
        <v>42456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4">
        <v>69</v>
      </c>
      <c r="B209" s="205">
        <v>42614</v>
      </c>
      <c r="C209" s="205"/>
      <c r="D209" s="206" t="s">
        <v>726</v>
      </c>
      <c r="E209" s="207" t="s">
        <v>625</v>
      </c>
      <c r="F209" s="208">
        <v>160.5</v>
      </c>
      <c r="G209" s="207"/>
      <c r="H209" s="207">
        <v>210</v>
      </c>
      <c r="I209" s="209">
        <v>210</v>
      </c>
      <c r="J209" s="210" t="s">
        <v>627</v>
      </c>
      <c r="K209" s="211">
        <f t="shared" si="98"/>
        <v>49.5</v>
      </c>
      <c r="L209" s="212">
        <f t="shared" si="99"/>
        <v>0.30841121495327101</v>
      </c>
      <c r="M209" s="207" t="s">
        <v>593</v>
      </c>
      <c r="N209" s="213">
        <v>42871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4">
        <v>70</v>
      </c>
      <c r="B210" s="205">
        <v>42646</v>
      </c>
      <c r="C210" s="205"/>
      <c r="D210" s="206" t="s">
        <v>398</v>
      </c>
      <c r="E210" s="207" t="s">
        <v>625</v>
      </c>
      <c r="F210" s="208">
        <v>430</v>
      </c>
      <c r="G210" s="207"/>
      <c r="H210" s="207">
        <v>596</v>
      </c>
      <c r="I210" s="209">
        <v>575</v>
      </c>
      <c r="J210" s="210" t="s">
        <v>727</v>
      </c>
      <c r="K210" s="211">
        <v>166</v>
      </c>
      <c r="L210" s="212">
        <v>0.38604651162790699</v>
      </c>
      <c r="M210" s="207" t="s">
        <v>593</v>
      </c>
      <c r="N210" s="213">
        <v>42769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4">
        <v>71</v>
      </c>
      <c r="B211" s="205">
        <v>42657</v>
      </c>
      <c r="C211" s="205"/>
      <c r="D211" s="206" t="s">
        <v>728</v>
      </c>
      <c r="E211" s="207" t="s">
        <v>625</v>
      </c>
      <c r="F211" s="208">
        <v>280</v>
      </c>
      <c r="G211" s="207"/>
      <c r="H211" s="207">
        <v>345</v>
      </c>
      <c r="I211" s="209">
        <v>345</v>
      </c>
      <c r="J211" s="210" t="s">
        <v>627</v>
      </c>
      <c r="K211" s="211">
        <f t="shared" ref="K211:K216" si="100">H211-F211</f>
        <v>65</v>
      </c>
      <c r="L211" s="212">
        <f t="shared" ref="L211:L212" si="101">K211/F211</f>
        <v>0.23214285714285715</v>
      </c>
      <c r="M211" s="207" t="s">
        <v>593</v>
      </c>
      <c r="N211" s="213">
        <v>42814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4">
        <v>72</v>
      </c>
      <c r="B212" s="205">
        <v>42657</v>
      </c>
      <c r="C212" s="205"/>
      <c r="D212" s="206" t="s">
        <v>729</v>
      </c>
      <c r="E212" s="207" t="s">
        <v>625</v>
      </c>
      <c r="F212" s="208">
        <v>245</v>
      </c>
      <c r="G212" s="207"/>
      <c r="H212" s="207">
        <v>325.5</v>
      </c>
      <c r="I212" s="209">
        <v>330</v>
      </c>
      <c r="J212" s="210" t="s">
        <v>730</v>
      </c>
      <c r="K212" s="211">
        <f t="shared" si="100"/>
        <v>80.5</v>
      </c>
      <c r="L212" s="212">
        <f t="shared" si="101"/>
        <v>0.32857142857142857</v>
      </c>
      <c r="M212" s="207" t="s">
        <v>593</v>
      </c>
      <c r="N212" s="213">
        <v>42769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4">
        <v>73</v>
      </c>
      <c r="B213" s="205">
        <v>42660</v>
      </c>
      <c r="C213" s="205"/>
      <c r="D213" s="206" t="s">
        <v>348</v>
      </c>
      <c r="E213" s="207" t="s">
        <v>625</v>
      </c>
      <c r="F213" s="208">
        <v>125</v>
      </c>
      <c r="G213" s="207"/>
      <c r="H213" s="207">
        <v>160</v>
      </c>
      <c r="I213" s="209">
        <v>160</v>
      </c>
      <c r="J213" s="210" t="s">
        <v>683</v>
      </c>
      <c r="K213" s="211">
        <f t="shared" si="100"/>
        <v>35</v>
      </c>
      <c r="L213" s="212">
        <v>0.28000000000000003</v>
      </c>
      <c r="M213" s="207" t="s">
        <v>593</v>
      </c>
      <c r="N213" s="213">
        <v>42803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4">
        <v>74</v>
      </c>
      <c r="B214" s="205">
        <v>42660</v>
      </c>
      <c r="C214" s="205"/>
      <c r="D214" s="206" t="s">
        <v>471</v>
      </c>
      <c r="E214" s="207" t="s">
        <v>625</v>
      </c>
      <c r="F214" s="208">
        <v>114</v>
      </c>
      <c r="G214" s="207"/>
      <c r="H214" s="207">
        <v>145</v>
      </c>
      <c r="I214" s="209">
        <v>145</v>
      </c>
      <c r="J214" s="210" t="s">
        <v>683</v>
      </c>
      <c r="K214" s="211">
        <f t="shared" si="100"/>
        <v>31</v>
      </c>
      <c r="L214" s="212">
        <f t="shared" ref="L214:L216" si="102">K214/F214</f>
        <v>0.27192982456140352</v>
      </c>
      <c r="M214" s="207" t="s">
        <v>593</v>
      </c>
      <c r="N214" s="213">
        <v>42859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4">
        <v>75</v>
      </c>
      <c r="B215" s="205">
        <v>42660</v>
      </c>
      <c r="C215" s="205"/>
      <c r="D215" s="206" t="s">
        <v>731</v>
      </c>
      <c r="E215" s="207" t="s">
        <v>625</v>
      </c>
      <c r="F215" s="208">
        <v>212</v>
      </c>
      <c r="G215" s="207"/>
      <c r="H215" s="207">
        <v>280</v>
      </c>
      <c r="I215" s="209">
        <v>276</v>
      </c>
      <c r="J215" s="210" t="s">
        <v>732</v>
      </c>
      <c r="K215" s="211">
        <f t="shared" si="100"/>
        <v>68</v>
      </c>
      <c r="L215" s="212">
        <f t="shared" si="102"/>
        <v>0.32075471698113206</v>
      </c>
      <c r="M215" s="207" t="s">
        <v>593</v>
      </c>
      <c r="N215" s="213">
        <v>42858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4">
        <v>76</v>
      </c>
      <c r="B216" s="205">
        <v>42678</v>
      </c>
      <c r="C216" s="205"/>
      <c r="D216" s="206" t="s">
        <v>459</v>
      </c>
      <c r="E216" s="207" t="s">
        <v>625</v>
      </c>
      <c r="F216" s="208">
        <v>155</v>
      </c>
      <c r="G216" s="207"/>
      <c r="H216" s="207">
        <v>210</v>
      </c>
      <c r="I216" s="209">
        <v>210</v>
      </c>
      <c r="J216" s="210" t="s">
        <v>733</v>
      </c>
      <c r="K216" s="211">
        <f t="shared" si="100"/>
        <v>55</v>
      </c>
      <c r="L216" s="212">
        <f t="shared" si="102"/>
        <v>0.35483870967741937</v>
      </c>
      <c r="M216" s="207" t="s">
        <v>593</v>
      </c>
      <c r="N216" s="213">
        <v>42944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4">
        <v>77</v>
      </c>
      <c r="B217" s="215">
        <v>42710</v>
      </c>
      <c r="C217" s="215"/>
      <c r="D217" s="216" t="s">
        <v>734</v>
      </c>
      <c r="E217" s="217" t="s">
        <v>625</v>
      </c>
      <c r="F217" s="218">
        <v>150.5</v>
      </c>
      <c r="G217" s="218"/>
      <c r="H217" s="219">
        <v>72.5</v>
      </c>
      <c r="I217" s="219">
        <v>174</v>
      </c>
      <c r="J217" s="220" t="s">
        <v>735</v>
      </c>
      <c r="K217" s="221">
        <v>-78</v>
      </c>
      <c r="L217" s="222">
        <v>-0.51827242524916906</v>
      </c>
      <c r="M217" s="218" t="s">
        <v>606</v>
      </c>
      <c r="N217" s="215">
        <v>43333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4">
        <v>78</v>
      </c>
      <c r="B218" s="205">
        <v>42712</v>
      </c>
      <c r="C218" s="205"/>
      <c r="D218" s="206" t="s">
        <v>736</v>
      </c>
      <c r="E218" s="207" t="s">
        <v>625</v>
      </c>
      <c r="F218" s="208">
        <v>380</v>
      </c>
      <c r="G218" s="207"/>
      <c r="H218" s="207">
        <v>478</v>
      </c>
      <c r="I218" s="209">
        <v>468</v>
      </c>
      <c r="J218" s="210" t="s">
        <v>683</v>
      </c>
      <c r="K218" s="211">
        <f t="shared" ref="K218:K220" si="103">H218-F218</f>
        <v>98</v>
      </c>
      <c r="L218" s="212">
        <f t="shared" ref="L218:L220" si="104">K218/F218</f>
        <v>0.25789473684210529</v>
      </c>
      <c r="M218" s="207" t="s">
        <v>593</v>
      </c>
      <c r="N218" s="213">
        <v>43025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4">
        <v>79</v>
      </c>
      <c r="B219" s="205">
        <v>42734</v>
      </c>
      <c r="C219" s="205"/>
      <c r="D219" s="206" t="s">
        <v>109</v>
      </c>
      <c r="E219" s="207" t="s">
        <v>625</v>
      </c>
      <c r="F219" s="208">
        <v>305</v>
      </c>
      <c r="G219" s="207"/>
      <c r="H219" s="207">
        <v>375</v>
      </c>
      <c r="I219" s="209">
        <v>375</v>
      </c>
      <c r="J219" s="210" t="s">
        <v>683</v>
      </c>
      <c r="K219" s="211">
        <f t="shared" si="103"/>
        <v>70</v>
      </c>
      <c r="L219" s="212">
        <f t="shared" si="104"/>
        <v>0.22950819672131148</v>
      </c>
      <c r="M219" s="207" t="s">
        <v>593</v>
      </c>
      <c r="N219" s="213">
        <v>42768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4">
        <v>80</v>
      </c>
      <c r="B220" s="205">
        <v>42739</v>
      </c>
      <c r="C220" s="205"/>
      <c r="D220" s="206" t="s">
        <v>95</v>
      </c>
      <c r="E220" s="207" t="s">
        <v>625</v>
      </c>
      <c r="F220" s="208">
        <v>99.5</v>
      </c>
      <c r="G220" s="207"/>
      <c r="H220" s="207">
        <v>158</v>
      </c>
      <c r="I220" s="209">
        <v>158</v>
      </c>
      <c r="J220" s="210" t="s">
        <v>683</v>
      </c>
      <c r="K220" s="211">
        <f t="shared" si="103"/>
        <v>58.5</v>
      </c>
      <c r="L220" s="212">
        <f t="shared" si="104"/>
        <v>0.5879396984924623</v>
      </c>
      <c r="M220" s="207" t="s">
        <v>593</v>
      </c>
      <c r="N220" s="213">
        <v>42898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4">
        <v>81</v>
      </c>
      <c r="B221" s="205">
        <v>42739</v>
      </c>
      <c r="C221" s="205"/>
      <c r="D221" s="206" t="s">
        <v>95</v>
      </c>
      <c r="E221" s="207" t="s">
        <v>625</v>
      </c>
      <c r="F221" s="208">
        <v>99.5</v>
      </c>
      <c r="G221" s="207"/>
      <c r="H221" s="207">
        <v>158</v>
      </c>
      <c r="I221" s="209">
        <v>158</v>
      </c>
      <c r="J221" s="210" t="s">
        <v>683</v>
      </c>
      <c r="K221" s="211">
        <v>58.5</v>
      </c>
      <c r="L221" s="212">
        <v>0.58793969849246197</v>
      </c>
      <c r="M221" s="207" t="s">
        <v>593</v>
      </c>
      <c r="N221" s="213">
        <v>42898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4">
        <v>82</v>
      </c>
      <c r="B222" s="205">
        <v>42786</v>
      </c>
      <c r="C222" s="205"/>
      <c r="D222" s="206" t="s">
        <v>186</v>
      </c>
      <c r="E222" s="207" t="s">
        <v>625</v>
      </c>
      <c r="F222" s="208">
        <v>140.5</v>
      </c>
      <c r="G222" s="207"/>
      <c r="H222" s="207">
        <v>220</v>
      </c>
      <c r="I222" s="209">
        <v>220</v>
      </c>
      <c r="J222" s="210" t="s">
        <v>683</v>
      </c>
      <c r="K222" s="211">
        <f>H222-F222</f>
        <v>79.5</v>
      </c>
      <c r="L222" s="212">
        <f>K222/F222</f>
        <v>0.5658362989323843</v>
      </c>
      <c r="M222" s="207" t="s">
        <v>593</v>
      </c>
      <c r="N222" s="213">
        <v>42864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4">
        <v>83</v>
      </c>
      <c r="B223" s="205">
        <v>42786</v>
      </c>
      <c r="C223" s="205"/>
      <c r="D223" s="206" t="s">
        <v>737</v>
      </c>
      <c r="E223" s="207" t="s">
        <v>625</v>
      </c>
      <c r="F223" s="208">
        <v>202.5</v>
      </c>
      <c r="G223" s="207"/>
      <c r="H223" s="207">
        <v>234</v>
      </c>
      <c r="I223" s="209">
        <v>234</v>
      </c>
      <c r="J223" s="210" t="s">
        <v>683</v>
      </c>
      <c r="K223" s="211">
        <v>31.5</v>
      </c>
      <c r="L223" s="212">
        <v>0.155555555555556</v>
      </c>
      <c r="M223" s="207" t="s">
        <v>593</v>
      </c>
      <c r="N223" s="213">
        <v>42836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4">
        <v>84</v>
      </c>
      <c r="B224" s="205">
        <v>42818</v>
      </c>
      <c r="C224" s="205"/>
      <c r="D224" s="206" t="s">
        <v>738</v>
      </c>
      <c r="E224" s="207" t="s">
        <v>625</v>
      </c>
      <c r="F224" s="208">
        <v>300.5</v>
      </c>
      <c r="G224" s="207"/>
      <c r="H224" s="207">
        <v>417.5</v>
      </c>
      <c r="I224" s="209">
        <v>420</v>
      </c>
      <c r="J224" s="210" t="s">
        <v>739</v>
      </c>
      <c r="K224" s="211">
        <f>H224-F224</f>
        <v>117</v>
      </c>
      <c r="L224" s="212">
        <f>K224/F224</f>
        <v>0.38935108153078202</v>
      </c>
      <c r="M224" s="207" t="s">
        <v>593</v>
      </c>
      <c r="N224" s="213">
        <v>43070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4">
        <v>85</v>
      </c>
      <c r="B225" s="205">
        <v>42818</v>
      </c>
      <c r="C225" s="205"/>
      <c r="D225" s="206" t="s">
        <v>713</v>
      </c>
      <c r="E225" s="207" t="s">
        <v>625</v>
      </c>
      <c r="F225" s="208">
        <v>850</v>
      </c>
      <c r="G225" s="207"/>
      <c r="H225" s="207">
        <v>1042.5</v>
      </c>
      <c r="I225" s="209">
        <v>1023</v>
      </c>
      <c r="J225" s="210" t="s">
        <v>740</v>
      </c>
      <c r="K225" s="211">
        <v>192.5</v>
      </c>
      <c r="L225" s="212">
        <v>0.22647058823529401</v>
      </c>
      <c r="M225" s="207" t="s">
        <v>593</v>
      </c>
      <c r="N225" s="213">
        <v>42830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4">
        <v>86</v>
      </c>
      <c r="B226" s="205">
        <v>42830</v>
      </c>
      <c r="C226" s="205"/>
      <c r="D226" s="206" t="s">
        <v>490</v>
      </c>
      <c r="E226" s="207" t="s">
        <v>625</v>
      </c>
      <c r="F226" s="208">
        <v>785</v>
      </c>
      <c r="G226" s="207"/>
      <c r="H226" s="207">
        <v>930</v>
      </c>
      <c r="I226" s="209">
        <v>920</v>
      </c>
      <c r="J226" s="210" t="s">
        <v>741</v>
      </c>
      <c r="K226" s="211">
        <f>H226-F226</f>
        <v>145</v>
      </c>
      <c r="L226" s="212">
        <f>K226/F226</f>
        <v>0.18471337579617833</v>
      </c>
      <c r="M226" s="207" t="s">
        <v>593</v>
      </c>
      <c r="N226" s="213">
        <v>42976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4">
        <v>87</v>
      </c>
      <c r="B227" s="215">
        <v>42831</v>
      </c>
      <c r="C227" s="215"/>
      <c r="D227" s="216" t="s">
        <v>742</v>
      </c>
      <c r="E227" s="217" t="s">
        <v>625</v>
      </c>
      <c r="F227" s="218">
        <v>40</v>
      </c>
      <c r="G227" s="218"/>
      <c r="H227" s="219">
        <v>13.1</v>
      </c>
      <c r="I227" s="219">
        <v>60</v>
      </c>
      <c r="J227" s="220" t="s">
        <v>743</v>
      </c>
      <c r="K227" s="221">
        <v>-26.9</v>
      </c>
      <c r="L227" s="222">
        <v>-0.67249999999999999</v>
      </c>
      <c r="M227" s="218" t="s">
        <v>606</v>
      </c>
      <c r="N227" s="215">
        <v>43138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4">
        <v>88</v>
      </c>
      <c r="B228" s="205">
        <v>42837</v>
      </c>
      <c r="C228" s="205"/>
      <c r="D228" s="206" t="s">
        <v>94</v>
      </c>
      <c r="E228" s="207" t="s">
        <v>625</v>
      </c>
      <c r="F228" s="208">
        <v>289.5</v>
      </c>
      <c r="G228" s="207"/>
      <c r="H228" s="207">
        <v>354</v>
      </c>
      <c r="I228" s="209">
        <v>360</v>
      </c>
      <c r="J228" s="210" t="s">
        <v>744</v>
      </c>
      <c r="K228" s="211">
        <f t="shared" ref="K228:K236" si="105">H228-F228</f>
        <v>64.5</v>
      </c>
      <c r="L228" s="212">
        <f t="shared" ref="L228:L236" si="106">K228/F228</f>
        <v>0.22279792746113988</v>
      </c>
      <c r="M228" s="207" t="s">
        <v>593</v>
      </c>
      <c r="N228" s="213">
        <v>43040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4">
        <v>89</v>
      </c>
      <c r="B229" s="205">
        <v>42845</v>
      </c>
      <c r="C229" s="205"/>
      <c r="D229" s="206" t="s">
        <v>429</v>
      </c>
      <c r="E229" s="207" t="s">
        <v>625</v>
      </c>
      <c r="F229" s="208">
        <v>700</v>
      </c>
      <c r="G229" s="207"/>
      <c r="H229" s="207">
        <v>840</v>
      </c>
      <c r="I229" s="209">
        <v>840</v>
      </c>
      <c r="J229" s="210" t="s">
        <v>745</v>
      </c>
      <c r="K229" s="211">
        <f t="shared" si="105"/>
        <v>140</v>
      </c>
      <c r="L229" s="212">
        <f t="shared" si="106"/>
        <v>0.2</v>
      </c>
      <c r="M229" s="207" t="s">
        <v>593</v>
      </c>
      <c r="N229" s="213">
        <v>42893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4">
        <v>90</v>
      </c>
      <c r="B230" s="205">
        <v>42887</v>
      </c>
      <c r="C230" s="205"/>
      <c r="D230" s="206" t="s">
        <v>746</v>
      </c>
      <c r="E230" s="207" t="s">
        <v>625</v>
      </c>
      <c r="F230" s="208">
        <v>130</v>
      </c>
      <c r="G230" s="207"/>
      <c r="H230" s="207">
        <v>144.25</v>
      </c>
      <c r="I230" s="209">
        <v>170</v>
      </c>
      <c r="J230" s="210" t="s">
        <v>747</v>
      </c>
      <c r="K230" s="211">
        <f t="shared" si="105"/>
        <v>14.25</v>
      </c>
      <c r="L230" s="212">
        <f t="shared" si="106"/>
        <v>0.10961538461538461</v>
      </c>
      <c r="M230" s="207" t="s">
        <v>593</v>
      </c>
      <c r="N230" s="213">
        <v>43675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4">
        <v>91</v>
      </c>
      <c r="B231" s="205">
        <v>42901</v>
      </c>
      <c r="C231" s="205"/>
      <c r="D231" s="206" t="s">
        <v>748</v>
      </c>
      <c r="E231" s="207" t="s">
        <v>625</v>
      </c>
      <c r="F231" s="208">
        <v>214.5</v>
      </c>
      <c r="G231" s="207"/>
      <c r="H231" s="207">
        <v>262</v>
      </c>
      <c r="I231" s="209">
        <v>262</v>
      </c>
      <c r="J231" s="210" t="s">
        <v>749</v>
      </c>
      <c r="K231" s="211">
        <f t="shared" si="105"/>
        <v>47.5</v>
      </c>
      <c r="L231" s="212">
        <f t="shared" si="106"/>
        <v>0.22144522144522144</v>
      </c>
      <c r="M231" s="207" t="s">
        <v>593</v>
      </c>
      <c r="N231" s="213">
        <v>42977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35">
        <v>92</v>
      </c>
      <c r="B232" s="236">
        <v>42933</v>
      </c>
      <c r="C232" s="236"/>
      <c r="D232" s="237" t="s">
        <v>750</v>
      </c>
      <c r="E232" s="238" t="s">
        <v>625</v>
      </c>
      <c r="F232" s="239">
        <v>370</v>
      </c>
      <c r="G232" s="238"/>
      <c r="H232" s="238">
        <v>447.5</v>
      </c>
      <c r="I232" s="240">
        <v>450</v>
      </c>
      <c r="J232" s="241" t="s">
        <v>683</v>
      </c>
      <c r="K232" s="211">
        <f t="shared" si="105"/>
        <v>77.5</v>
      </c>
      <c r="L232" s="242">
        <f t="shared" si="106"/>
        <v>0.20945945945945946</v>
      </c>
      <c r="M232" s="238" t="s">
        <v>593</v>
      </c>
      <c r="N232" s="243">
        <v>43035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35">
        <v>93</v>
      </c>
      <c r="B233" s="236">
        <v>42943</v>
      </c>
      <c r="C233" s="236"/>
      <c r="D233" s="237" t="s">
        <v>184</v>
      </c>
      <c r="E233" s="238" t="s">
        <v>625</v>
      </c>
      <c r="F233" s="239">
        <v>657.5</v>
      </c>
      <c r="G233" s="238"/>
      <c r="H233" s="238">
        <v>825</v>
      </c>
      <c r="I233" s="240">
        <v>820</v>
      </c>
      <c r="J233" s="241" t="s">
        <v>683</v>
      </c>
      <c r="K233" s="211">
        <f t="shared" si="105"/>
        <v>167.5</v>
      </c>
      <c r="L233" s="242">
        <f t="shared" si="106"/>
        <v>0.25475285171102663</v>
      </c>
      <c r="M233" s="238" t="s">
        <v>593</v>
      </c>
      <c r="N233" s="243">
        <v>43090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4">
        <v>94</v>
      </c>
      <c r="B234" s="205">
        <v>42964</v>
      </c>
      <c r="C234" s="205"/>
      <c r="D234" s="206" t="s">
        <v>364</v>
      </c>
      <c r="E234" s="207" t="s">
        <v>625</v>
      </c>
      <c r="F234" s="208">
        <v>605</v>
      </c>
      <c r="G234" s="207"/>
      <c r="H234" s="207">
        <v>750</v>
      </c>
      <c r="I234" s="209">
        <v>750</v>
      </c>
      <c r="J234" s="210" t="s">
        <v>741</v>
      </c>
      <c r="K234" s="211">
        <f t="shared" si="105"/>
        <v>145</v>
      </c>
      <c r="L234" s="212">
        <f t="shared" si="106"/>
        <v>0.23966942148760331</v>
      </c>
      <c r="M234" s="207" t="s">
        <v>593</v>
      </c>
      <c r="N234" s="213">
        <v>43027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4">
        <v>95</v>
      </c>
      <c r="B235" s="215">
        <v>42979</v>
      </c>
      <c r="C235" s="215"/>
      <c r="D235" s="223" t="s">
        <v>751</v>
      </c>
      <c r="E235" s="218" t="s">
        <v>625</v>
      </c>
      <c r="F235" s="218">
        <v>255</v>
      </c>
      <c r="G235" s="219"/>
      <c r="H235" s="219">
        <v>217.25</v>
      </c>
      <c r="I235" s="219">
        <v>320</v>
      </c>
      <c r="J235" s="220" t="s">
        <v>752</v>
      </c>
      <c r="K235" s="221">
        <f t="shared" si="105"/>
        <v>-37.75</v>
      </c>
      <c r="L235" s="224">
        <f t="shared" si="106"/>
        <v>-0.14803921568627451</v>
      </c>
      <c r="M235" s="218" t="s">
        <v>606</v>
      </c>
      <c r="N235" s="215">
        <v>43661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4">
        <v>96</v>
      </c>
      <c r="B236" s="205">
        <v>42997</v>
      </c>
      <c r="C236" s="205"/>
      <c r="D236" s="206" t="s">
        <v>753</v>
      </c>
      <c r="E236" s="207" t="s">
        <v>625</v>
      </c>
      <c r="F236" s="208">
        <v>215</v>
      </c>
      <c r="G236" s="207"/>
      <c r="H236" s="207">
        <v>258</v>
      </c>
      <c r="I236" s="209">
        <v>258</v>
      </c>
      <c r="J236" s="210" t="s">
        <v>683</v>
      </c>
      <c r="K236" s="211">
        <f t="shared" si="105"/>
        <v>43</v>
      </c>
      <c r="L236" s="212">
        <f t="shared" si="106"/>
        <v>0.2</v>
      </c>
      <c r="M236" s="207" t="s">
        <v>593</v>
      </c>
      <c r="N236" s="213">
        <v>43040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4">
        <v>97</v>
      </c>
      <c r="B237" s="205">
        <v>42997</v>
      </c>
      <c r="C237" s="205"/>
      <c r="D237" s="206" t="s">
        <v>753</v>
      </c>
      <c r="E237" s="207" t="s">
        <v>625</v>
      </c>
      <c r="F237" s="208">
        <v>215</v>
      </c>
      <c r="G237" s="207"/>
      <c r="H237" s="207">
        <v>258</v>
      </c>
      <c r="I237" s="209">
        <v>258</v>
      </c>
      <c r="J237" s="241" t="s">
        <v>683</v>
      </c>
      <c r="K237" s="211">
        <v>43</v>
      </c>
      <c r="L237" s="212">
        <v>0.2</v>
      </c>
      <c r="M237" s="207" t="s">
        <v>593</v>
      </c>
      <c r="N237" s="213">
        <v>43040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35">
        <v>98</v>
      </c>
      <c r="B238" s="236">
        <v>42998</v>
      </c>
      <c r="C238" s="236"/>
      <c r="D238" s="237" t="s">
        <v>754</v>
      </c>
      <c r="E238" s="238" t="s">
        <v>625</v>
      </c>
      <c r="F238" s="208">
        <v>75</v>
      </c>
      <c r="G238" s="238"/>
      <c r="H238" s="238">
        <v>90</v>
      </c>
      <c r="I238" s="240">
        <v>90</v>
      </c>
      <c r="J238" s="210" t="s">
        <v>755</v>
      </c>
      <c r="K238" s="211">
        <f t="shared" ref="K238:K243" si="107">H238-F238</f>
        <v>15</v>
      </c>
      <c r="L238" s="212">
        <f t="shared" ref="L238:L243" si="108">K238/F238</f>
        <v>0.2</v>
      </c>
      <c r="M238" s="207" t="s">
        <v>593</v>
      </c>
      <c r="N238" s="213">
        <v>43019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35">
        <v>99</v>
      </c>
      <c r="B239" s="236">
        <v>43011</v>
      </c>
      <c r="C239" s="236"/>
      <c r="D239" s="237" t="s">
        <v>608</v>
      </c>
      <c r="E239" s="238" t="s">
        <v>625</v>
      </c>
      <c r="F239" s="239">
        <v>315</v>
      </c>
      <c r="G239" s="238"/>
      <c r="H239" s="238">
        <v>392</v>
      </c>
      <c r="I239" s="240">
        <v>384</v>
      </c>
      <c r="J239" s="241" t="s">
        <v>756</v>
      </c>
      <c r="K239" s="211">
        <f t="shared" si="107"/>
        <v>77</v>
      </c>
      <c r="L239" s="242">
        <f t="shared" si="108"/>
        <v>0.24444444444444444</v>
      </c>
      <c r="M239" s="238" t="s">
        <v>593</v>
      </c>
      <c r="N239" s="243">
        <v>43017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5">
        <v>100</v>
      </c>
      <c r="B240" s="236">
        <v>43013</v>
      </c>
      <c r="C240" s="236"/>
      <c r="D240" s="237" t="s">
        <v>464</v>
      </c>
      <c r="E240" s="238" t="s">
        <v>625</v>
      </c>
      <c r="F240" s="239">
        <v>145</v>
      </c>
      <c r="G240" s="238"/>
      <c r="H240" s="238">
        <v>179</v>
      </c>
      <c r="I240" s="240">
        <v>180</v>
      </c>
      <c r="J240" s="241" t="s">
        <v>757</v>
      </c>
      <c r="K240" s="211">
        <f t="shared" si="107"/>
        <v>34</v>
      </c>
      <c r="L240" s="242">
        <f t="shared" si="108"/>
        <v>0.23448275862068965</v>
      </c>
      <c r="M240" s="238" t="s">
        <v>593</v>
      </c>
      <c r="N240" s="243">
        <v>43025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5">
        <v>101</v>
      </c>
      <c r="B241" s="236">
        <v>43014</v>
      </c>
      <c r="C241" s="236"/>
      <c r="D241" s="237" t="s">
        <v>338</v>
      </c>
      <c r="E241" s="238" t="s">
        <v>625</v>
      </c>
      <c r="F241" s="239">
        <v>256</v>
      </c>
      <c r="G241" s="238"/>
      <c r="H241" s="238">
        <v>323</v>
      </c>
      <c r="I241" s="240">
        <v>320</v>
      </c>
      <c r="J241" s="241" t="s">
        <v>683</v>
      </c>
      <c r="K241" s="211">
        <f t="shared" si="107"/>
        <v>67</v>
      </c>
      <c r="L241" s="242">
        <f t="shared" si="108"/>
        <v>0.26171875</v>
      </c>
      <c r="M241" s="238" t="s">
        <v>593</v>
      </c>
      <c r="N241" s="243">
        <v>43067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35">
        <v>102</v>
      </c>
      <c r="B242" s="236">
        <v>43017</v>
      </c>
      <c r="C242" s="236"/>
      <c r="D242" s="237" t="s">
        <v>354</v>
      </c>
      <c r="E242" s="238" t="s">
        <v>625</v>
      </c>
      <c r="F242" s="239">
        <v>137.5</v>
      </c>
      <c r="G242" s="238"/>
      <c r="H242" s="238">
        <v>184</v>
      </c>
      <c r="I242" s="240">
        <v>183</v>
      </c>
      <c r="J242" s="241" t="s">
        <v>758</v>
      </c>
      <c r="K242" s="211">
        <f t="shared" si="107"/>
        <v>46.5</v>
      </c>
      <c r="L242" s="242">
        <f t="shared" si="108"/>
        <v>0.33818181818181819</v>
      </c>
      <c r="M242" s="238" t="s">
        <v>593</v>
      </c>
      <c r="N242" s="243">
        <v>43108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35">
        <v>103</v>
      </c>
      <c r="B243" s="236">
        <v>43018</v>
      </c>
      <c r="C243" s="236"/>
      <c r="D243" s="237" t="s">
        <v>759</v>
      </c>
      <c r="E243" s="238" t="s">
        <v>625</v>
      </c>
      <c r="F243" s="239">
        <v>125.5</v>
      </c>
      <c r="G243" s="238"/>
      <c r="H243" s="238">
        <v>158</v>
      </c>
      <c r="I243" s="240">
        <v>155</v>
      </c>
      <c r="J243" s="241" t="s">
        <v>760</v>
      </c>
      <c r="K243" s="211">
        <f t="shared" si="107"/>
        <v>32.5</v>
      </c>
      <c r="L243" s="242">
        <f t="shared" si="108"/>
        <v>0.25896414342629481</v>
      </c>
      <c r="M243" s="238" t="s">
        <v>593</v>
      </c>
      <c r="N243" s="243">
        <v>43067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35">
        <v>104</v>
      </c>
      <c r="B244" s="236">
        <v>43018</v>
      </c>
      <c r="C244" s="236"/>
      <c r="D244" s="237" t="s">
        <v>761</v>
      </c>
      <c r="E244" s="238" t="s">
        <v>625</v>
      </c>
      <c r="F244" s="239">
        <v>895</v>
      </c>
      <c r="G244" s="238"/>
      <c r="H244" s="238">
        <v>1122.5</v>
      </c>
      <c r="I244" s="240">
        <v>1078</v>
      </c>
      <c r="J244" s="241" t="s">
        <v>762</v>
      </c>
      <c r="K244" s="211">
        <v>227.5</v>
      </c>
      <c r="L244" s="242">
        <v>0.25418994413407803</v>
      </c>
      <c r="M244" s="238" t="s">
        <v>593</v>
      </c>
      <c r="N244" s="243">
        <v>43117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35">
        <v>105</v>
      </c>
      <c r="B245" s="236">
        <v>43020</v>
      </c>
      <c r="C245" s="236"/>
      <c r="D245" s="237" t="s">
        <v>347</v>
      </c>
      <c r="E245" s="238" t="s">
        <v>625</v>
      </c>
      <c r="F245" s="239">
        <v>525</v>
      </c>
      <c r="G245" s="238"/>
      <c r="H245" s="238">
        <v>629</v>
      </c>
      <c r="I245" s="240">
        <v>629</v>
      </c>
      <c r="J245" s="241" t="s">
        <v>683</v>
      </c>
      <c r="K245" s="211">
        <v>104</v>
      </c>
      <c r="L245" s="242">
        <v>0.19809523809523799</v>
      </c>
      <c r="M245" s="238" t="s">
        <v>593</v>
      </c>
      <c r="N245" s="243">
        <v>43119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5">
        <v>106</v>
      </c>
      <c r="B246" s="236">
        <v>43046</v>
      </c>
      <c r="C246" s="236"/>
      <c r="D246" s="237" t="s">
        <v>389</v>
      </c>
      <c r="E246" s="238" t="s">
        <v>625</v>
      </c>
      <c r="F246" s="239">
        <v>740</v>
      </c>
      <c r="G246" s="238"/>
      <c r="H246" s="238">
        <v>892.5</v>
      </c>
      <c r="I246" s="240">
        <v>900</v>
      </c>
      <c r="J246" s="241" t="s">
        <v>763</v>
      </c>
      <c r="K246" s="211">
        <f t="shared" ref="K246:K248" si="109">H246-F246</f>
        <v>152.5</v>
      </c>
      <c r="L246" s="242">
        <f t="shared" ref="L246:L248" si="110">K246/F246</f>
        <v>0.20608108108108109</v>
      </c>
      <c r="M246" s="238" t="s">
        <v>593</v>
      </c>
      <c r="N246" s="243">
        <v>43052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4">
        <v>107</v>
      </c>
      <c r="B247" s="205">
        <v>43073</v>
      </c>
      <c r="C247" s="205"/>
      <c r="D247" s="206" t="s">
        <v>764</v>
      </c>
      <c r="E247" s="207" t="s">
        <v>625</v>
      </c>
      <c r="F247" s="208">
        <v>118.5</v>
      </c>
      <c r="G247" s="207"/>
      <c r="H247" s="207">
        <v>143.5</v>
      </c>
      <c r="I247" s="209">
        <v>145</v>
      </c>
      <c r="J247" s="210" t="s">
        <v>615</v>
      </c>
      <c r="K247" s="211">
        <f t="shared" si="109"/>
        <v>25</v>
      </c>
      <c r="L247" s="212">
        <f t="shared" si="110"/>
        <v>0.2109704641350211</v>
      </c>
      <c r="M247" s="207" t="s">
        <v>593</v>
      </c>
      <c r="N247" s="213">
        <v>43097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4">
        <v>108</v>
      </c>
      <c r="B248" s="215">
        <v>43090</v>
      </c>
      <c r="C248" s="215"/>
      <c r="D248" s="216" t="s">
        <v>435</v>
      </c>
      <c r="E248" s="217" t="s">
        <v>625</v>
      </c>
      <c r="F248" s="218">
        <v>715</v>
      </c>
      <c r="G248" s="218"/>
      <c r="H248" s="219">
        <v>500</v>
      </c>
      <c r="I248" s="219">
        <v>872</v>
      </c>
      <c r="J248" s="220" t="s">
        <v>765</v>
      </c>
      <c r="K248" s="221">
        <f t="shared" si="109"/>
        <v>-215</v>
      </c>
      <c r="L248" s="222">
        <f t="shared" si="110"/>
        <v>-0.30069930069930068</v>
      </c>
      <c r="M248" s="218" t="s">
        <v>606</v>
      </c>
      <c r="N248" s="215">
        <v>43670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4">
        <v>109</v>
      </c>
      <c r="B249" s="205">
        <v>43098</v>
      </c>
      <c r="C249" s="205"/>
      <c r="D249" s="206" t="s">
        <v>608</v>
      </c>
      <c r="E249" s="207" t="s">
        <v>625</v>
      </c>
      <c r="F249" s="208">
        <v>435</v>
      </c>
      <c r="G249" s="207"/>
      <c r="H249" s="207">
        <v>542.5</v>
      </c>
      <c r="I249" s="209">
        <v>539</v>
      </c>
      <c r="J249" s="210" t="s">
        <v>683</v>
      </c>
      <c r="K249" s="211">
        <v>107.5</v>
      </c>
      <c r="L249" s="212">
        <v>0.247126436781609</v>
      </c>
      <c r="M249" s="207" t="s">
        <v>593</v>
      </c>
      <c r="N249" s="213">
        <v>43206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4">
        <v>110</v>
      </c>
      <c r="B250" s="205">
        <v>43098</v>
      </c>
      <c r="C250" s="205"/>
      <c r="D250" s="206" t="s">
        <v>564</v>
      </c>
      <c r="E250" s="207" t="s">
        <v>625</v>
      </c>
      <c r="F250" s="208">
        <v>885</v>
      </c>
      <c r="G250" s="207"/>
      <c r="H250" s="207">
        <v>1090</v>
      </c>
      <c r="I250" s="209">
        <v>1084</v>
      </c>
      <c r="J250" s="210" t="s">
        <v>683</v>
      </c>
      <c r="K250" s="211">
        <v>205</v>
      </c>
      <c r="L250" s="212">
        <v>0.23163841807909599</v>
      </c>
      <c r="M250" s="207" t="s">
        <v>593</v>
      </c>
      <c r="N250" s="213">
        <v>43213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44">
        <v>111</v>
      </c>
      <c r="B251" s="245">
        <v>43192</v>
      </c>
      <c r="C251" s="245"/>
      <c r="D251" s="223" t="s">
        <v>766</v>
      </c>
      <c r="E251" s="218" t="s">
        <v>625</v>
      </c>
      <c r="F251" s="246">
        <v>478.5</v>
      </c>
      <c r="G251" s="218"/>
      <c r="H251" s="218">
        <v>442</v>
      </c>
      <c r="I251" s="219">
        <v>613</v>
      </c>
      <c r="J251" s="220" t="s">
        <v>767</v>
      </c>
      <c r="K251" s="221">
        <f t="shared" ref="K251:K254" si="111">H251-F251</f>
        <v>-36.5</v>
      </c>
      <c r="L251" s="222">
        <f t="shared" ref="L251:L254" si="112">K251/F251</f>
        <v>-7.6280041797283177E-2</v>
      </c>
      <c r="M251" s="218" t="s">
        <v>606</v>
      </c>
      <c r="N251" s="215">
        <v>43762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4">
        <v>112</v>
      </c>
      <c r="B252" s="215">
        <v>43194</v>
      </c>
      <c r="C252" s="215"/>
      <c r="D252" s="216" t="s">
        <v>768</v>
      </c>
      <c r="E252" s="217" t="s">
        <v>625</v>
      </c>
      <c r="F252" s="218">
        <f>141.5-7.3</f>
        <v>134.19999999999999</v>
      </c>
      <c r="G252" s="218"/>
      <c r="H252" s="219">
        <v>77</v>
      </c>
      <c r="I252" s="219">
        <v>180</v>
      </c>
      <c r="J252" s="220" t="s">
        <v>769</v>
      </c>
      <c r="K252" s="221">
        <f t="shared" si="111"/>
        <v>-57.199999999999989</v>
      </c>
      <c r="L252" s="222">
        <f t="shared" si="112"/>
        <v>-0.42622950819672129</v>
      </c>
      <c r="M252" s="218" t="s">
        <v>606</v>
      </c>
      <c r="N252" s="215">
        <v>43522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4">
        <v>113</v>
      </c>
      <c r="B253" s="215">
        <v>43209</v>
      </c>
      <c r="C253" s="215"/>
      <c r="D253" s="216" t="s">
        <v>770</v>
      </c>
      <c r="E253" s="217" t="s">
        <v>625</v>
      </c>
      <c r="F253" s="218">
        <v>430</v>
      </c>
      <c r="G253" s="218"/>
      <c r="H253" s="219">
        <v>220</v>
      </c>
      <c r="I253" s="219">
        <v>537</v>
      </c>
      <c r="J253" s="220" t="s">
        <v>771</v>
      </c>
      <c r="K253" s="221">
        <f t="shared" si="111"/>
        <v>-210</v>
      </c>
      <c r="L253" s="222">
        <f t="shared" si="112"/>
        <v>-0.48837209302325579</v>
      </c>
      <c r="M253" s="218" t="s">
        <v>606</v>
      </c>
      <c r="N253" s="215">
        <v>43252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5">
        <v>114</v>
      </c>
      <c r="B254" s="236">
        <v>43220</v>
      </c>
      <c r="C254" s="236"/>
      <c r="D254" s="237" t="s">
        <v>390</v>
      </c>
      <c r="E254" s="238" t="s">
        <v>625</v>
      </c>
      <c r="F254" s="238">
        <v>153.5</v>
      </c>
      <c r="G254" s="238"/>
      <c r="H254" s="238">
        <v>196</v>
      </c>
      <c r="I254" s="240">
        <v>196</v>
      </c>
      <c r="J254" s="210" t="s">
        <v>772</v>
      </c>
      <c r="K254" s="211">
        <f t="shared" si="111"/>
        <v>42.5</v>
      </c>
      <c r="L254" s="212">
        <f t="shared" si="112"/>
        <v>0.27687296416938112</v>
      </c>
      <c r="M254" s="207" t="s">
        <v>593</v>
      </c>
      <c r="N254" s="213">
        <v>43605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4">
        <v>115</v>
      </c>
      <c r="B255" s="215">
        <v>43306</v>
      </c>
      <c r="C255" s="215"/>
      <c r="D255" s="216" t="s">
        <v>742</v>
      </c>
      <c r="E255" s="217" t="s">
        <v>625</v>
      </c>
      <c r="F255" s="218">
        <v>27.5</v>
      </c>
      <c r="G255" s="218"/>
      <c r="H255" s="219">
        <v>13.1</v>
      </c>
      <c r="I255" s="219">
        <v>60</v>
      </c>
      <c r="J255" s="220" t="s">
        <v>773</v>
      </c>
      <c r="K255" s="221">
        <v>-14.4</v>
      </c>
      <c r="L255" s="222">
        <v>-0.52363636363636401</v>
      </c>
      <c r="M255" s="218" t="s">
        <v>606</v>
      </c>
      <c r="N255" s="215">
        <v>43138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44">
        <v>116</v>
      </c>
      <c r="B256" s="245">
        <v>43318</v>
      </c>
      <c r="C256" s="245"/>
      <c r="D256" s="223" t="s">
        <v>774</v>
      </c>
      <c r="E256" s="218" t="s">
        <v>625</v>
      </c>
      <c r="F256" s="218">
        <v>148.5</v>
      </c>
      <c r="G256" s="218"/>
      <c r="H256" s="218">
        <v>102</v>
      </c>
      <c r="I256" s="219">
        <v>182</v>
      </c>
      <c r="J256" s="220" t="s">
        <v>775</v>
      </c>
      <c r="K256" s="221">
        <f>H256-F256</f>
        <v>-46.5</v>
      </c>
      <c r="L256" s="222">
        <f>K256/F256</f>
        <v>-0.31313131313131315</v>
      </c>
      <c r="M256" s="218" t="s">
        <v>606</v>
      </c>
      <c r="N256" s="215">
        <v>43661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4">
        <v>117</v>
      </c>
      <c r="B257" s="205">
        <v>43335</v>
      </c>
      <c r="C257" s="205"/>
      <c r="D257" s="206" t="s">
        <v>776</v>
      </c>
      <c r="E257" s="207" t="s">
        <v>625</v>
      </c>
      <c r="F257" s="238">
        <v>285</v>
      </c>
      <c r="G257" s="207"/>
      <c r="H257" s="207">
        <v>355</v>
      </c>
      <c r="I257" s="209">
        <v>364</v>
      </c>
      <c r="J257" s="210" t="s">
        <v>777</v>
      </c>
      <c r="K257" s="211">
        <v>70</v>
      </c>
      <c r="L257" s="212">
        <v>0.24561403508771901</v>
      </c>
      <c r="M257" s="207" t="s">
        <v>593</v>
      </c>
      <c r="N257" s="213">
        <v>43455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4">
        <v>118</v>
      </c>
      <c r="B258" s="205">
        <v>43341</v>
      </c>
      <c r="C258" s="205"/>
      <c r="D258" s="206" t="s">
        <v>378</v>
      </c>
      <c r="E258" s="207" t="s">
        <v>625</v>
      </c>
      <c r="F258" s="238">
        <v>525</v>
      </c>
      <c r="G258" s="207"/>
      <c r="H258" s="207">
        <v>585</v>
      </c>
      <c r="I258" s="209">
        <v>635</v>
      </c>
      <c r="J258" s="210" t="s">
        <v>778</v>
      </c>
      <c r="K258" s="211">
        <f t="shared" ref="K258:K275" si="113">H258-F258</f>
        <v>60</v>
      </c>
      <c r="L258" s="212">
        <f t="shared" ref="L258:L275" si="114">K258/F258</f>
        <v>0.11428571428571428</v>
      </c>
      <c r="M258" s="207" t="s">
        <v>593</v>
      </c>
      <c r="N258" s="213">
        <v>43662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04">
        <v>119</v>
      </c>
      <c r="B259" s="205">
        <v>43395</v>
      </c>
      <c r="C259" s="205"/>
      <c r="D259" s="206" t="s">
        <v>364</v>
      </c>
      <c r="E259" s="207" t="s">
        <v>625</v>
      </c>
      <c r="F259" s="238">
        <v>475</v>
      </c>
      <c r="G259" s="207"/>
      <c r="H259" s="207">
        <v>574</v>
      </c>
      <c r="I259" s="209">
        <v>570</v>
      </c>
      <c r="J259" s="210" t="s">
        <v>683</v>
      </c>
      <c r="K259" s="211">
        <f t="shared" si="113"/>
        <v>99</v>
      </c>
      <c r="L259" s="212">
        <f t="shared" si="114"/>
        <v>0.20842105263157895</v>
      </c>
      <c r="M259" s="207" t="s">
        <v>593</v>
      </c>
      <c r="N259" s="213">
        <v>43403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35">
        <v>120</v>
      </c>
      <c r="B260" s="236">
        <v>43397</v>
      </c>
      <c r="C260" s="236"/>
      <c r="D260" s="237" t="s">
        <v>385</v>
      </c>
      <c r="E260" s="238" t="s">
        <v>625</v>
      </c>
      <c r="F260" s="238">
        <v>707.5</v>
      </c>
      <c r="G260" s="238"/>
      <c r="H260" s="238">
        <v>872</v>
      </c>
      <c r="I260" s="240">
        <v>872</v>
      </c>
      <c r="J260" s="241" t="s">
        <v>683</v>
      </c>
      <c r="K260" s="211">
        <f t="shared" si="113"/>
        <v>164.5</v>
      </c>
      <c r="L260" s="242">
        <f t="shared" si="114"/>
        <v>0.23250883392226149</v>
      </c>
      <c r="M260" s="238" t="s">
        <v>593</v>
      </c>
      <c r="N260" s="243">
        <v>43482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35">
        <v>121</v>
      </c>
      <c r="B261" s="236">
        <v>43398</v>
      </c>
      <c r="C261" s="236"/>
      <c r="D261" s="237" t="s">
        <v>779</v>
      </c>
      <c r="E261" s="238" t="s">
        <v>625</v>
      </c>
      <c r="F261" s="238">
        <v>162</v>
      </c>
      <c r="G261" s="238"/>
      <c r="H261" s="238">
        <v>204</v>
      </c>
      <c r="I261" s="240">
        <v>209</v>
      </c>
      <c r="J261" s="241" t="s">
        <v>780</v>
      </c>
      <c r="K261" s="211">
        <f t="shared" si="113"/>
        <v>42</v>
      </c>
      <c r="L261" s="242">
        <f t="shared" si="114"/>
        <v>0.25925925925925924</v>
      </c>
      <c r="M261" s="238" t="s">
        <v>593</v>
      </c>
      <c r="N261" s="243">
        <v>43539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35">
        <v>122</v>
      </c>
      <c r="B262" s="236">
        <v>43399</v>
      </c>
      <c r="C262" s="236"/>
      <c r="D262" s="237" t="s">
        <v>483</v>
      </c>
      <c r="E262" s="238" t="s">
        <v>625</v>
      </c>
      <c r="F262" s="238">
        <v>240</v>
      </c>
      <c r="G262" s="238"/>
      <c r="H262" s="238">
        <v>297</v>
      </c>
      <c r="I262" s="240">
        <v>297</v>
      </c>
      <c r="J262" s="241" t="s">
        <v>683</v>
      </c>
      <c r="K262" s="247">
        <f t="shared" si="113"/>
        <v>57</v>
      </c>
      <c r="L262" s="242">
        <f t="shared" si="114"/>
        <v>0.23749999999999999</v>
      </c>
      <c r="M262" s="238" t="s">
        <v>593</v>
      </c>
      <c r="N262" s="243">
        <v>43417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04">
        <v>123</v>
      </c>
      <c r="B263" s="205">
        <v>43439</v>
      </c>
      <c r="C263" s="205"/>
      <c r="D263" s="206" t="s">
        <v>781</v>
      </c>
      <c r="E263" s="207" t="s">
        <v>625</v>
      </c>
      <c r="F263" s="207">
        <v>202.5</v>
      </c>
      <c r="G263" s="207"/>
      <c r="H263" s="207">
        <v>255</v>
      </c>
      <c r="I263" s="209">
        <v>252</v>
      </c>
      <c r="J263" s="210" t="s">
        <v>683</v>
      </c>
      <c r="K263" s="211">
        <f t="shared" si="113"/>
        <v>52.5</v>
      </c>
      <c r="L263" s="212">
        <f t="shared" si="114"/>
        <v>0.25925925925925924</v>
      </c>
      <c r="M263" s="207" t="s">
        <v>593</v>
      </c>
      <c r="N263" s="213">
        <v>43542</v>
      </c>
      <c r="O263" s="1"/>
      <c r="P263" s="1"/>
      <c r="Q263" s="1"/>
      <c r="R263" s="6" t="s">
        <v>782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35">
        <v>124</v>
      </c>
      <c r="B264" s="236">
        <v>43465</v>
      </c>
      <c r="C264" s="205"/>
      <c r="D264" s="237" t="s">
        <v>417</v>
      </c>
      <c r="E264" s="238" t="s">
        <v>625</v>
      </c>
      <c r="F264" s="238">
        <v>710</v>
      </c>
      <c r="G264" s="238"/>
      <c r="H264" s="238">
        <v>866</v>
      </c>
      <c r="I264" s="240">
        <v>866</v>
      </c>
      <c r="J264" s="241" t="s">
        <v>683</v>
      </c>
      <c r="K264" s="211">
        <f t="shared" si="113"/>
        <v>156</v>
      </c>
      <c r="L264" s="212">
        <f t="shared" si="114"/>
        <v>0.21971830985915494</v>
      </c>
      <c r="M264" s="207" t="s">
        <v>593</v>
      </c>
      <c r="N264" s="213">
        <v>43553</v>
      </c>
      <c r="O264" s="1"/>
      <c r="P264" s="1"/>
      <c r="Q264" s="1"/>
      <c r="R264" s="6" t="s">
        <v>782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35">
        <v>125</v>
      </c>
      <c r="B265" s="236">
        <v>43522</v>
      </c>
      <c r="C265" s="236"/>
      <c r="D265" s="237" t="s">
        <v>153</v>
      </c>
      <c r="E265" s="238" t="s">
        <v>625</v>
      </c>
      <c r="F265" s="238">
        <v>337.25</v>
      </c>
      <c r="G265" s="238"/>
      <c r="H265" s="238">
        <v>398.5</v>
      </c>
      <c r="I265" s="240">
        <v>411</v>
      </c>
      <c r="J265" s="210" t="s">
        <v>783</v>
      </c>
      <c r="K265" s="211">
        <f t="shared" si="113"/>
        <v>61.25</v>
      </c>
      <c r="L265" s="212">
        <f t="shared" si="114"/>
        <v>0.1816160118606375</v>
      </c>
      <c r="M265" s="207" t="s">
        <v>593</v>
      </c>
      <c r="N265" s="213">
        <v>43760</v>
      </c>
      <c r="O265" s="1"/>
      <c r="P265" s="1"/>
      <c r="Q265" s="1"/>
      <c r="R265" s="6" t="s">
        <v>782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48">
        <v>126</v>
      </c>
      <c r="B266" s="249">
        <v>43559</v>
      </c>
      <c r="C266" s="249"/>
      <c r="D266" s="250" t="s">
        <v>784</v>
      </c>
      <c r="E266" s="251" t="s">
        <v>625</v>
      </c>
      <c r="F266" s="251">
        <v>130</v>
      </c>
      <c r="G266" s="251"/>
      <c r="H266" s="251">
        <v>65</v>
      </c>
      <c r="I266" s="252">
        <v>158</v>
      </c>
      <c r="J266" s="220" t="s">
        <v>785</v>
      </c>
      <c r="K266" s="221">
        <f t="shared" si="113"/>
        <v>-65</v>
      </c>
      <c r="L266" s="222">
        <f t="shared" si="114"/>
        <v>-0.5</v>
      </c>
      <c r="M266" s="218" t="s">
        <v>606</v>
      </c>
      <c r="N266" s="215">
        <v>43726</v>
      </c>
      <c r="O266" s="1"/>
      <c r="P266" s="1"/>
      <c r="Q266" s="1"/>
      <c r="R266" s="6" t="s">
        <v>786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35">
        <v>127</v>
      </c>
      <c r="B267" s="236">
        <v>43017</v>
      </c>
      <c r="C267" s="236"/>
      <c r="D267" s="237" t="s">
        <v>186</v>
      </c>
      <c r="E267" s="238" t="s">
        <v>625</v>
      </c>
      <c r="F267" s="238">
        <v>141.5</v>
      </c>
      <c r="G267" s="238"/>
      <c r="H267" s="238">
        <v>183.5</v>
      </c>
      <c r="I267" s="240">
        <v>210</v>
      </c>
      <c r="J267" s="210" t="s">
        <v>780</v>
      </c>
      <c r="K267" s="211">
        <f t="shared" si="113"/>
        <v>42</v>
      </c>
      <c r="L267" s="212">
        <f t="shared" si="114"/>
        <v>0.29681978798586572</v>
      </c>
      <c r="M267" s="207" t="s">
        <v>593</v>
      </c>
      <c r="N267" s="213">
        <v>43042</v>
      </c>
      <c r="O267" s="1"/>
      <c r="P267" s="1"/>
      <c r="Q267" s="1"/>
      <c r="R267" s="6" t="s">
        <v>786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48">
        <v>128</v>
      </c>
      <c r="B268" s="249">
        <v>43074</v>
      </c>
      <c r="C268" s="249"/>
      <c r="D268" s="250" t="s">
        <v>787</v>
      </c>
      <c r="E268" s="251" t="s">
        <v>625</v>
      </c>
      <c r="F268" s="246">
        <v>172</v>
      </c>
      <c r="G268" s="251"/>
      <c r="H268" s="251">
        <v>155.25</v>
      </c>
      <c r="I268" s="252">
        <v>230</v>
      </c>
      <c r="J268" s="220" t="s">
        <v>788</v>
      </c>
      <c r="K268" s="221">
        <f t="shared" si="113"/>
        <v>-16.75</v>
      </c>
      <c r="L268" s="222">
        <f t="shared" si="114"/>
        <v>-9.7383720930232565E-2</v>
      </c>
      <c r="M268" s="218" t="s">
        <v>606</v>
      </c>
      <c r="N268" s="215">
        <v>43787</v>
      </c>
      <c r="O268" s="1"/>
      <c r="P268" s="1"/>
      <c r="Q268" s="1"/>
      <c r="R268" s="6" t="s">
        <v>786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5">
        <v>129</v>
      </c>
      <c r="B269" s="236">
        <v>43398</v>
      </c>
      <c r="C269" s="236"/>
      <c r="D269" s="237" t="s">
        <v>108</v>
      </c>
      <c r="E269" s="238" t="s">
        <v>625</v>
      </c>
      <c r="F269" s="238">
        <v>698.5</v>
      </c>
      <c r="G269" s="238"/>
      <c r="H269" s="238">
        <v>890</v>
      </c>
      <c r="I269" s="240">
        <v>890</v>
      </c>
      <c r="J269" s="210" t="s">
        <v>1025</v>
      </c>
      <c r="K269" s="211">
        <f t="shared" si="113"/>
        <v>191.5</v>
      </c>
      <c r="L269" s="212">
        <f t="shared" si="114"/>
        <v>0.27415891195418757</v>
      </c>
      <c r="M269" s="207" t="s">
        <v>593</v>
      </c>
      <c r="N269" s="213">
        <v>44328</v>
      </c>
      <c r="O269" s="1"/>
      <c r="P269" s="1"/>
      <c r="Q269" s="1"/>
      <c r="R269" s="6" t="s">
        <v>782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35">
        <v>130</v>
      </c>
      <c r="B270" s="236">
        <v>42877</v>
      </c>
      <c r="C270" s="236"/>
      <c r="D270" s="237" t="s">
        <v>377</v>
      </c>
      <c r="E270" s="238" t="s">
        <v>625</v>
      </c>
      <c r="F270" s="238">
        <v>127.6</v>
      </c>
      <c r="G270" s="238"/>
      <c r="H270" s="238">
        <v>138</v>
      </c>
      <c r="I270" s="240">
        <v>190</v>
      </c>
      <c r="J270" s="210" t="s">
        <v>789</v>
      </c>
      <c r="K270" s="211">
        <f t="shared" si="113"/>
        <v>10.400000000000006</v>
      </c>
      <c r="L270" s="212">
        <f t="shared" si="114"/>
        <v>8.1504702194357417E-2</v>
      </c>
      <c r="M270" s="207" t="s">
        <v>593</v>
      </c>
      <c r="N270" s="213">
        <v>43774</v>
      </c>
      <c r="O270" s="1"/>
      <c r="P270" s="1"/>
      <c r="Q270" s="1"/>
      <c r="R270" s="6" t="s">
        <v>786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35">
        <v>131</v>
      </c>
      <c r="B271" s="236">
        <v>43158</v>
      </c>
      <c r="C271" s="236"/>
      <c r="D271" s="237" t="s">
        <v>790</v>
      </c>
      <c r="E271" s="238" t="s">
        <v>625</v>
      </c>
      <c r="F271" s="238">
        <v>317</v>
      </c>
      <c r="G271" s="238"/>
      <c r="H271" s="238">
        <v>382.5</v>
      </c>
      <c r="I271" s="240">
        <v>398</v>
      </c>
      <c r="J271" s="210" t="s">
        <v>791</v>
      </c>
      <c r="K271" s="211">
        <f t="shared" si="113"/>
        <v>65.5</v>
      </c>
      <c r="L271" s="212">
        <f t="shared" si="114"/>
        <v>0.20662460567823343</v>
      </c>
      <c r="M271" s="207" t="s">
        <v>593</v>
      </c>
      <c r="N271" s="213">
        <v>44238</v>
      </c>
      <c r="O271" s="1"/>
      <c r="P271" s="1"/>
      <c r="Q271" s="1"/>
      <c r="R271" s="6" t="s">
        <v>786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48">
        <v>132</v>
      </c>
      <c r="B272" s="249">
        <v>43164</v>
      </c>
      <c r="C272" s="249"/>
      <c r="D272" s="250" t="s">
        <v>145</v>
      </c>
      <c r="E272" s="251" t="s">
        <v>625</v>
      </c>
      <c r="F272" s="246">
        <f>510-14.4</f>
        <v>495.6</v>
      </c>
      <c r="G272" s="251"/>
      <c r="H272" s="251">
        <v>350</v>
      </c>
      <c r="I272" s="252">
        <v>672</v>
      </c>
      <c r="J272" s="220" t="s">
        <v>792</v>
      </c>
      <c r="K272" s="221">
        <f t="shared" si="113"/>
        <v>-145.60000000000002</v>
      </c>
      <c r="L272" s="222">
        <f t="shared" si="114"/>
        <v>-0.29378531073446329</v>
      </c>
      <c r="M272" s="218" t="s">
        <v>606</v>
      </c>
      <c r="N272" s="215">
        <v>43887</v>
      </c>
      <c r="O272" s="1"/>
      <c r="P272" s="1"/>
      <c r="Q272" s="1"/>
      <c r="R272" s="6" t="s">
        <v>782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48">
        <v>133</v>
      </c>
      <c r="B273" s="249">
        <v>43237</v>
      </c>
      <c r="C273" s="249"/>
      <c r="D273" s="250" t="s">
        <v>475</v>
      </c>
      <c r="E273" s="251" t="s">
        <v>625</v>
      </c>
      <c r="F273" s="246">
        <v>230.3</v>
      </c>
      <c r="G273" s="251"/>
      <c r="H273" s="251">
        <v>102.5</v>
      </c>
      <c r="I273" s="252">
        <v>348</v>
      </c>
      <c r="J273" s="220" t="s">
        <v>793</v>
      </c>
      <c r="K273" s="221">
        <f t="shared" si="113"/>
        <v>-127.80000000000001</v>
      </c>
      <c r="L273" s="222">
        <f t="shared" si="114"/>
        <v>-0.55492835432045162</v>
      </c>
      <c r="M273" s="218" t="s">
        <v>606</v>
      </c>
      <c r="N273" s="215">
        <v>43896</v>
      </c>
      <c r="O273" s="1"/>
      <c r="P273" s="1"/>
      <c r="Q273" s="1"/>
      <c r="R273" s="6" t="s">
        <v>782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35">
        <v>134</v>
      </c>
      <c r="B274" s="236">
        <v>43258</v>
      </c>
      <c r="C274" s="236"/>
      <c r="D274" s="237" t="s">
        <v>440</v>
      </c>
      <c r="E274" s="238" t="s">
        <v>625</v>
      </c>
      <c r="F274" s="238">
        <f>342.5-5.1</f>
        <v>337.4</v>
      </c>
      <c r="G274" s="238"/>
      <c r="H274" s="238">
        <v>412.5</v>
      </c>
      <c r="I274" s="240">
        <v>439</v>
      </c>
      <c r="J274" s="210" t="s">
        <v>794</v>
      </c>
      <c r="K274" s="211">
        <f t="shared" si="113"/>
        <v>75.100000000000023</v>
      </c>
      <c r="L274" s="212">
        <f t="shared" si="114"/>
        <v>0.22258446947243635</v>
      </c>
      <c r="M274" s="207" t="s">
        <v>593</v>
      </c>
      <c r="N274" s="213">
        <v>44230</v>
      </c>
      <c r="O274" s="1"/>
      <c r="P274" s="1"/>
      <c r="Q274" s="1"/>
      <c r="R274" s="6" t="s">
        <v>786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9">
        <v>135</v>
      </c>
      <c r="B275" s="228">
        <v>43285</v>
      </c>
      <c r="C275" s="228"/>
      <c r="D275" s="229" t="s">
        <v>55</v>
      </c>
      <c r="E275" s="230" t="s">
        <v>625</v>
      </c>
      <c r="F275" s="230">
        <f>127.5-5.53</f>
        <v>121.97</v>
      </c>
      <c r="G275" s="231"/>
      <c r="H275" s="231">
        <v>122.5</v>
      </c>
      <c r="I275" s="231">
        <v>170</v>
      </c>
      <c r="J275" s="232" t="s">
        <v>827</v>
      </c>
      <c r="K275" s="233">
        <f t="shared" si="113"/>
        <v>0.53000000000000114</v>
      </c>
      <c r="L275" s="234">
        <f t="shared" si="114"/>
        <v>4.3453308190538747E-3</v>
      </c>
      <c r="M275" s="230" t="s">
        <v>716</v>
      </c>
      <c r="N275" s="228">
        <v>44431</v>
      </c>
      <c r="O275" s="1"/>
      <c r="P275" s="1"/>
      <c r="Q275" s="1"/>
      <c r="R275" s="6" t="s">
        <v>782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48">
        <v>136</v>
      </c>
      <c r="B276" s="249">
        <v>43294</v>
      </c>
      <c r="C276" s="249"/>
      <c r="D276" s="250" t="s">
        <v>366</v>
      </c>
      <c r="E276" s="251" t="s">
        <v>625</v>
      </c>
      <c r="F276" s="246">
        <v>46.5</v>
      </c>
      <c r="G276" s="251"/>
      <c r="H276" s="251">
        <v>17</v>
      </c>
      <c r="I276" s="252">
        <v>59</v>
      </c>
      <c r="J276" s="220" t="s">
        <v>795</v>
      </c>
      <c r="K276" s="221">
        <f t="shared" ref="K276:K284" si="115">H276-F276</f>
        <v>-29.5</v>
      </c>
      <c r="L276" s="222">
        <f t="shared" ref="L276:L284" si="116">K276/F276</f>
        <v>-0.63440860215053763</v>
      </c>
      <c r="M276" s="218" t="s">
        <v>606</v>
      </c>
      <c r="N276" s="215">
        <v>43887</v>
      </c>
      <c r="O276" s="1"/>
      <c r="P276" s="1"/>
      <c r="Q276" s="1"/>
      <c r="R276" s="6" t="s">
        <v>782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35">
        <v>137</v>
      </c>
      <c r="B277" s="236">
        <v>43396</v>
      </c>
      <c r="C277" s="236"/>
      <c r="D277" s="237" t="s">
        <v>419</v>
      </c>
      <c r="E277" s="238" t="s">
        <v>625</v>
      </c>
      <c r="F277" s="238">
        <v>156.5</v>
      </c>
      <c r="G277" s="238"/>
      <c r="H277" s="238">
        <v>207.5</v>
      </c>
      <c r="I277" s="240">
        <v>191</v>
      </c>
      <c r="J277" s="210" t="s">
        <v>683</v>
      </c>
      <c r="K277" s="211">
        <f t="shared" si="115"/>
        <v>51</v>
      </c>
      <c r="L277" s="212">
        <f t="shared" si="116"/>
        <v>0.32587859424920129</v>
      </c>
      <c r="M277" s="207" t="s">
        <v>593</v>
      </c>
      <c r="N277" s="213">
        <v>44369</v>
      </c>
      <c r="O277" s="1"/>
      <c r="P277" s="1"/>
      <c r="Q277" s="1"/>
      <c r="R277" s="6" t="s">
        <v>782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35">
        <v>138</v>
      </c>
      <c r="B278" s="236">
        <v>43439</v>
      </c>
      <c r="C278" s="236"/>
      <c r="D278" s="237" t="s">
        <v>328</v>
      </c>
      <c r="E278" s="238" t="s">
        <v>625</v>
      </c>
      <c r="F278" s="238">
        <v>259.5</v>
      </c>
      <c r="G278" s="238"/>
      <c r="H278" s="238">
        <v>320</v>
      </c>
      <c r="I278" s="240">
        <v>320</v>
      </c>
      <c r="J278" s="210" t="s">
        <v>683</v>
      </c>
      <c r="K278" s="211">
        <f t="shared" si="115"/>
        <v>60.5</v>
      </c>
      <c r="L278" s="212">
        <f t="shared" si="116"/>
        <v>0.23314065510597304</v>
      </c>
      <c r="M278" s="207" t="s">
        <v>593</v>
      </c>
      <c r="N278" s="213">
        <v>44323</v>
      </c>
      <c r="O278" s="1"/>
      <c r="P278" s="1"/>
      <c r="Q278" s="1"/>
      <c r="R278" s="6" t="s">
        <v>782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48">
        <v>139</v>
      </c>
      <c r="B279" s="249">
        <v>43439</v>
      </c>
      <c r="C279" s="249"/>
      <c r="D279" s="250" t="s">
        <v>796</v>
      </c>
      <c r="E279" s="251" t="s">
        <v>625</v>
      </c>
      <c r="F279" s="251">
        <v>715</v>
      </c>
      <c r="G279" s="251"/>
      <c r="H279" s="251">
        <v>445</v>
      </c>
      <c r="I279" s="252">
        <v>840</v>
      </c>
      <c r="J279" s="220" t="s">
        <v>797</v>
      </c>
      <c r="K279" s="221">
        <f t="shared" si="115"/>
        <v>-270</v>
      </c>
      <c r="L279" s="222">
        <f t="shared" si="116"/>
        <v>-0.3776223776223776</v>
      </c>
      <c r="M279" s="218" t="s">
        <v>606</v>
      </c>
      <c r="N279" s="215">
        <v>43800</v>
      </c>
      <c r="O279" s="1"/>
      <c r="P279" s="1"/>
      <c r="Q279" s="1"/>
      <c r="R279" s="6" t="s">
        <v>782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35">
        <v>140</v>
      </c>
      <c r="B280" s="236">
        <v>43469</v>
      </c>
      <c r="C280" s="236"/>
      <c r="D280" s="237" t="s">
        <v>158</v>
      </c>
      <c r="E280" s="238" t="s">
        <v>625</v>
      </c>
      <c r="F280" s="238">
        <v>875</v>
      </c>
      <c r="G280" s="238"/>
      <c r="H280" s="238">
        <v>1165</v>
      </c>
      <c r="I280" s="240">
        <v>1185</v>
      </c>
      <c r="J280" s="210" t="s">
        <v>798</v>
      </c>
      <c r="K280" s="211">
        <f t="shared" si="115"/>
        <v>290</v>
      </c>
      <c r="L280" s="212">
        <f t="shared" si="116"/>
        <v>0.33142857142857141</v>
      </c>
      <c r="M280" s="207" t="s">
        <v>593</v>
      </c>
      <c r="N280" s="213">
        <v>43847</v>
      </c>
      <c r="O280" s="1"/>
      <c r="P280" s="1"/>
      <c r="Q280" s="1"/>
      <c r="R280" s="6" t="s">
        <v>782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35">
        <v>141</v>
      </c>
      <c r="B281" s="236">
        <v>43559</v>
      </c>
      <c r="C281" s="236"/>
      <c r="D281" s="237" t="s">
        <v>344</v>
      </c>
      <c r="E281" s="238" t="s">
        <v>625</v>
      </c>
      <c r="F281" s="238">
        <f>387-14.63</f>
        <v>372.37</v>
      </c>
      <c r="G281" s="238"/>
      <c r="H281" s="238">
        <v>490</v>
      </c>
      <c r="I281" s="240">
        <v>490</v>
      </c>
      <c r="J281" s="210" t="s">
        <v>683</v>
      </c>
      <c r="K281" s="211">
        <f t="shared" si="115"/>
        <v>117.63</v>
      </c>
      <c r="L281" s="212">
        <f t="shared" si="116"/>
        <v>0.31589548030185027</v>
      </c>
      <c r="M281" s="207" t="s">
        <v>593</v>
      </c>
      <c r="N281" s="213">
        <v>43850</v>
      </c>
      <c r="O281" s="1"/>
      <c r="P281" s="1"/>
      <c r="Q281" s="1"/>
      <c r="R281" s="6" t="s">
        <v>782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48">
        <v>142</v>
      </c>
      <c r="B282" s="249">
        <v>43578</v>
      </c>
      <c r="C282" s="249"/>
      <c r="D282" s="250" t="s">
        <v>799</v>
      </c>
      <c r="E282" s="251" t="s">
        <v>595</v>
      </c>
      <c r="F282" s="251">
        <v>220</v>
      </c>
      <c r="G282" s="251"/>
      <c r="H282" s="251">
        <v>127.5</v>
      </c>
      <c r="I282" s="252">
        <v>284</v>
      </c>
      <c r="J282" s="220" t="s">
        <v>800</v>
      </c>
      <c r="K282" s="221">
        <f t="shared" si="115"/>
        <v>-92.5</v>
      </c>
      <c r="L282" s="222">
        <f t="shared" si="116"/>
        <v>-0.42045454545454547</v>
      </c>
      <c r="M282" s="218" t="s">
        <v>606</v>
      </c>
      <c r="N282" s="215">
        <v>43896</v>
      </c>
      <c r="O282" s="1"/>
      <c r="P282" s="1"/>
      <c r="Q282" s="1"/>
      <c r="R282" s="6" t="s">
        <v>782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35">
        <v>143</v>
      </c>
      <c r="B283" s="236">
        <v>43622</v>
      </c>
      <c r="C283" s="236"/>
      <c r="D283" s="237" t="s">
        <v>484</v>
      </c>
      <c r="E283" s="238" t="s">
        <v>595</v>
      </c>
      <c r="F283" s="238">
        <v>332.8</v>
      </c>
      <c r="G283" s="238"/>
      <c r="H283" s="238">
        <v>405</v>
      </c>
      <c r="I283" s="240">
        <v>419</v>
      </c>
      <c r="J283" s="210" t="s">
        <v>801</v>
      </c>
      <c r="K283" s="211">
        <f t="shared" si="115"/>
        <v>72.199999999999989</v>
      </c>
      <c r="L283" s="212">
        <f t="shared" si="116"/>
        <v>0.21694711538461534</v>
      </c>
      <c r="M283" s="207" t="s">
        <v>593</v>
      </c>
      <c r="N283" s="213">
        <v>43860</v>
      </c>
      <c r="O283" s="1"/>
      <c r="P283" s="1"/>
      <c r="Q283" s="1"/>
      <c r="R283" s="6" t="s">
        <v>786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9">
        <v>144</v>
      </c>
      <c r="B284" s="228">
        <v>43641</v>
      </c>
      <c r="C284" s="228"/>
      <c r="D284" s="229" t="s">
        <v>151</v>
      </c>
      <c r="E284" s="230" t="s">
        <v>625</v>
      </c>
      <c r="F284" s="230">
        <v>386</v>
      </c>
      <c r="G284" s="231"/>
      <c r="H284" s="231">
        <v>395</v>
      </c>
      <c r="I284" s="231">
        <v>452</v>
      </c>
      <c r="J284" s="232" t="s">
        <v>802</v>
      </c>
      <c r="K284" s="233">
        <f t="shared" si="115"/>
        <v>9</v>
      </c>
      <c r="L284" s="234">
        <f t="shared" si="116"/>
        <v>2.3316062176165803E-2</v>
      </c>
      <c r="M284" s="230" t="s">
        <v>716</v>
      </c>
      <c r="N284" s="228">
        <v>43868</v>
      </c>
      <c r="O284" s="1"/>
      <c r="P284" s="1"/>
      <c r="Q284" s="1"/>
      <c r="R284" s="6" t="s">
        <v>786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9">
        <v>145</v>
      </c>
      <c r="B285" s="228">
        <v>43707</v>
      </c>
      <c r="C285" s="228"/>
      <c r="D285" s="229" t="s">
        <v>131</v>
      </c>
      <c r="E285" s="230" t="s">
        <v>625</v>
      </c>
      <c r="F285" s="230">
        <v>137.5</v>
      </c>
      <c r="G285" s="231"/>
      <c r="H285" s="231">
        <v>138.5</v>
      </c>
      <c r="I285" s="231">
        <v>190</v>
      </c>
      <c r="J285" s="232" t="s">
        <v>826</v>
      </c>
      <c r="K285" s="233">
        <f t="shared" ref="K285" si="117">H285-F285</f>
        <v>1</v>
      </c>
      <c r="L285" s="234">
        <f t="shared" ref="L285" si="118">K285/F285</f>
        <v>7.2727272727272727E-3</v>
      </c>
      <c r="M285" s="230" t="s">
        <v>716</v>
      </c>
      <c r="N285" s="228">
        <v>44432</v>
      </c>
      <c r="O285" s="1"/>
      <c r="P285" s="1"/>
      <c r="Q285" s="1"/>
      <c r="R285" s="6" t="s">
        <v>782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35">
        <v>146</v>
      </c>
      <c r="B286" s="236">
        <v>43731</v>
      </c>
      <c r="C286" s="236"/>
      <c r="D286" s="237" t="s">
        <v>431</v>
      </c>
      <c r="E286" s="238" t="s">
        <v>625</v>
      </c>
      <c r="F286" s="238">
        <v>235</v>
      </c>
      <c r="G286" s="238"/>
      <c r="H286" s="238">
        <v>295</v>
      </c>
      <c r="I286" s="240">
        <v>296</v>
      </c>
      <c r="J286" s="210" t="s">
        <v>803</v>
      </c>
      <c r="K286" s="211">
        <f t="shared" ref="K286:K291" si="119">H286-F286</f>
        <v>60</v>
      </c>
      <c r="L286" s="212">
        <f t="shared" ref="L286:L291" si="120">K286/F286</f>
        <v>0.25531914893617019</v>
      </c>
      <c r="M286" s="207" t="s">
        <v>593</v>
      </c>
      <c r="N286" s="213">
        <v>43844</v>
      </c>
      <c r="O286" s="1"/>
      <c r="P286" s="1"/>
      <c r="Q286" s="1"/>
      <c r="R286" s="6" t="s">
        <v>786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35">
        <v>147</v>
      </c>
      <c r="B287" s="236">
        <v>43752</v>
      </c>
      <c r="C287" s="236"/>
      <c r="D287" s="237" t="s">
        <v>804</v>
      </c>
      <c r="E287" s="238" t="s">
        <v>625</v>
      </c>
      <c r="F287" s="238">
        <v>277.5</v>
      </c>
      <c r="G287" s="238"/>
      <c r="H287" s="238">
        <v>333</v>
      </c>
      <c r="I287" s="240">
        <v>333</v>
      </c>
      <c r="J287" s="210" t="s">
        <v>805</v>
      </c>
      <c r="K287" s="211">
        <f t="shared" si="119"/>
        <v>55.5</v>
      </c>
      <c r="L287" s="212">
        <f t="shared" si="120"/>
        <v>0.2</v>
      </c>
      <c r="M287" s="207" t="s">
        <v>593</v>
      </c>
      <c r="N287" s="213">
        <v>43846</v>
      </c>
      <c r="O287" s="1"/>
      <c r="P287" s="1"/>
      <c r="Q287" s="1"/>
      <c r="R287" s="6" t="s">
        <v>782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35">
        <v>148</v>
      </c>
      <c r="B288" s="236">
        <v>43752</v>
      </c>
      <c r="C288" s="236"/>
      <c r="D288" s="237" t="s">
        <v>806</v>
      </c>
      <c r="E288" s="238" t="s">
        <v>625</v>
      </c>
      <c r="F288" s="238">
        <v>930</v>
      </c>
      <c r="G288" s="238"/>
      <c r="H288" s="238">
        <v>1165</v>
      </c>
      <c r="I288" s="240">
        <v>1200</v>
      </c>
      <c r="J288" s="210" t="s">
        <v>807</v>
      </c>
      <c r="K288" s="211">
        <f t="shared" si="119"/>
        <v>235</v>
      </c>
      <c r="L288" s="212">
        <f t="shared" si="120"/>
        <v>0.25268817204301075</v>
      </c>
      <c r="M288" s="207" t="s">
        <v>593</v>
      </c>
      <c r="N288" s="213">
        <v>43847</v>
      </c>
      <c r="O288" s="1"/>
      <c r="P288" s="1"/>
      <c r="Q288" s="1"/>
      <c r="R288" s="6" t="s">
        <v>786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35">
        <v>149</v>
      </c>
      <c r="B289" s="236">
        <v>43753</v>
      </c>
      <c r="C289" s="236"/>
      <c r="D289" s="237" t="s">
        <v>808</v>
      </c>
      <c r="E289" s="238" t="s">
        <v>625</v>
      </c>
      <c r="F289" s="208">
        <v>111</v>
      </c>
      <c r="G289" s="238"/>
      <c r="H289" s="238">
        <v>141</v>
      </c>
      <c r="I289" s="240">
        <v>141</v>
      </c>
      <c r="J289" s="210" t="s">
        <v>609</v>
      </c>
      <c r="K289" s="211">
        <f t="shared" si="119"/>
        <v>30</v>
      </c>
      <c r="L289" s="212">
        <f t="shared" si="120"/>
        <v>0.27027027027027029</v>
      </c>
      <c r="M289" s="207" t="s">
        <v>593</v>
      </c>
      <c r="N289" s="213">
        <v>44328</v>
      </c>
      <c r="O289" s="1"/>
      <c r="P289" s="1"/>
      <c r="Q289" s="1"/>
      <c r="R289" s="6" t="s">
        <v>786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35">
        <v>150</v>
      </c>
      <c r="B290" s="236">
        <v>43753</v>
      </c>
      <c r="C290" s="236"/>
      <c r="D290" s="237" t="s">
        <v>809</v>
      </c>
      <c r="E290" s="238" t="s">
        <v>625</v>
      </c>
      <c r="F290" s="208">
        <v>296</v>
      </c>
      <c r="G290" s="238"/>
      <c r="H290" s="238">
        <v>370</v>
      </c>
      <c r="I290" s="240">
        <v>370</v>
      </c>
      <c r="J290" s="210" t="s">
        <v>683</v>
      </c>
      <c r="K290" s="211">
        <f t="shared" si="119"/>
        <v>74</v>
      </c>
      <c r="L290" s="212">
        <f t="shared" si="120"/>
        <v>0.25</v>
      </c>
      <c r="M290" s="207" t="s">
        <v>593</v>
      </c>
      <c r="N290" s="213">
        <v>43853</v>
      </c>
      <c r="O290" s="1"/>
      <c r="P290" s="1"/>
      <c r="Q290" s="1"/>
      <c r="R290" s="6" t="s">
        <v>786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35">
        <v>151</v>
      </c>
      <c r="B291" s="236">
        <v>43754</v>
      </c>
      <c r="C291" s="236"/>
      <c r="D291" s="237" t="s">
        <v>810</v>
      </c>
      <c r="E291" s="238" t="s">
        <v>625</v>
      </c>
      <c r="F291" s="208">
        <v>300</v>
      </c>
      <c r="G291" s="238"/>
      <c r="H291" s="238">
        <v>382.5</v>
      </c>
      <c r="I291" s="240">
        <v>344</v>
      </c>
      <c r="J291" s="210" t="s">
        <v>811</v>
      </c>
      <c r="K291" s="211">
        <f t="shared" si="119"/>
        <v>82.5</v>
      </c>
      <c r="L291" s="212">
        <f t="shared" si="120"/>
        <v>0.27500000000000002</v>
      </c>
      <c r="M291" s="207" t="s">
        <v>593</v>
      </c>
      <c r="N291" s="213">
        <v>44238</v>
      </c>
      <c r="O291" s="1"/>
      <c r="P291" s="1"/>
      <c r="Q291" s="1"/>
      <c r="R291" s="6" t="s">
        <v>786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54">
        <v>152</v>
      </c>
      <c r="B292" s="255">
        <v>43832</v>
      </c>
      <c r="C292" s="255"/>
      <c r="D292" s="256" t="s">
        <v>812</v>
      </c>
      <c r="E292" s="56" t="s">
        <v>625</v>
      </c>
      <c r="F292" s="257" t="s">
        <v>813</v>
      </c>
      <c r="G292" s="56"/>
      <c r="H292" s="56"/>
      <c r="I292" s="258">
        <v>590</v>
      </c>
      <c r="J292" s="253" t="s">
        <v>596</v>
      </c>
      <c r="K292" s="253"/>
      <c r="L292" s="259"/>
      <c r="M292" s="260" t="s">
        <v>596</v>
      </c>
      <c r="N292" s="261"/>
      <c r="O292" s="1"/>
      <c r="P292" s="1"/>
      <c r="Q292" s="1"/>
      <c r="R292" s="6" t="s">
        <v>786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35">
        <v>153</v>
      </c>
      <c r="B293" s="236">
        <v>43966</v>
      </c>
      <c r="C293" s="236"/>
      <c r="D293" s="237" t="s">
        <v>71</v>
      </c>
      <c r="E293" s="238" t="s">
        <v>625</v>
      </c>
      <c r="F293" s="208">
        <v>67.5</v>
      </c>
      <c r="G293" s="238"/>
      <c r="H293" s="238">
        <v>86</v>
      </c>
      <c r="I293" s="240">
        <v>86</v>
      </c>
      <c r="J293" s="210" t="s">
        <v>814</v>
      </c>
      <c r="K293" s="211">
        <f t="shared" ref="K293:K300" si="121">H293-F293</f>
        <v>18.5</v>
      </c>
      <c r="L293" s="212">
        <f t="shared" ref="L293:L300" si="122">K293/F293</f>
        <v>0.27407407407407408</v>
      </c>
      <c r="M293" s="207" t="s">
        <v>593</v>
      </c>
      <c r="N293" s="213">
        <v>44008</v>
      </c>
      <c r="O293" s="1"/>
      <c r="P293" s="1"/>
      <c r="Q293" s="1"/>
      <c r="R293" s="6" t="s">
        <v>786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35">
        <v>154</v>
      </c>
      <c r="B294" s="236">
        <v>44035</v>
      </c>
      <c r="C294" s="236"/>
      <c r="D294" s="237" t="s">
        <v>483</v>
      </c>
      <c r="E294" s="238" t="s">
        <v>625</v>
      </c>
      <c r="F294" s="208">
        <v>231</v>
      </c>
      <c r="G294" s="238"/>
      <c r="H294" s="238">
        <v>281</v>
      </c>
      <c r="I294" s="240">
        <v>281</v>
      </c>
      <c r="J294" s="210" t="s">
        <v>683</v>
      </c>
      <c r="K294" s="211">
        <f t="shared" si="121"/>
        <v>50</v>
      </c>
      <c r="L294" s="212">
        <f t="shared" si="122"/>
        <v>0.21645021645021645</v>
      </c>
      <c r="M294" s="207" t="s">
        <v>593</v>
      </c>
      <c r="N294" s="213">
        <v>44358</v>
      </c>
      <c r="O294" s="1"/>
      <c r="P294" s="1"/>
      <c r="Q294" s="1"/>
      <c r="R294" s="6" t="s">
        <v>786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35">
        <v>155</v>
      </c>
      <c r="B295" s="236">
        <v>44092</v>
      </c>
      <c r="C295" s="236"/>
      <c r="D295" s="237" t="s">
        <v>408</v>
      </c>
      <c r="E295" s="238" t="s">
        <v>625</v>
      </c>
      <c r="F295" s="238">
        <v>206</v>
      </c>
      <c r="G295" s="238"/>
      <c r="H295" s="238">
        <v>248</v>
      </c>
      <c r="I295" s="240">
        <v>248</v>
      </c>
      <c r="J295" s="210" t="s">
        <v>683</v>
      </c>
      <c r="K295" s="211">
        <f t="shared" si="121"/>
        <v>42</v>
      </c>
      <c r="L295" s="212">
        <f t="shared" si="122"/>
        <v>0.20388349514563106</v>
      </c>
      <c r="M295" s="207" t="s">
        <v>593</v>
      </c>
      <c r="N295" s="213">
        <v>44214</v>
      </c>
      <c r="O295" s="1"/>
      <c r="P295" s="1"/>
      <c r="Q295" s="1"/>
      <c r="R295" s="6" t="s">
        <v>786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35">
        <v>156</v>
      </c>
      <c r="B296" s="236">
        <v>44140</v>
      </c>
      <c r="C296" s="236"/>
      <c r="D296" s="237" t="s">
        <v>408</v>
      </c>
      <c r="E296" s="238" t="s">
        <v>625</v>
      </c>
      <c r="F296" s="238">
        <v>182.5</v>
      </c>
      <c r="G296" s="238"/>
      <c r="H296" s="238">
        <v>248</v>
      </c>
      <c r="I296" s="240">
        <v>248</v>
      </c>
      <c r="J296" s="210" t="s">
        <v>683</v>
      </c>
      <c r="K296" s="211">
        <f t="shared" si="121"/>
        <v>65.5</v>
      </c>
      <c r="L296" s="212">
        <f t="shared" si="122"/>
        <v>0.35890410958904112</v>
      </c>
      <c r="M296" s="207" t="s">
        <v>593</v>
      </c>
      <c r="N296" s="213">
        <v>44214</v>
      </c>
      <c r="O296" s="1"/>
      <c r="P296" s="1"/>
      <c r="Q296" s="1"/>
      <c r="R296" s="6" t="s">
        <v>786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35">
        <v>157</v>
      </c>
      <c r="B297" s="236">
        <v>44140</v>
      </c>
      <c r="C297" s="236"/>
      <c r="D297" s="237" t="s">
        <v>328</v>
      </c>
      <c r="E297" s="238" t="s">
        <v>625</v>
      </c>
      <c r="F297" s="238">
        <v>247.5</v>
      </c>
      <c r="G297" s="238"/>
      <c r="H297" s="238">
        <v>320</v>
      </c>
      <c r="I297" s="240">
        <v>320</v>
      </c>
      <c r="J297" s="210" t="s">
        <v>683</v>
      </c>
      <c r="K297" s="211">
        <f t="shared" si="121"/>
        <v>72.5</v>
      </c>
      <c r="L297" s="212">
        <f t="shared" si="122"/>
        <v>0.29292929292929293</v>
      </c>
      <c r="M297" s="207" t="s">
        <v>593</v>
      </c>
      <c r="N297" s="213">
        <v>44323</v>
      </c>
      <c r="O297" s="1"/>
      <c r="P297" s="1"/>
      <c r="Q297" s="1"/>
      <c r="R297" s="6" t="s">
        <v>786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35">
        <v>158</v>
      </c>
      <c r="B298" s="236">
        <v>44140</v>
      </c>
      <c r="C298" s="236"/>
      <c r="D298" s="237" t="s">
        <v>272</v>
      </c>
      <c r="E298" s="238" t="s">
        <v>625</v>
      </c>
      <c r="F298" s="208">
        <v>925</v>
      </c>
      <c r="G298" s="238"/>
      <c r="H298" s="238">
        <v>1095</v>
      </c>
      <c r="I298" s="240">
        <v>1093</v>
      </c>
      <c r="J298" s="210" t="s">
        <v>815</v>
      </c>
      <c r="K298" s="211">
        <f t="shared" si="121"/>
        <v>170</v>
      </c>
      <c r="L298" s="212">
        <f t="shared" si="122"/>
        <v>0.18378378378378379</v>
      </c>
      <c r="M298" s="207" t="s">
        <v>593</v>
      </c>
      <c r="N298" s="213">
        <v>44201</v>
      </c>
      <c r="O298" s="1"/>
      <c r="P298" s="1"/>
      <c r="Q298" s="1"/>
      <c r="R298" s="6" t="s">
        <v>786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35">
        <v>159</v>
      </c>
      <c r="B299" s="236">
        <v>44140</v>
      </c>
      <c r="C299" s="236"/>
      <c r="D299" s="237" t="s">
        <v>344</v>
      </c>
      <c r="E299" s="238" t="s">
        <v>625</v>
      </c>
      <c r="F299" s="208">
        <v>332.5</v>
      </c>
      <c r="G299" s="238"/>
      <c r="H299" s="238">
        <v>393</v>
      </c>
      <c r="I299" s="240">
        <v>406</v>
      </c>
      <c r="J299" s="210" t="s">
        <v>816</v>
      </c>
      <c r="K299" s="211">
        <f t="shared" si="121"/>
        <v>60.5</v>
      </c>
      <c r="L299" s="212">
        <f t="shared" si="122"/>
        <v>0.18195488721804512</v>
      </c>
      <c r="M299" s="207" t="s">
        <v>593</v>
      </c>
      <c r="N299" s="213">
        <v>44256</v>
      </c>
      <c r="O299" s="1"/>
      <c r="P299" s="1"/>
      <c r="Q299" s="1"/>
      <c r="R299" s="6" t="s">
        <v>786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35">
        <v>160</v>
      </c>
      <c r="B300" s="236">
        <v>44141</v>
      </c>
      <c r="C300" s="236"/>
      <c r="D300" s="237" t="s">
        <v>483</v>
      </c>
      <c r="E300" s="238" t="s">
        <v>625</v>
      </c>
      <c r="F300" s="208">
        <v>231</v>
      </c>
      <c r="G300" s="238"/>
      <c r="H300" s="238">
        <v>281</v>
      </c>
      <c r="I300" s="240">
        <v>281</v>
      </c>
      <c r="J300" s="210" t="s">
        <v>683</v>
      </c>
      <c r="K300" s="211">
        <f t="shared" si="121"/>
        <v>50</v>
      </c>
      <c r="L300" s="212">
        <f t="shared" si="122"/>
        <v>0.21645021645021645</v>
      </c>
      <c r="M300" s="207" t="s">
        <v>593</v>
      </c>
      <c r="N300" s="213">
        <v>44358</v>
      </c>
      <c r="O300" s="1"/>
      <c r="P300" s="1"/>
      <c r="Q300" s="1"/>
      <c r="R300" s="6" t="s">
        <v>786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62">
        <v>161</v>
      </c>
      <c r="B301" s="255">
        <v>44187</v>
      </c>
      <c r="C301" s="255"/>
      <c r="D301" s="256" t="s">
        <v>456</v>
      </c>
      <c r="E301" s="56" t="s">
        <v>625</v>
      </c>
      <c r="F301" s="257" t="s">
        <v>817</v>
      </c>
      <c r="G301" s="56"/>
      <c r="H301" s="56"/>
      <c r="I301" s="258">
        <v>239</v>
      </c>
      <c r="J301" s="253" t="s">
        <v>596</v>
      </c>
      <c r="K301" s="253"/>
      <c r="L301" s="259"/>
      <c r="M301" s="260"/>
      <c r="N301" s="261"/>
      <c r="O301" s="1"/>
      <c r="P301" s="1"/>
      <c r="Q301" s="1"/>
      <c r="R301" s="6" t="s">
        <v>786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62">
        <v>162</v>
      </c>
      <c r="B302" s="255">
        <v>44258</v>
      </c>
      <c r="C302" s="255"/>
      <c r="D302" s="256" t="s">
        <v>812</v>
      </c>
      <c r="E302" s="56" t="s">
        <v>625</v>
      </c>
      <c r="F302" s="257" t="s">
        <v>813</v>
      </c>
      <c r="G302" s="56"/>
      <c r="H302" s="56"/>
      <c r="I302" s="258">
        <v>590</v>
      </c>
      <c r="J302" s="253" t="s">
        <v>596</v>
      </c>
      <c r="K302" s="253"/>
      <c r="L302" s="259"/>
      <c r="M302" s="260"/>
      <c r="N302" s="261"/>
      <c r="O302" s="1"/>
      <c r="P302" s="1"/>
      <c r="R302" s="6" t="s">
        <v>786</v>
      </c>
    </row>
    <row r="303" spans="1:26" ht="12.75" customHeight="1">
      <c r="A303" s="235">
        <v>163</v>
      </c>
      <c r="B303" s="236">
        <v>44274</v>
      </c>
      <c r="C303" s="236"/>
      <c r="D303" s="237" t="s">
        <v>344</v>
      </c>
      <c r="E303" s="238" t="s">
        <v>625</v>
      </c>
      <c r="F303" s="208">
        <v>355</v>
      </c>
      <c r="G303" s="238"/>
      <c r="H303" s="238">
        <v>422.5</v>
      </c>
      <c r="I303" s="240">
        <v>420</v>
      </c>
      <c r="J303" s="210" t="s">
        <v>818</v>
      </c>
      <c r="K303" s="211">
        <f t="shared" ref="K303:K306" si="123">H303-F303</f>
        <v>67.5</v>
      </c>
      <c r="L303" s="212">
        <f t="shared" ref="L303:L306" si="124">K303/F303</f>
        <v>0.19014084507042253</v>
      </c>
      <c r="M303" s="207" t="s">
        <v>593</v>
      </c>
      <c r="N303" s="213">
        <v>44361</v>
      </c>
      <c r="O303" s="1"/>
      <c r="R303" s="263" t="s">
        <v>786</v>
      </c>
    </row>
    <row r="304" spans="1:26" ht="12.75" customHeight="1">
      <c r="A304" s="235">
        <v>164</v>
      </c>
      <c r="B304" s="236">
        <v>44295</v>
      </c>
      <c r="C304" s="236"/>
      <c r="D304" s="237" t="s">
        <v>819</v>
      </c>
      <c r="E304" s="238" t="s">
        <v>625</v>
      </c>
      <c r="F304" s="208">
        <v>555</v>
      </c>
      <c r="G304" s="238"/>
      <c r="H304" s="238">
        <v>663</v>
      </c>
      <c r="I304" s="240">
        <v>663</v>
      </c>
      <c r="J304" s="210" t="s">
        <v>820</v>
      </c>
      <c r="K304" s="211">
        <f t="shared" si="123"/>
        <v>108</v>
      </c>
      <c r="L304" s="212">
        <f t="shared" si="124"/>
        <v>0.19459459459459461</v>
      </c>
      <c r="M304" s="207" t="s">
        <v>593</v>
      </c>
      <c r="N304" s="213">
        <v>44321</v>
      </c>
      <c r="O304" s="1"/>
      <c r="P304" s="1"/>
      <c r="Q304" s="1"/>
      <c r="R304" s="263" t="s">
        <v>786</v>
      </c>
      <c r="S304" s="1"/>
      <c r="T304" s="1"/>
      <c r="U304" s="1"/>
      <c r="V304" s="1"/>
      <c r="W304" s="1"/>
      <c r="X304" s="1"/>
      <c r="Y304" s="1"/>
      <c r="Z304" s="1"/>
    </row>
    <row r="305" spans="1:18" ht="12.75" customHeight="1">
      <c r="A305" s="235">
        <v>165</v>
      </c>
      <c r="B305" s="236">
        <v>44308</v>
      </c>
      <c r="C305" s="236"/>
      <c r="D305" s="237" t="s">
        <v>377</v>
      </c>
      <c r="E305" s="238" t="s">
        <v>625</v>
      </c>
      <c r="F305" s="208">
        <v>126.5</v>
      </c>
      <c r="G305" s="238"/>
      <c r="H305" s="238">
        <v>155</v>
      </c>
      <c r="I305" s="240">
        <v>155</v>
      </c>
      <c r="J305" s="210" t="s">
        <v>683</v>
      </c>
      <c r="K305" s="211">
        <f t="shared" si="123"/>
        <v>28.5</v>
      </c>
      <c r="L305" s="212">
        <f t="shared" si="124"/>
        <v>0.22529644268774704</v>
      </c>
      <c r="M305" s="207" t="s">
        <v>593</v>
      </c>
      <c r="N305" s="213">
        <v>44362</v>
      </c>
      <c r="O305" s="1"/>
      <c r="R305" s="263" t="s">
        <v>786</v>
      </c>
    </row>
    <row r="306" spans="1:18" ht="12.75" customHeight="1">
      <c r="A306" s="449">
        <v>166</v>
      </c>
      <c r="B306" s="450">
        <v>44368</v>
      </c>
      <c r="C306" s="450"/>
      <c r="D306" s="451" t="s">
        <v>395</v>
      </c>
      <c r="E306" s="452" t="s">
        <v>625</v>
      </c>
      <c r="F306" s="453">
        <v>287.5</v>
      </c>
      <c r="G306" s="452"/>
      <c r="H306" s="452">
        <v>245</v>
      </c>
      <c r="I306" s="454">
        <v>344</v>
      </c>
      <c r="J306" s="220" t="s">
        <v>910</v>
      </c>
      <c r="K306" s="221">
        <f t="shared" si="123"/>
        <v>-42.5</v>
      </c>
      <c r="L306" s="222">
        <f t="shared" si="124"/>
        <v>-0.14782608695652175</v>
      </c>
      <c r="M306" s="218" t="s">
        <v>606</v>
      </c>
      <c r="N306" s="215">
        <v>44508</v>
      </c>
      <c r="O306" s="1"/>
      <c r="R306" s="263" t="s">
        <v>786</v>
      </c>
    </row>
    <row r="307" spans="1:18" ht="12.75" customHeight="1">
      <c r="A307" s="262">
        <v>167</v>
      </c>
      <c r="B307" s="255">
        <v>44368</v>
      </c>
      <c r="C307" s="255"/>
      <c r="D307" s="256" t="s">
        <v>483</v>
      </c>
      <c r="E307" s="56" t="s">
        <v>625</v>
      </c>
      <c r="F307" s="257" t="s">
        <v>821</v>
      </c>
      <c r="G307" s="56"/>
      <c r="H307" s="56"/>
      <c r="I307" s="258">
        <v>320</v>
      </c>
      <c r="J307" s="253" t="s">
        <v>596</v>
      </c>
      <c r="K307" s="262"/>
      <c r="L307" s="255"/>
      <c r="M307" s="255"/>
      <c r="N307" s="256"/>
      <c r="O307" s="44"/>
      <c r="R307" s="263" t="s">
        <v>786</v>
      </c>
    </row>
    <row r="308" spans="1:18" ht="12.75" customHeight="1">
      <c r="A308" s="262">
        <v>168</v>
      </c>
      <c r="B308" s="255">
        <v>44406</v>
      </c>
      <c r="C308" s="255"/>
      <c r="D308" s="256" t="s">
        <v>377</v>
      </c>
      <c r="E308" s="56" t="s">
        <v>625</v>
      </c>
      <c r="F308" s="257" t="s">
        <v>824</v>
      </c>
      <c r="G308" s="56"/>
      <c r="H308" s="56"/>
      <c r="I308" s="56">
        <v>200</v>
      </c>
      <c r="J308" s="253" t="s">
        <v>596</v>
      </c>
      <c r="K308" s="262"/>
      <c r="L308" s="255"/>
      <c r="M308" s="255"/>
      <c r="N308" s="256"/>
      <c r="O308" s="44"/>
      <c r="R308" s="263" t="s">
        <v>786</v>
      </c>
    </row>
    <row r="309" spans="1:18" ht="12.75" customHeight="1">
      <c r="A309" s="262">
        <v>169</v>
      </c>
      <c r="B309" s="255">
        <v>44462</v>
      </c>
      <c r="C309" s="255"/>
      <c r="D309" s="256" t="s">
        <v>831</v>
      </c>
      <c r="E309" s="56" t="s">
        <v>625</v>
      </c>
      <c r="F309" s="257" t="s">
        <v>832</v>
      </c>
      <c r="G309" s="56"/>
      <c r="H309" s="56"/>
      <c r="I309" s="56">
        <v>1500</v>
      </c>
      <c r="J309" s="253" t="s">
        <v>596</v>
      </c>
      <c r="K309" s="262"/>
      <c r="L309" s="255"/>
      <c r="M309" s="255"/>
      <c r="N309" s="256"/>
      <c r="O309" s="44"/>
      <c r="R309" s="263" t="s">
        <v>786</v>
      </c>
    </row>
    <row r="310" spans="1:18" ht="12.75" customHeight="1">
      <c r="A310" s="339">
        <v>170</v>
      </c>
      <c r="B310" s="340">
        <v>44480</v>
      </c>
      <c r="C310" s="340"/>
      <c r="D310" s="341" t="s">
        <v>837</v>
      </c>
      <c r="E310" s="342" t="s">
        <v>625</v>
      </c>
      <c r="F310" s="343" t="s">
        <v>843</v>
      </c>
      <c r="G310" s="342"/>
      <c r="H310" s="342"/>
      <c r="I310" s="342">
        <v>145</v>
      </c>
      <c r="J310" s="344" t="s">
        <v>596</v>
      </c>
      <c r="K310" s="339"/>
      <c r="L310" s="340"/>
      <c r="M310" s="340"/>
      <c r="N310" s="341"/>
      <c r="O310" s="44"/>
      <c r="R310" s="263" t="s">
        <v>786</v>
      </c>
    </row>
    <row r="311" spans="1:18" ht="12.75" customHeight="1">
      <c r="A311" s="345">
        <v>171</v>
      </c>
      <c r="B311" s="346">
        <v>44481</v>
      </c>
      <c r="C311" s="346"/>
      <c r="D311" s="347" t="s">
        <v>261</v>
      </c>
      <c r="E311" s="348" t="s">
        <v>625</v>
      </c>
      <c r="F311" s="349" t="s">
        <v>840</v>
      </c>
      <c r="G311" s="348"/>
      <c r="H311" s="348"/>
      <c r="I311" s="348">
        <v>380</v>
      </c>
      <c r="J311" s="350" t="s">
        <v>596</v>
      </c>
      <c r="K311" s="345"/>
      <c r="L311" s="346"/>
      <c r="M311" s="346"/>
      <c r="N311" s="347"/>
      <c r="O311" s="44"/>
      <c r="R311" s="263" t="s">
        <v>786</v>
      </c>
    </row>
    <row r="312" spans="1:18" ht="12.75" customHeight="1">
      <c r="A312" s="345">
        <v>172</v>
      </c>
      <c r="B312" s="346">
        <v>44481</v>
      </c>
      <c r="C312" s="346"/>
      <c r="D312" s="347" t="s">
        <v>403</v>
      </c>
      <c r="E312" s="348" t="s">
        <v>625</v>
      </c>
      <c r="F312" s="349" t="s">
        <v>841</v>
      </c>
      <c r="G312" s="348"/>
      <c r="H312" s="348"/>
      <c r="I312" s="348">
        <v>56</v>
      </c>
      <c r="J312" s="350" t="s">
        <v>596</v>
      </c>
      <c r="K312" s="345"/>
      <c r="L312" s="346"/>
      <c r="M312" s="346"/>
      <c r="N312" s="347"/>
      <c r="O312" s="44"/>
      <c r="R312" s="263"/>
    </row>
    <row r="313" spans="1:18" ht="12.75" customHeight="1">
      <c r="A313" s="351"/>
      <c r="B313" s="351"/>
      <c r="C313" s="351"/>
      <c r="D313" s="351"/>
      <c r="E313" s="351"/>
      <c r="F313" s="348"/>
      <c r="G313" s="348"/>
      <c r="H313" s="348"/>
      <c r="I313" s="348"/>
      <c r="J313" s="352"/>
      <c r="K313" s="348"/>
      <c r="L313" s="348"/>
      <c r="M313" s="348"/>
      <c r="N313" s="351"/>
      <c r="O313" s="44"/>
      <c r="R313" s="263"/>
    </row>
    <row r="314" spans="1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263"/>
    </row>
    <row r="315" spans="1:18" ht="12.75" customHeight="1">
      <c r="A315" s="262"/>
      <c r="B315" s="264" t="s">
        <v>822</v>
      </c>
      <c r="F315" s="59"/>
      <c r="G315" s="59"/>
      <c r="H315" s="59"/>
      <c r="I315" s="59"/>
      <c r="J315" s="44"/>
      <c r="K315" s="59"/>
      <c r="L315" s="59"/>
      <c r="M315" s="59"/>
      <c r="O315" s="44"/>
      <c r="R315" s="263"/>
    </row>
    <row r="316" spans="1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1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1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1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1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1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1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1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1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1:18" ht="12.75" customHeight="1">
      <c r="A325" s="265"/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1:18" ht="12.75" customHeight="1">
      <c r="A326" s="265"/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1:18" ht="12.75" customHeight="1">
      <c r="A327" s="56"/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1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1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1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1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1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1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1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1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1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</sheetData>
  <autoFilter ref="R1:R323"/>
  <mergeCells count="26">
    <mergeCell ref="P109:P110"/>
    <mergeCell ref="B109:B110"/>
    <mergeCell ref="J109:J110"/>
    <mergeCell ref="M109:M110"/>
    <mergeCell ref="N109:N110"/>
    <mergeCell ref="O109:O110"/>
    <mergeCell ref="P90:P91"/>
    <mergeCell ref="A90:A91"/>
    <mergeCell ref="B90:B91"/>
    <mergeCell ref="M90:M91"/>
    <mergeCell ref="N90:N91"/>
    <mergeCell ref="O90:O91"/>
    <mergeCell ref="J90:J91"/>
    <mergeCell ref="O69:O70"/>
    <mergeCell ref="P69:P70"/>
    <mergeCell ref="A69:A70"/>
    <mergeCell ref="B69:B70"/>
    <mergeCell ref="M69:M70"/>
    <mergeCell ref="N69:N70"/>
    <mergeCell ref="O105:O106"/>
    <mergeCell ref="P105:P106"/>
    <mergeCell ref="A105:A106"/>
    <mergeCell ref="B105:B106"/>
    <mergeCell ref="J105:J106"/>
    <mergeCell ref="M105:M106"/>
    <mergeCell ref="N105:N106"/>
  </mergeCells>
  <pageMargins left="0.7" right="0.7" top="0.75" bottom="0.75" header="0.3" footer="0.3"/>
  <pageSetup orientation="portrait" r:id="rId1"/>
  <ignoredErrors>
    <ignoredError sqref="K62 K60 K5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2021-11-23T02:25:16Z</dcterms:modified>
</cp:coreProperties>
</file>